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1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62" i="13" l="1"/>
  <c r="D262" i="13"/>
  <c r="E262" i="13"/>
  <c r="F262" i="13"/>
  <c r="G262" i="13"/>
  <c r="H262" i="13"/>
  <c r="I262" i="13"/>
  <c r="AO262" i="13" s="1"/>
  <c r="J262" i="13"/>
  <c r="K262" i="13"/>
  <c r="L262" i="13"/>
  <c r="M262" i="13"/>
  <c r="N262" i="13"/>
  <c r="O262" i="13"/>
  <c r="P262" i="13"/>
  <c r="Q262" i="13"/>
  <c r="R262" i="13"/>
  <c r="S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AJ262" i="13"/>
  <c r="AK262" i="13"/>
  <c r="AL262" i="13"/>
  <c r="AQ262" i="13"/>
  <c r="AR262" i="13"/>
  <c r="AS262" i="13"/>
  <c r="BJ262" i="13" s="1"/>
  <c r="AT262" i="13"/>
  <c r="AU262" i="13"/>
  <c r="AV262" i="13"/>
  <c r="AW262" i="13"/>
  <c r="AX262" i="13"/>
  <c r="AY262" i="13"/>
  <c r="AZ262" i="13"/>
  <c r="BA262" i="13"/>
  <c r="BB262" i="13"/>
  <c r="BC262" i="13"/>
  <c r="BD262" i="13"/>
  <c r="BE262" i="13"/>
  <c r="BF262" i="13"/>
  <c r="BG262" i="13"/>
  <c r="BL262" i="13"/>
  <c r="BW262" i="13" s="1"/>
  <c r="BM262" i="13"/>
  <c r="BN262" i="13"/>
  <c r="BO262" i="13"/>
  <c r="BP262" i="13"/>
  <c r="BQ262" i="13"/>
  <c r="BR262" i="13"/>
  <c r="BS262" i="13"/>
  <c r="BT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" i="10"/>
  <c r="G4" i="10"/>
  <c r="G5" i="10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G2074" i="11" l="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<sst xmlns="http://schemas.openxmlformats.org/spreadsheetml/2006/main" count="19254" uniqueCount="4424">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</sst>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4" fillId="0" borderId="0" applyFont="0" applyFill="0" applyBorder="0" applyAlignment="0" applyProtection="0"/>
    <xf numFmtId="0" fontId="108" fillId="0" borderId="0"/>
    <xf numFmtId="9" fontId="108" fillId="0" borderId="0" applyFont="0" applyFill="0" applyBorder="0" applyAlignment="0" applyProtection="0"/>
    <xf numFmtId="0" fontId="72" fillId="0" borderId="0"/>
    <xf numFmtId="9" fontId="72" fillId="0" borderId="0" applyFont="0" applyFill="0" applyBorder="0" applyAlignment="0" applyProtection="0"/>
  </cellStyleXfs>
  <cellXfs count="1348">
    <xf numFmtId="0" fontId="0" fillId="0" borderId="0" xfId="0"/>
    <xf numFmtId="0" fontId="191" fillId="0" borderId="0" xfId="0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0" fontId="191" fillId="0" borderId="0" xfId="0" applyFont="1"/>
    <xf numFmtId="0" fontId="192" fillId="0" borderId="0" xfId="0" applyFont="1" applyAlignment="1">
      <alignment horizontal="center" vertical="center"/>
    </xf>
    <xf numFmtId="0" fontId="191" fillId="0" borderId="0" xfId="0" applyFont="1" applyBorder="1" applyAlignment="1">
      <alignment vertical="center"/>
    </xf>
    <xf numFmtId="0" fontId="193" fillId="2" borderId="1" xfId="0" applyFont="1" applyFill="1" applyBorder="1" applyAlignment="1">
      <alignment horizontal="left" vertical="center" wrapText="1"/>
    </xf>
    <xf numFmtId="0" fontId="193" fillId="2" borderId="1" xfId="0" applyFont="1" applyFill="1" applyBorder="1" applyAlignment="1">
      <alignment horizontal="center" vertical="center" wrapText="1"/>
    </xf>
    <xf numFmtId="0" fontId="193" fillId="2" borderId="0" xfId="0" applyFont="1" applyFill="1" applyAlignment="1">
      <alignment horizontal="right" vertical="center" wrapText="1"/>
    </xf>
    <xf numFmtId="0" fontId="191" fillId="0" borderId="0" xfId="0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10" fontId="191" fillId="0" borderId="0" xfId="0" applyNumberFormat="1" applyFont="1" applyAlignment="1">
      <alignment vertical="center"/>
    </xf>
    <xf numFmtId="0" fontId="191" fillId="0" borderId="0" xfId="0" applyFont="1" applyFill="1" applyAlignment="1">
      <alignment vertical="center"/>
    </xf>
    <xf numFmtId="14" fontId="191" fillId="0" borderId="0" xfId="0" applyNumberFormat="1" applyFont="1" applyBorder="1" applyAlignment="1">
      <alignment vertical="center"/>
    </xf>
    <xf numFmtId="4" fontId="191" fillId="0" borderId="0" xfId="0" applyNumberFormat="1" applyFont="1" applyBorder="1" applyAlignment="1">
      <alignment vertical="center"/>
    </xf>
    <xf numFmtId="10" fontId="191" fillId="0" borderId="0" xfId="0" applyNumberFormat="1" applyFont="1" applyBorder="1" applyAlignment="1">
      <alignment vertical="center"/>
    </xf>
    <xf numFmtId="10" fontId="191" fillId="0" borderId="0" xfId="1" applyNumberFormat="1" applyFont="1" applyAlignment="1">
      <alignment horizontal="center" vertical="center"/>
    </xf>
    <xf numFmtId="9" fontId="191" fillId="0" borderId="0" xfId="0" applyNumberFormat="1" applyFont="1" applyAlignment="1">
      <alignment horizontal="center" vertical="center"/>
    </xf>
    <xf numFmtId="164" fontId="191" fillId="0" borderId="0" xfId="0" applyNumberFormat="1" applyFont="1" applyAlignment="1">
      <alignment horizontal="center" vertical="center"/>
    </xf>
    <xf numFmtId="3" fontId="191" fillId="0" borderId="0" xfId="0" applyNumberFormat="1" applyFont="1" applyAlignment="1">
      <alignment horizontal="center" vertical="center"/>
    </xf>
    <xf numFmtId="14" fontId="191" fillId="0" borderId="0" xfId="0" applyNumberFormat="1" applyFont="1" applyAlignment="1">
      <alignment horizontal="center" vertical="center"/>
    </xf>
    <xf numFmtId="0" fontId="192" fillId="0" borderId="0" xfId="0" applyFont="1" applyAlignment="1">
      <alignment horizontal="center" vertical="center" wrapText="1"/>
    </xf>
    <xf numFmtId="4" fontId="192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1" fillId="0" borderId="0" xfId="1" applyNumberFormat="1" applyFont="1" applyAlignment="1">
      <alignment horizontal="center" vertical="center"/>
    </xf>
    <xf numFmtId="14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164" fontId="195" fillId="0" borderId="0" xfId="0" applyNumberFormat="1" applyFont="1" applyAlignment="1">
      <alignment horizontal="center" vertical="center"/>
    </xf>
    <xf numFmtId="10" fontId="195" fillId="0" borderId="0" xfId="1" applyNumberFormat="1" applyFont="1" applyAlignment="1">
      <alignment horizontal="center" vertical="center"/>
    </xf>
    <xf numFmtId="3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 wrapText="1"/>
    </xf>
    <xf numFmtId="16" fontId="192" fillId="0" borderId="0" xfId="0" applyNumberFormat="1" applyFont="1" applyAlignment="1">
      <alignment horizontal="center" vertical="center"/>
    </xf>
    <xf numFmtId="4" fontId="191" fillId="0" borderId="2" xfId="0" applyNumberFormat="1" applyFont="1" applyBorder="1" applyAlignment="1">
      <alignment horizontal="center" vertical="center"/>
    </xf>
    <xf numFmtId="165" fontId="191" fillId="0" borderId="0" xfId="1" applyNumberFormat="1" applyFont="1" applyBorder="1" applyAlignment="1">
      <alignment horizontal="center" vertical="center"/>
    </xf>
    <xf numFmtId="4" fontId="191" fillId="0" borderId="3" xfId="1" applyNumberFormat="1" applyFont="1" applyBorder="1" applyAlignment="1">
      <alignment horizontal="center" vertical="center"/>
    </xf>
    <xf numFmtId="4" fontId="191" fillId="0" borderId="0" xfId="1" applyNumberFormat="1" applyFont="1" applyBorder="1" applyAlignment="1">
      <alignment horizontal="center" vertical="center"/>
    </xf>
    <xf numFmtId="17" fontId="192" fillId="0" borderId="0" xfId="0" applyNumberFormat="1" applyFont="1" applyAlignment="1">
      <alignment horizontal="center" vertical="center"/>
    </xf>
    <xf numFmtId="0" fontId="192" fillId="0" borderId="2" xfId="0" applyFont="1" applyBorder="1" applyAlignment="1">
      <alignment horizontal="center" vertical="center"/>
    </xf>
    <xf numFmtId="0" fontId="192" fillId="0" borderId="0" xfId="0" applyFont="1" applyBorder="1" applyAlignment="1">
      <alignment horizontal="center" vertical="center"/>
    </xf>
    <xf numFmtId="0" fontId="192" fillId="0" borderId="3" xfId="0" applyFont="1" applyBorder="1" applyAlignment="1">
      <alignment horizontal="center" vertical="center"/>
    </xf>
    <xf numFmtId="0" fontId="190" fillId="0" borderId="0" xfId="0" applyFont="1"/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Alignment="1">
      <alignment vertical="center"/>
    </xf>
    <xf numFmtId="9" fontId="192" fillId="3" borderId="0" xfId="0" applyNumberFormat="1" applyFont="1" applyFill="1" applyBorder="1" applyAlignment="1">
      <alignment horizontal="center" vertical="center"/>
    </xf>
    <xf numFmtId="4" fontId="192" fillId="3" borderId="0" xfId="0" applyNumberFormat="1" applyFont="1" applyFill="1" applyBorder="1" applyAlignment="1">
      <alignment horizontal="center" vertical="center"/>
    </xf>
    <xf numFmtId="0" fontId="190" fillId="0" borderId="0" xfId="0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9" fontId="190" fillId="0" borderId="0" xfId="0" applyNumberFormat="1" applyFont="1" applyAlignment="1">
      <alignment horizontal="center" vertical="center"/>
    </xf>
    <xf numFmtId="166" fontId="190" fillId="0" borderId="0" xfId="0" applyNumberFormat="1" applyFont="1" applyAlignment="1">
      <alignment horizontal="center" vertical="center"/>
    </xf>
    <xf numFmtId="4" fontId="190" fillId="3" borderId="0" xfId="0" applyNumberFormat="1" applyFont="1" applyFill="1" applyAlignment="1">
      <alignment horizontal="center" vertical="center"/>
    </xf>
    <xf numFmtId="9" fontId="190" fillId="3" borderId="0" xfId="0" applyNumberFormat="1" applyFont="1" applyFill="1" applyAlignment="1">
      <alignment horizontal="center" vertical="center"/>
    </xf>
    <xf numFmtId="3" fontId="190" fillId="3" borderId="0" xfId="0" applyNumberFormat="1" applyFont="1" applyFill="1" applyAlignment="1">
      <alignment horizontal="center" vertical="center"/>
    </xf>
    <xf numFmtId="0" fontId="190" fillId="3" borderId="0" xfId="0" applyFont="1" applyFill="1" applyAlignment="1">
      <alignment horizontal="center" vertical="center"/>
    </xf>
    <xf numFmtId="0" fontId="190" fillId="0" borderId="4" xfId="0" applyFont="1" applyBorder="1" applyAlignment="1">
      <alignment horizontal="center" vertical="center"/>
    </xf>
    <xf numFmtId="0" fontId="190" fillId="0" borderId="5" xfId="0" applyFont="1" applyBorder="1" applyAlignment="1">
      <alignment horizontal="center" vertical="center"/>
    </xf>
    <xf numFmtId="0" fontId="190" fillId="0" borderId="6" xfId="0" applyFont="1" applyBorder="1" applyAlignment="1">
      <alignment horizontal="center" vertical="center"/>
    </xf>
    <xf numFmtId="0" fontId="190" fillId="0" borderId="0" xfId="0" applyFont="1" applyAlignment="1">
      <alignment horizontal="center" vertical="center" wrapText="1"/>
    </xf>
    <xf numFmtId="0" fontId="195" fillId="0" borderId="0" xfId="0" applyFont="1" applyAlignment="1">
      <alignment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14" fontId="190" fillId="0" borderId="0" xfId="0" applyNumberFormat="1" applyFont="1" applyAlignment="1">
      <alignment vertical="center"/>
    </xf>
    <xf numFmtId="0" fontId="189" fillId="0" borderId="0" xfId="0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0" fontId="188" fillId="0" borderId="0" xfId="0" applyFont="1" applyAlignment="1">
      <alignment horizontal="center" vertical="center"/>
    </xf>
    <xf numFmtId="16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vertical="center"/>
    </xf>
    <xf numFmtId="10" fontId="188" fillId="0" borderId="0" xfId="1" applyNumberFormat="1" applyFont="1" applyAlignment="1">
      <alignment vertical="center"/>
    </xf>
    <xf numFmtId="0" fontId="188" fillId="0" borderId="0" xfId="0" applyFont="1"/>
    <xf numFmtId="16" fontId="188" fillId="0" borderId="0" xfId="0" applyNumberFormat="1" applyFont="1" applyAlignment="1">
      <alignment vertical="center"/>
    </xf>
    <xf numFmtId="10" fontId="188" fillId="0" borderId="0" xfId="1" applyNumberFormat="1" applyFont="1" applyAlignment="1">
      <alignment horizontal="center" vertical="center"/>
    </xf>
    <xf numFmtId="165" fontId="188" fillId="0" borderId="0" xfId="1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0" fontId="192" fillId="0" borderId="2" xfId="0" applyFont="1" applyBorder="1" applyAlignment="1">
      <alignment horizontal="center" vertical="center"/>
    </xf>
    <xf numFmtId="0" fontId="192" fillId="0" borderId="0" xfId="0" applyFont="1" applyBorder="1" applyAlignment="1">
      <alignment horizontal="center" vertical="center"/>
    </xf>
    <xf numFmtId="0" fontId="192" fillId="0" borderId="3" xfId="0" applyFont="1" applyBorder="1" applyAlignment="1">
      <alignment horizontal="center" vertical="center"/>
    </xf>
    <xf numFmtId="3" fontId="195" fillId="0" borderId="0" xfId="0" applyNumberFormat="1" applyFont="1" applyAlignment="1">
      <alignment vertical="center"/>
    </xf>
    <xf numFmtId="3" fontId="195" fillId="0" borderId="0" xfId="0" applyNumberFormat="1" applyFont="1" applyBorder="1" applyAlignment="1">
      <alignment vertical="center"/>
    </xf>
    <xf numFmtId="0" fontId="186" fillId="0" borderId="0" xfId="0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10" fontId="186" fillId="0" borderId="0" xfId="1" applyNumberFormat="1" applyFont="1" applyAlignment="1">
      <alignment horizontal="center" vertical="center"/>
    </xf>
    <xf numFmtId="3" fontId="186" fillId="0" borderId="0" xfId="0" applyNumberFormat="1" applyFont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0" fontId="184" fillId="0" borderId="0" xfId="0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6" fontId="195" fillId="0" borderId="0" xfId="0" applyNumberFormat="1" applyFont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2" fillId="0" borderId="0" xfId="0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90" fillId="0" borderId="0" xfId="0" applyNumberFormat="1" applyFont="1" applyFill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80" fillId="0" borderId="0" xfId="0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0" fontId="190" fillId="4" borderId="0" xfId="0" applyFont="1" applyFill="1" applyAlignment="1">
      <alignment horizontal="center" vertical="center"/>
    </xf>
    <xf numFmtId="0" fontId="190" fillId="4" borderId="5" xfId="0" applyFont="1" applyFill="1" applyBorder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178" fillId="0" borderId="0" xfId="0" applyFont="1" applyAlignment="1">
      <alignment horizontal="center" vertical="center"/>
    </xf>
    <xf numFmtId="9" fontId="190" fillId="4" borderId="0" xfId="0" applyNumberFormat="1" applyFont="1" applyFill="1" applyAlignment="1">
      <alignment horizontal="center" vertical="center"/>
    </xf>
    <xf numFmtId="0" fontId="177" fillId="0" borderId="0" xfId="0" applyFont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6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4" fontId="190" fillId="0" borderId="11" xfId="0" applyNumberFormat="1" applyFont="1" applyBorder="1" applyAlignment="1">
      <alignment horizontal="center" vertical="center"/>
    </xf>
    <xf numFmtId="166" fontId="190" fillId="0" borderId="11" xfId="0" applyNumberFormat="1" applyFont="1" applyBorder="1" applyAlignment="1">
      <alignment horizontal="center" vertical="center"/>
    </xf>
    <xf numFmtId="0" fontId="190" fillId="0" borderId="11" xfId="0" applyFont="1" applyBorder="1" applyAlignment="1">
      <alignment horizontal="center" vertical="center"/>
    </xf>
    <xf numFmtId="165" fontId="190" fillId="0" borderId="11" xfId="1" applyNumberFormat="1" applyFont="1" applyBorder="1" applyAlignment="1">
      <alignment horizontal="center" vertical="center"/>
    </xf>
    <xf numFmtId="0" fontId="175" fillId="0" borderId="13" xfId="0" applyFont="1" applyBorder="1" applyAlignment="1">
      <alignment horizontal="center" vertical="center" wrapText="1"/>
    </xf>
    <xf numFmtId="0" fontId="190" fillId="0" borderId="0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0" fontId="190" fillId="0" borderId="14" xfId="0" applyFont="1" applyBorder="1" applyAlignment="1">
      <alignment horizontal="center" vertical="center" wrapText="1"/>
    </xf>
    <xf numFmtId="0" fontId="190" fillId="0" borderId="13" xfId="0" applyFont="1" applyBorder="1" applyAlignment="1">
      <alignment horizontal="center" vertical="center" wrapText="1"/>
    </xf>
    <xf numFmtId="0" fontId="175" fillId="0" borderId="14" xfId="0" applyFont="1" applyBorder="1" applyAlignment="1">
      <alignment horizontal="center" vertical="center" wrapText="1"/>
    </xf>
    <xf numFmtId="0" fontId="192" fillId="5" borderId="8" xfId="0" applyFont="1" applyFill="1" applyBorder="1" applyAlignment="1">
      <alignment horizontal="center" vertical="center" wrapText="1"/>
    </xf>
    <xf numFmtId="0" fontId="192" fillId="6" borderId="15" xfId="0" applyFont="1" applyFill="1" applyBorder="1" applyAlignment="1">
      <alignment horizontal="center" vertical="center" wrapText="1"/>
    </xf>
    <xf numFmtId="0" fontId="192" fillId="6" borderId="9" xfId="0" applyFont="1" applyFill="1" applyBorder="1" applyAlignment="1">
      <alignment horizontal="center" vertical="center" wrapText="1"/>
    </xf>
    <xf numFmtId="0" fontId="192" fillId="6" borderId="8" xfId="0" applyFont="1" applyFill="1" applyBorder="1" applyAlignment="1">
      <alignment horizontal="center" vertical="center" wrapText="1"/>
    </xf>
    <xf numFmtId="4" fontId="190" fillId="0" borderId="12" xfId="0" applyNumberFormat="1" applyFont="1" applyBorder="1" applyAlignment="1">
      <alignment horizontal="center" vertical="center"/>
    </xf>
    <xf numFmtId="0" fontId="192" fillId="0" borderId="7" xfId="0" applyFont="1" applyBorder="1" applyAlignment="1">
      <alignment horizontal="center" vertical="center" wrapText="1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6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0" fontId="167" fillId="0" borderId="0" xfId="0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Border="1" applyAlignment="1">
      <alignment horizontal="center" vertical="center" wrapText="1"/>
    </xf>
    <xf numFmtId="0" fontId="166" fillId="0" borderId="14" xfId="0" applyFont="1" applyBorder="1" applyAlignment="1">
      <alignment horizontal="center" vertical="center" wrapText="1"/>
    </xf>
    <xf numFmtId="16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90" fillId="0" borderId="11" xfId="0" applyFont="1" applyFill="1" applyBorder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4" fillId="0" borderId="0" xfId="0" applyFont="1" applyAlignment="1">
      <alignment horizontal="left" vertical="center"/>
    </xf>
    <xf numFmtId="0" fontId="190" fillId="0" borderId="16" xfId="0" applyFont="1" applyBorder="1" applyAlignment="1">
      <alignment horizontal="center" vertical="center"/>
    </xf>
    <xf numFmtId="0" fontId="190" fillId="0" borderId="17" xfId="0" applyFont="1" applyBorder="1" applyAlignment="1">
      <alignment horizontal="center" vertical="center"/>
    </xf>
    <xf numFmtId="0" fontId="190" fillId="0" borderId="18" xfId="0" applyFont="1" applyBorder="1" applyAlignment="1">
      <alignment horizontal="center" vertical="center"/>
    </xf>
    <xf numFmtId="0" fontId="190" fillId="0" borderId="10" xfId="0" applyFont="1" applyBorder="1" applyAlignment="1">
      <alignment horizontal="center" vertical="center"/>
    </xf>
    <xf numFmtId="0" fontId="190" fillId="0" borderId="12" xfId="0" applyFont="1" applyBorder="1" applyAlignment="1">
      <alignment horizontal="center" vertical="center"/>
    </xf>
    <xf numFmtId="0" fontId="190" fillId="0" borderId="19" xfId="0" applyFont="1" applyBorder="1" applyAlignment="1">
      <alignment horizontal="center" vertical="center"/>
    </xf>
    <xf numFmtId="0" fontId="190" fillId="0" borderId="20" xfId="0" applyFont="1" applyBorder="1" applyAlignment="1">
      <alignment horizontal="center" vertical="center"/>
    </xf>
    <xf numFmtId="0" fontId="190" fillId="0" borderId="21" xfId="0" applyFont="1" applyBorder="1" applyAlignment="1">
      <alignment horizontal="center" vertical="center"/>
    </xf>
    <xf numFmtId="166" fontId="190" fillId="0" borderId="11" xfId="0" applyNumberFormat="1" applyFont="1" applyFill="1" applyBorder="1" applyAlignment="1">
      <alignment horizontal="center"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4" fontId="190" fillId="0" borderId="11" xfId="0" applyNumberFormat="1" applyFont="1" applyFill="1" applyBorder="1" applyAlignment="1">
      <alignment horizontal="center" vertical="center"/>
    </xf>
    <xf numFmtId="0" fontId="192" fillId="0" borderId="8" xfId="0" applyFont="1" applyBorder="1" applyAlignment="1">
      <alignment horizontal="center" vertical="center" wrapText="1"/>
    </xf>
    <xf numFmtId="0" fontId="192" fillId="0" borderId="11" xfId="0" applyFont="1" applyBorder="1" applyAlignment="1">
      <alignment horizontal="center" vertical="center"/>
    </xf>
    <xf numFmtId="16" fontId="190" fillId="0" borderId="10" xfId="0" applyNumberFormat="1" applyFont="1" applyBorder="1" applyAlignment="1">
      <alignment horizontal="center"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4" fontId="161" fillId="0" borderId="11" xfId="0" applyNumberFormat="1" applyFont="1" applyBorder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4" fontId="160" fillId="0" borderId="11" xfId="0" applyNumberFormat="1" applyFont="1" applyBorder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10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49" fillId="0" borderId="0" xfId="0" applyFont="1" applyAlignment="1">
      <alignment vertical="center"/>
    </xf>
    <xf numFmtId="3" fontId="198" fillId="0" borderId="0" xfId="0" applyNumberFormat="1" applyFont="1" applyAlignment="1">
      <alignment vertical="center"/>
    </xf>
    <xf numFmtId="3" fontId="198" fillId="0" borderId="0" xfId="0" applyNumberFormat="1" applyFont="1" applyBorder="1" applyAlignment="1">
      <alignment vertical="center"/>
    </xf>
    <xf numFmtId="0" fontId="198" fillId="0" borderId="0" xfId="0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horizontal="center" vertical="center"/>
    </xf>
    <xf numFmtId="9" fontId="144" fillId="0" borderId="0" xfId="1" applyFont="1" applyAlignment="1">
      <alignment horizontal="center" vertical="center"/>
    </xf>
    <xf numFmtId="4" fontId="144" fillId="0" borderId="0" xfId="0" applyNumberFormat="1" applyFont="1" applyAlignment="1">
      <alignment horizontal="center" vertical="center"/>
    </xf>
    <xf numFmtId="0" fontId="144" fillId="7" borderId="0" xfId="0" applyFont="1" applyFill="1" applyAlignment="1">
      <alignment horizontal="center" vertical="center"/>
    </xf>
    <xf numFmtId="0" fontId="192" fillId="0" borderId="0" xfId="0" applyFont="1" applyFill="1" applyAlignment="1">
      <alignment horizontal="center" vertical="center"/>
    </xf>
    <xf numFmtId="0" fontId="144" fillId="0" borderId="0" xfId="0" applyFont="1" applyFill="1" applyAlignment="1">
      <alignment horizontal="center" vertical="center"/>
    </xf>
    <xf numFmtId="9" fontId="144" fillId="0" borderId="0" xfId="0" applyNumberFormat="1" applyFont="1" applyAlignment="1">
      <alignment horizontal="center" vertical="center"/>
    </xf>
    <xf numFmtId="0" fontId="144" fillId="8" borderId="0" xfId="0" applyFont="1" applyFill="1" applyAlignment="1">
      <alignment horizontal="center"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0" fontId="149" fillId="0" borderId="0" xfId="0" applyFont="1" applyFill="1" applyAlignment="1">
      <alignment vertical="center"/>
    </xf>
    <xf numFmtId="0" fontId="0" fillId="0" borderId="0" xfId="0" applyFill="1"/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3" fillId="0" borderId="0" xfId="0" applyNumberFormat="1" applyFont="1" applyBorder="1" applyAlignment="1">
      <alignment vertical="center"/>
    </xf>
    <xf numFmtId="4" fontId="113" fillId="0" borderId="0" xfId="0" applyNumberFormat="1" applyFont="1" applyBorder="1" applyAlignment="1">
      <alignment vertical="center"/>
    </xf>
    <xf numFmtId="10" fontId="159" fillId="0" borderId="0" xfId="0" applyNumberFormat="1" applyFont="1" applyBorder="1" applyAlignment="1">
      <alignment vertical="center"/>
    </xf>
    <xf numFmtId="4" fontId="123" fillId="0" borderId="0" xfId="0" applyNumberFormat="1" applyFont="1" applyBorder="1" applyAlignment="1">
      <alignment vertical="center"/>
    </xf>
    <xf numFmtId="3" fontId="113" fillId="0" borderId="0" xfId="0" applyNumberFormat="1" applyFont="1" applyBorder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4" fontId="111" fillId="0" borderId="0" xfId="0" applyNumberFormat="1" applyFont="1" applyBorder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2" applyFont="1" applyAlignment="1">
      <alignment vertical="center"/>
    </xf>
    <xf numFmtId="0" fontId="192" fillId="0" borderId="0" xfId="2" applyFont="1" applyAlignment="1">
      <alignment horizontal="center" vertical="center"/>
    </xf>
    <xf numFmtId="0" fontId="108" fillId="0" borderId="0" xfId="2" applyFont="1" applyAlignment="1">
      <alignment horizontal="center" vertical="center"/>
    </xf>
    <xf numFmtId="4" fontId="108" fillId="0" borderId="0" xfId="2" applyNumberFormat="1" applyFont="1" applyAlignment="1">
      <alignment horizontal="center" vertical="center"/>
    </xf>
    <xf numFmtId="165" fontId="108" fillId="0" borderId="0" xfId="2" applyNumberFormat="1" applyFont="1" applyAlignment="1">
      <alignment horizontal="center" vertical="center"/>
    </xf>
    <xf numFmtId="165" fontId="108" fillId="0" borderId="0" xfId="3" applyNumberFormat="1" applyFont="1" applyAlignment="1">
      <alignment horizontal="center" vertical="center"/>
    </xf>
    <xf numFmtId="165" fontId="108" fillId="0" borderId="0" xfId="1" applyNumberFormat="1" applyFont="1" applyAlignment="1">
      <alignment horizontal="center" vertical="center"/>
    </xf>
    <xf numFmtId="4" fontId="108" fillId="0" borderId="0" xfId="1" applyNumberFormat="1" applyFont="1" applyAlignment="1">
      <alignment horizontal="center" vertical="center"/>
    </xf>
    <xf numFmtId="0" fontId="107" fillId="0" borderId="0" xfId="0" applyFont="1" applyAlignment="1">
      <alignment vertical="center"/>
    </xf>
    <xf numFmtId="0" fontId="192" fillId="9" borderId="22" xfId="0" applyFont="1" applyFill="1" applyBorder="1" applyAlignment="1">
      <alignment horizontal="right" vertical="center"/>
    </xf>
    <xf numFmtId="4" fontId="107" fillId="0" borderId="0" xfId="0" applyNumberFormat="1" applyFont="1" applyAlignment="1">
      <alignment vertical="center"/>
    </xf>
    <xf numFmtId="165" fontId="107" fillId="0" borderId="0" xfId="0" applyNumberFormat="1" applyFont="1" applyAlignment="1">
      <alignment vertical="center"/>
    </xf>
    <xf numFmtId="4" fontId="192" fillId="9" borderId="23" xfId="0" applyNumberFormat="1" applyFont="1" applyFill="1" applyBorder="1" applyAlignment="1">
      <alignment vertical="center"/>
    </xf>
    <xf numFmtId="165" fontId="192" fillId="9" borderId="23" xfId="0" applyNumberFormat="1" applyFont="1" applyFill="1" applyBorder="1" applyAlignment="1">
      <alignment vertical="center"/>
    </xf>
    <xf numFmtId="14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14" fontId="106" fillId="0" borderId="0" xfId="0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167" fontId="106" fillId="0" borderId="0" xfId="0" applyNumberFormat="1" applyFont="1" applyAlignment="1">
      <alignment horizontal="center" vertical="center"/>
    </xf>
    <xf numFmtId="165" fontId="106" fillId="0" borderId="0" xfId="1" applyNumberFormat="1" applyFont="1" applyAlignment="1">
      <alignment horizontal="center" vertical="center"/>
    </xf>
    <xf numFmtId="0" fontId="106" fillId="0" borderId="0" xfId="0" applyFont="1" applyAlignment="1">
      <alignment horizontal="center" vertical="center" wrapText="1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4" fontId="106" fillId="10" borderId="0" xfId="0" applyNumberFormat="1" applyFont="1" applyFill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10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/>
    <xf numFmtId="0" fontId="98" fillId="0" borderId="0" xfId="0" applyFont="1" applyAlignment="1">
      <alignment horizontal="center" vertical="center"/>
    </xf>
    <xf numFmtId="16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4" fontId="97" fillId="0" borderId="0" xfId="1" applyNumberFormat="1" applyFont="1" applyAlignment="1">
      <alignment horizontal="center" vertical="center"/>
    </xf>
    <xf numFmtId="10" fontId="97" fillId="0" borderId="0" xfId="1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4" fontId="96" fillId="0" borderId="0" xfId="0" applyNumberFormat="1" applyFont="1" applyAlignment="1">
      <alignment horizontal="center" vertical="center"/>
    </xf>
    <xf numFmtId="16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4" fontId="96" fillId="0" borderId="0" xfId="1" applyNumberFormat="1" applyFont="1" applyAlignment="1">
      <alignment horizontal="center" vertical="center"/>
    </xf>
    <xf numFmtId="10" fontId="96" fillId="0" borderId="0" xfId="1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0" fontId="95" fillId="0" borderId="0" xfId="0" applyFont="1"/>
    <xf numFmtId="165" fontId="98" fillId="0" borderId="0" xfId="1" applyNumberFormat="1" applyFont="1"/>
    <xf numFmtId="4" fontId="98" fillId="0" borderId="0" xfId="0" applyNumberFormat="1" applyFont="1"/>
    <xf numFmtId="16" fontId="199" fillId="0" borderId="0" xfId="0" applyNumberFormat="1" applyFont="1" applyAlignment="1">
      <alignment horizontal="center" vertical="center"/>
    </xf>
    <xf numFmtId="0" fontId="199" fillId="0" borderId="0" xfId="0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4" fontId="199" fillId="0" borderId="0" xfId="1" applyNumberFormat="1" applyFont="1" applyAlignment="1">
      <alignment horizontal="center" vertical="center"/>
    </xf>
    <xf numFmtId="10" fontId="199" fillId="0" borderId="0" xfId="1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 wrapText="1"/>
    </xf>
    <xf numFmtId="20" fontId="96" fillId="0" borderId="0" xfId="0" applyNumberFormat="1" applyFont="1" applyAlignment="1">
      <alignment horizontal="center" vertical="center"/>
    </xf>
    <xf numFmtId="20" fontId="98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20" fontId="199" fillId="0" borderId="0" xfId="0" applyNumberFormat="1" applyFont="1" applyAlignment="1">
      <alignment horizontal="center" vertical="center"/>
    </xf>
    <xf numFmtId="16" fontId="98" fillId="0" borderId="0" xfId="0" applyNumberFormat="1" applyFont="1"/>
    <xf numFmtId="16" fontId="94" fillId="0" borderId="0" xfId="0" applyNumberFormat="1" applyFont="1" applyAlignment="1">
      <alignment horizontal="center" vertical="center"/>
    </xf>
    <xf numFmtId="10" fontId="94" fillId="0" borderId="0" xfId="1" applyNumberFormat="1" applyFont="1" applyAlignment="1">
      <alignment horizontal="center" vertical="center"/>
    </xf>
    <xf numFmtId="4" fontId="94" fillId="0" borderId="0" xfId="1" applyNumberFormat="1" applyFont="1" applyAlignment="1">
      <alignment horizontal="center" vertical="center"/>
    </xf>
    <xf numFmtId="20" fontId="94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4" fontId="92" fillId="0" borderId="0" xfId="0" applyNumberFormat="1" applyFont="1" applyAlignment="1">
      <alignment horizontal="center" vertical="center"/>
    </xf>
    <xf numFmtId="0" fontId="91" fillId="0" borderId="0" xfId="0" applyFont="1"/>
    <xf numFmtId="16" fontId="199" fillId="10" borderId="0" xfId="0" applyNumberFormat="1" applyFont="1" applyFill="1" applyAlignment="1">
      <alignment horizontal="center" vertical="center"/>
    </xf>
    <xf numFmtId="0" fontId="199" fillId="10" borderId="0" xfId="0" applyFont="1" applyFill="1" applyAlignment="1">
      <alignment horizontal="center" vertical="center"/>
    </xf>
    <xf numFmtId="0" fontId="98" fillId="10" borderId="0" xfId="0" applyFont="1" applyFill="1" applyAlignment="1">
      <alignment horizontal="center" vertical="center"/>
    </xf>
    <xf numFmtId="4" fontId="199" fillId="10" borderId="0" xfId="0" applyNumberFormat="1" applyFont="1" applyFill="1" applyAlignment="1">
      <alignment horizontal="center" vertical="center"/>
    </xf>
    <xf numFmtId="10" fontId="199" fillId="10" borderId="0" xfId="1" applyNumberFormat="1" applyFont="1" applyFill="1" applyAlignment="1">
      <alignment horizontal="center" vertical="center"/>
    </xf>
    <xf numFmtId="4" fontId="199" fillId="10" borderId="0" xfId="1" applyNumberFormat="1" applyFont="1" applyFill="1" applyAlignment="1">
      <alignment horizontal="center" vertical="center"/>
    </xf>
    <xf numFmtId="0" fontId="90" fillId="0" borderId="0" xfId="0" applyFont="1"/>
    <xf numFmtId="4" fontId="90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164" fontId="106" fillId="0" borderId="0" xfId="0" applyNumberFormat="1" applyFont="1" applyAlignment="1">
      <alignment horizontal="center" vertical="center"/>
    </xf>
    <xf numFmtId="0" fontId="89" fillId="0" borderId="0" xfId="2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0" fontId="106" fillId="0" borderId="0" xfId="0" applyNumberFormat="1" applyFont="1" applyAlignment="1">
      <alignment horizontal="center" vertical="center"/>
    </xf>
    <xf numFmtId="10" fontId="106" fillId="0" borderId="0" xfId="1" applyNumberFormat="1" applyFont="1" applyAlignment="1">
      <alignment horizontal="center" vertical="center"/>
    </xf>
    <xf numFmtId="4" fontId="106" fillId="3" borderId="0" xfId="0" applyNumberFormat="1" applyFont="1" applyFill="1" applyAlignment="1">
      <alignment horizontal="center" vertical="center"/>
    </xf>
    <xf numFmtId="10" fontId="106" fillId="3" borderId="0" xfId="0" applyNumberFormat="1" applyFont="1" applyFill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4" fontId="85" fillId="3" borderId="0" xfId="0" applyNumberFormat="1" applyFont="1" applyFill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Alignment="1">
      <alignment horizontal="center" vertical="center"/>
    </xf>
    <xf numFmtId="1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165" fontId="77" fillId="0" borderId="0" xfId="1" applyNumberFormat="1" applyFont="1" applyAlignment="1">
      <alignment horizontal="center"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165" fontId="201" fillId="0" borderId="0" xfId="1" applyNumberFormat="1" applyFont="1" applyAlignment="1">
      <alignment horizontal="center"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10" fontId="201" fillId="0" borderId="0" xfId="0" applyNumberFormat="1" applyFont="1" applyBorder="1" applyAlignment="1">
      <alignment vertical="center"/>
    </xf>
    <xf numFmtId="3" fontId="201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0" fontId="201" fillId="0" borderId="0" xfId="0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2" fillId="0" borderId="0" xfId="0" applyFont="1" applyAlignment="1">
      <alignment horizontal="left" vertical="center"/>
    </xf>
    <xf numFmtId="0" fontId="79" fillId="0" borderId="0" xfId="0" applyFont="1" applyAlignment="1">
      <alignment horizontal="left" vertical="center"/>
    </xf>
    <xf numFmtId="0" fontId="72" fillId="0" borderId="0" xfId="4" applyFont="1" applyAlignment="1">
      <alignment vertical="center"/>
    </xf>
    <xf numFmtId="4" fontId="72" fillId="3" borderId="0" xfId="4" applyNumberFormat="1" applyFont="1" applyFill="1" applyAlignment="1">
      <alignment vertical="center"/>
    </xf>
    <xf numFmtId="165" fontId="72" fillId="3" borderId="0" xfId="4" applyNumberFormat="1" applyFont="1" applyFill="1" applyAlignment="1">
      <alignment vertical="center"/>
    </xf>
    <xf numFmtId="4" fontId="72" fillId="0" borderId="0" xfId="4" applyNumberFormat="1" applyFont="1" applyAlignment="1">
      <alignment vertical="center"/>
    </xf>
    <xf numFmtId="9" fontId="72" fillId="0" borderId="0" xfId="4" applyNumberFormat="1" applyFont="1" applyAlignment="1">
      <alignment vertical="center"/>
    </xf>
    <xf numFmtId="165" fontId="72" fillId="0" borderId="0" xfId="4" applyNumberFormat="1" applyFont="1" applyAlignment="1">
      <alignment vertical="center"/>
    </xf>
    <xf numFmtId="168" fontId="72" fillId="0" borderId="0" xfId="4" applyNumberFormat="1" applyFont="1" applyAlignment="1">
      <alignment vertical="center"/>
    </xf>
    <xf numFmtId="10" fontId="72" fillId="0" borderId="0" xfId="5" applyNumberFormat="1" applyFont="1" applyAlignment="1">
      <alignment vertical="center"/>
    </xf>
    <xf numFmtId="0" fontId="72" fillId="3" borderId="0" xfId="4" applyFont="1" applyFill="1" applyAlignment="1">
      <alignment vertical="center"/>
    </xf>
    <xf numFmtId="4" fontId="72" fillId="0" borderId="0" xfId="4" applyNumberFormat="1" applyFont="1" applyFill="1" applyAlignment="1">
      <alignment vertical="center"/>
    </xf>
    <xf numFmtId="165" fontId="72" fillId="0" borderId="0" xfId="5" applyNumberFormat="1" applyFont="1" applyFill="1" applyAlignment="1">
      <alignment vertical="center"/>
    </xf>
    <xf numFmtId="0" fontId="192" fillId="11" borderId="24" xfId="4" applyFont="1" applyFill="1" applyBorder="1" applyAlignment="1">
      <alignment vertical="center"/>
    </xf>
    <xf numFmtId="10" fontId="192" fillId="11" borderId="25" xfId="5" applyNumberFormat="1" applyFont="1" applyFill="1" applyBorder="1" applyAlignment="1">
      <alignment vertical="center"/>
    </xf>
    <xf numFmtId="0" fontId="192" fillId="11" borderId="26" xfId="4" applyFont="1" applyFill="1" applyBorder="1" applyAlignment="1">
      <alignment vertical="center"/>
    </xf>
    <xf numFmtId="4" fontId="192" fillId="11" borderId="27" xfId="4" applyNumberFormat="1" applyFont="1" applyFill="1" applyBorder="1" applyAlignment="1">
      <alignment vertical="center"/>
    </xf>
    <xf numFmtId="0" fontId="192" fillId="12" borderId="4" xfId="4" applyFont="1" applyFill="1" applyBorder="1" applyAlignment="1">
      <alignment vertical="center"/>
    </xf>
    <xf numFmtId="10" fontId="192" fillId="12" borderId="6" xfId="5" applyNumberFormat="1" applyFont="1" applyFill="1" applyBorder="1" applyAlignment="1">
      <alignment vertical="center"/>
    </xf>
    <xf numFmtId="0" fontId="192" fillId="13" borderId="24" xfId="4" applyFont="1" applyFill="1" applyBorder="1" applyAlignment="1">
      <alignment vertical="center"/>
    </xf>
    <xf numFmtId="10" fontId="192" fillId="13" borderId="25" xfId="5" applyNumberFormat="1" applyFont="1" applyFill="1" applyBorder="1" applyAlignment="1">
      <alignment vertical="center"/>
    </xf>
    <xf numFmtId="0" fontId="192" fillId="13" borderId="26" xfId="4" applyFont="1" applyFill="1" applyBorder="1" applyAlignment="1">
      <alignment vertical="center"/>
    </xf>
    <xf numFmtId="10" fontId="192" fillId="13" borderId="27" xfId="5" applyNumberFormat="1" applyFont="1" applyFill="1" applyBorder="1" applyAlignment="1">
      <alignment vertical="center"/>
    </xf>
    <xf numFmtId="166" fontId="72" fillId="3" borderId="0" xfId="4" applyNumberFormat="1" applyFont="1" applyFill="1" applyAlignment="1">
      <alignment vertical="center"/>
    </xf>
    <xf numFmtId="0" fontId="71" fillId="0" borderId="0" xfId="4" applyFont="1" applyAlignment="1">
      <alignment vertical="center"/>
    </xf>
    <xf numFmtId="0" fontId="72" fillId="3" borderId="25" xfId="4" applyFont="1" applyFill="1" applyBorder="1" applyAlignment="1">
      <alignment vertical="center"/>
    </xf>
    <xf numFmtId="0" fontId="192" fillId="0" borderId="24" xfId="4" applyFont="1" applyBorder="1" applyAlignment="1">
      <alignment vertical="center"/>
    </xf>
    <xf numFmtId="0" fontId="192" fillId="0" borderId="26" xfId="4" applyFont="1" applyBorder="1" applyAlignment="1">
      <alignment vertical="center"/>
    </xf>
    <xf numFmtId="165" fontId="72" fillId="0" borderId="27" xfId="1" applyNumberFormat="1" applyFont="1" applyBorder="1" applyAlignment="1">
      <alignment vertical="center"/>
    </xf>
    <xf numFmtId="4" fontId="72" fillId="3" borderId="25" xfId="4" applyNumberFormat="1" applyFont="1" applyFill="1" applyBorder="1" applyAlignment="1">
      <alignment vertical="center"/>
    </xf>
    <xf numFmtId="4" fontId="72" fillId="0" borderId="27" xfId="4" applyNumberFormat="1" applyFont="1" applyBorder="1" applyAlignment="1">
      <alignment vertical="center"/>
    </xf>
    <xf numFmtId="165" fontId="72" fillId="0" borderId="0" xfId="1" applyNumberFormat="1" applyFont="1" applyAlignment="1">
      <alignment vertical="center"/>
    </xf>
    <xf numFmtId="4" fontId="72" fillId="0" borderId="0" xfId="4" applyNumberFormat="1" applyFont="1" applyBorder="1" applyAlignment="1">
      <alignment vertical="center"/>
    </xf>
    <xf numFmtId="0" fontId="70" fillId="0" borderId="0" xfId="4" applyFont="1" applyAlignment="1">
      <alignment vertical="center"/>
    </xf>
    <xf numFmtId="4" fontId="72" fillId="0" borderId="0" xfId="1" applyNumberFormat="1" applyFont="1" applyAlignment="1">
      <alignment vertical="center"/>
    </xf>
    <xf numFmtId="4" fontId="70" fillId="0" borderId="0" xfId="4" applyNumberFormat="1" applyFont="1" applyAlignment="1">
      <alignment vertical="center"/>
    </xf>
    <xf numFmtId="165" fontId="72" fillId="3" borderId="0" xfId="1" applyNumberFormat="1" applyFont="1" applyFill="1" applyAlignment="1">
      <alignment vertical="center"/>
    </xf>
    <xf numFmtId="0" fontId="192" fillId="0" borderId="0" xfId="4" applyFont="1" applyBorder="1" applyAlignment="1">
      <alignment vertical="center"/>
    </xf>
    <xf numFmtId="165" fontId="69" fillId="3" borderId="0" xfId="4" applyNumberFormat="1" applyFont="1" applyFill="1" applyAlignment="1">
      <alignment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/>
    <xf numFmtId="0" fontId="68" fillId="0" borderId="0" xfId="0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0" fontId="68" fillId="0" borderId="0" xfId="0" applyFont="1" applyAlignment="1">
      <alignment horizontal="center" vertical="center"/>
    </xf>
    <xf numFmtId="0" fontId="191" fillId="0" borderId="0" xfId="0" applyFont="1" applyFill="1" applyBorder="1" applyAlignment="1">
      <alignment vertical="center"/>
    </xf>
    <xf numFmtId="0" fontId="190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3" fillId="0" borderId="0" xfId="0" applyFont="1" applyFill="1" applyBorder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1" fillId="0" borderId="0" xfId="0" applyNumberFormat="1" applyFont="1" applyFill="1" applyBorder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3" fillId="0" borderId="0" xfId="0" applyNumberFormat="1" applyFont="1" applyFill="1" applyBorder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191" fillId="0" borderId="0" xfId="0" applyFont="1" applyAlignment="1">
      <alignment horizontal="center" vertical="center" wrapText="1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16" fontId="192" fillId="0" borderId="0" xfId="0" applyNumberFormat="1" applyFont="1" applyFill="1" applyAlignment="1">
      <alignment horizontal="center" vertical="center"/>
    </xf>
    <xf numFmtId="4" fontId="191" fillId="0" borderId="0" xfId="0" applyNumberFormat="1" applyFont="1" applyFill="1" applyAlignment="1">
      <alignment horizontal="center" vertical="center"/>
    </xf>
    <xf numFmtId="0" fontId="191" fillId="0" borderId="0" xfId="0" applyFont="1" applyFill="1" applyAlignment="1">
      <alignment horizontal="center" vertical="center"/>
    </xf>
    <xf numFmtId="0" fontId="66" fillId="0" borderId="0" xfId="4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191" fillId="3" borderId="0" xfId="0" applyFont="1" applyFill="1"/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192" fillId="0" borderId="0" xfId="0" applyFont="1"/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60" fillId="0" borderId="0" xfId="0" applyFont="1" applyAlignment="1">
      <alignment horizontal="left" vertical="center"/>
    </xf>
    <xf numFmtId="4" fontId="60" fillId="0" borderId="0" xfId="0" applyNumberFormat="1" applyFont="1" applyAlignment="1">
      <alignment horizontal="center" vertical="center"/>
    </xf>
    <xf numFmtId="3" fontId="79" fillId="0" borderId="0" xfId="0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horizontal="center" vertical="center"/>
    </xf>
    <xf numFmtId="4" fontId="192" fillId="0" borderId="0" xfId="0" applyNumberFormat="1" applyFont="1" applyFill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203" fillId="15" borderId="1" xfId="0" applyFont="1" applyFill="1" applyBorder="1" applyAlignment="1">
      <alignment horizontal="center" vertical="center" wrapText="1"/>
    </xf>
    <xf numFmtId="0" fontId="203" fillId="15" borderId="1" xfId="0" applyFont="1" applyFill="1" applyBorder="1" applyAlignment="1">
      <alignment vertical="center" wrapText="1"/>
    </xf>
    <xf numFmtId="22" fontId="203" fillId="15" borderId="1" xfId="0" applyNumberFormat="1" applyFont="1" applyFill="1" applyBorder="1" applyAlignment="1">
      <alignment horizontal="center" vertical="center" wrapText="1"/>
    </xf>
    <xf numFmtId="8" fontId="204" fillId="15" borderId="1" xfId="0" applyNumberFormat="1" applyFont="1" applyFill="1" applyBorder="1" applyAlignment="1">
      <alignment horizontal="right" vertical="center" wrapText="1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14" fontId="53" fillId="0" borderId="0" xfId="0" applyNumberFormat="1" applyFont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14" fontId="52" fillId="0" borderId="0" xfId="0" applyNumberFormat="1" applyFont="1" applyAlignment="1">
      <alignment horizontal="center" vertical="center"/>
    </xf>
    <xf numFmtId="164" fontId="52" fillId="0" borderId="0" xfId="0" applyNumberFormat="1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14" fontId="51" fillId="0" borderId="0" xfId="0" applyNumberFormat="1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14" fontId="49" fillId="0" borderId="0" xfId="0" applyNumberFormat="1" applyFont="1" applyFill="1" applyBorder="1" applyAlignment="1">
      <alignment horizontal="center" vertical="center"/>
    </xf>
    <xf numFmtId="0" fontId="49" fillId="0" borderId="0" xfId="0" applyFont="1" applyFill="1" applyBorder="1" applyAlignment="1">
      <alignment horizontal="center" vertical="center"/>
    </xf>
    <xf numFmtId="164" fontId="49" fillId="0" borderId="0" xfId="0" applyNumberFormat="1" applyFont="1" applyFill="1" applyBorder="1" applyAlignment="1">
      <alignment horizontal="center" vertical="center"/>
    </xf>
    <xf numFmtId="4" fontId="49" fillId="0" borderId="0" xfId="0" applyNumberFormat="1" applyFont="1" applyFill="1" applyBorder="1" applyAlignment="1">
      <alignment horizontal="center" vertical="center"/>
    </xf>
    <xf numFmtId="165" fontId="49" fillId="0" borderId="0" xfId="1" applyNumberFormat="1" applyFont="1" applyFill="1" applyBorder="1" applyAlignment="1">
      <alignment horizontal="center" vertical="center"/>
    </xf>
    <xf numFmtId="14" fontId="48" fillId="0" borderId="0" xfId="0" applyNumberFormat="1" applyFont="1" applyBorder="1" applyAlignment="1">
      <alignment horizontal="center" vertical="center"/>
    </xf>
    <xf numFmtId="164" fontId="48" fillId="0" borderId="0" xfId="0" applyNumberFormat="1" applyFont="1" applyBorder="1" applyAlignment="1">
      <alignment horizontal="center" vertical="center"/>
    </xf>
    <xf numFmtId="4" fontId="48" fillId="0" borderId="0" xfId="0" applyNumberFormat="1" applyFont="1" applyBorder="1" applyAlignment="1">
      <alignment horizontal="center" vertical="center"/>
    </xf>
    <xf numFmtId="165" fontId="48" fillId="0" borderId="0" xfId="1" applyNumberFormat="1" applyFont="1" applyBorder="1" applyAlignment="1">
      <alignment horizontal="center" vertical="center"/>
    </xf>
    <xf numFmtId="0" fontId="48" fillId="0" borderId="0" xfId="0" applyFont="1" applyFill="1" applyBorder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/>
    <xf numFmtId="0" fontId="44" fillId="0" borderId="0" xfId="0" applyFont="1" applyAlignment="1">
      <alignment horizontal="center" vertical="center"/>
    </xf>
    <xf numFmtId="165" fontId="44" fillId="0" borderId="0" xfId="1" applyNumberFormat="1" applyFont="1" applyAlignment="1">
      <alignment horizontal="center" vertical="center"/>
    </xf>
    <xf numFmtId="4" fontId="44" fillId="0" borderId="0" xfId="0" applyNumberFormat="1" applyFont="1" applyAlignment="1">
      <alignment horizontal="center" vertical="center"/>
    </xf>
    <xf numFmtId="3" fontId="44" fillId="0" borderId="0" xfId="0" applyNumberFormat="1" applyFont="1" applyAlignment="1">
      <alignment horizontal="center" vertical="center"/>
    </xf>
    <xf numFmtId="165" fontId="44" fillId="0" borderId="0" xfId="0" applyNumberFormat="1" applyFont="1" applyAlignment="1">
      <alignment horizontal="center" vertical="center"/>
    </xf>
    <xf numFmtId="4" fontId="44" fillId="0" borderId="0" xfId="1" applyNumberFormat="1" applyFont="1" applyAlignment="1">
      <alignment horizontal="center" vertical="center"/>
    </xf>
    <xf numFmtId="4" fontId="44" fillId="0" borderId="0" xfId="0" applyNumberFormat="1" applyFont="1" applyAlignment="1">
      <alignment horizontal="center" vertical="top"/>
    </xf>
    <xf numFmtId="0" fontId="43" fillId="0" borderId="0" xfId="0" applyFont="1" applyAlignment="1">
      <alignment horizontal="center" vertical="center"/>
    </xf>
    <xf numFmtId="165" fontId="44" fillId="3" borderId="0" xfId="1" applyNumberFormat="1" applyFont="1" applyFill="1" applyAlignment="1">
      <alignment horizontal="center" vertical="center"/>
    </xf>
    <xf numFmtId="3" fontId="44" fillId="0" borderId="0" xfId="1" applyNumberFormat="1" applyFont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2" fillId="0" borderId="0" xfId="0" applyFont="1"/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4" fontId="40" fillId="0" borderId="0" xfId="0" applyNumberFormat="1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0" fontId="39" fillId="0" borderId="0" xfId="0" applyFont="1"/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3" fontId="39" fillId="0" borderId="0" xfId="0" applyNumberFormat="1" applyFont="1" applyBorder="1" applyAlignment="1">
      <alignment vertical="center"/>
    </xf>
    <xf numFmtId="4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horizontal="center" vertical="center"/>
    </xf>
    <xf numFmtId="0" fontId="192" fillId="3" borderId="0" xfId="0" applyFont="1" applyFill="1" applyAlignment="1">
      <alignment horizontal="center" vertical="center" wrapText="1"/>
    </xf>
    <xf numFmtId="0" fontId="192" fillId="0" borderId="0" xfId="0" applyFont="1" applyAlignment="1">
      <alignment horizontal="center" vertical="top" wrapText="1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8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4" fontId="34" fillId="0" borderId="0" xfId="0" applyNumberFormat="1" applyFont="1" applyAlignment="1">
      <alignment vertical="center"/>
    </xf>
    <xf numFmtId="1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4" fontId="34" fillId="0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4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4" fontId="8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4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3" fillId="0" borderId="0" xfId="0" quotePrefix="1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49" fontId="2" fillId="0" borderId="0" xfId="0" quotePrefix="1" applyNumberFormat="1" applyFont="1" applyAlignment="1">
      <alignment vertical="center"/>
    </xf>
    <xf numFmtId="0" fontId="192" fillId="0" borderId="4" xfId="4" applyFont="1" applyBorder="1" applyAlignment="1">
      <alignment horizontal="center" vertical="center"/>
    </xf>
    <xf numFmtId="0" fontId="192" fillId="0" borderId="6" xfId="4" applyFont="1" applyBorder="1" applyAlignment="1">
      <alignment horizontal="center" vertical="center"/>
    </xf>
    <xf numFmtId="0" fontId="202" fillId="14" borderId="4" xfId="4" applyFont="1" applyFill="1" applyBorder="1" applyAlignment="1">
      <alignment horizontal="center" vertical="center"/>
    </xf>
    <xf numFmtId="0" fontId="202" fillId="14" borderId="6" xfId="4" applyFont="1" applyFill="1" applyBorder="1" applyAlignment="1">
      <alignment horizontal="center" vertical="center"/>
    </xf>
    <xf numFmtId="0" fontId="192" fillId="0" borderId="2" xfId="0" applyFont="1" applyBorder="1" applyAlignment="1">
      <alignment horizontal="center" vertical="center"/>
    </xf>
    <xf numFmtId="0" fontId="192" fillId="0" borderId="0" xfId="0" applyFont="1" applyBorder="1" applyAlignment="1">
      <alignment horizontal="center" vertical="center"/>
    </xf>
    <xf numFmtId="0" fontId="192" fillId="0" borderId="3" xfId="0" applyFont="1" applyBorder="1" applyAlignment="1">
      <alignment horizontal="center" vertical="center"/>
    </xf>
    <xf numFmtId="0" fontId="170" fillId="0" borderId="13" xfId="0" applyFont="1" applyBorder="1" applyAlignment="1">
      <alignment horizontal="center" vertical="center"/>
    </xf>
    <xf numFmtId="0" fontId="190" fillId="0" borderId="0" xfId="0" applyFont="1" applyBorder="1" applyAlignment="1">
      <alignment horizontal="center" vertical="center"/>
    </xf>
    <xf numFmtId="0" fontId="190" fillId="0" borderId="14" xfId="0" applyFont="1" applyBorder="1" applyAlignment="1">
      <alignment horizontal="center" vertical="center"/>
    </xf>
    <xf numFmtId="0" fontId="170" fillId="0" borderId="0" xfId="0" applyFont="1" applyBorder="1" applyAlignment="1">
      <alignment horizontal="center" vertical="center"/>
    </xf>
    <xf numFmtId="0" fontId="170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53.39151215277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53.391515393516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53.3915188657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3.39152175925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3.39152349536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3.391524421299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3.39152569444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53.391528125001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53.3915282407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53.391528703702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3.391528935186" createdVersion="6" refreshedVersion="6" minRefreshableVersion="3" recordCount="3789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8T23:24:02" count="343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19T00:00:00" count="244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7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</sharedItems>
    </cacheField>
    <cacheField name="Visitante" numFmtId="3">
      <sharedItems count="1217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8T23:24:02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3.39150127314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3.39150462963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5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789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name="TD_Botbet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1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1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635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634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88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1"/>
          </reference>
        </references>
      </pivotArea>
    </format>
    <format dxfId="1624">
      <pivotArea dataOnly="0" labelOnly="1" fieldPosition="0">
        <references count="1">
          <reference field="7" count="1">
            <x v="85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1622">
      <pivotArea dataOnly="0" labelOnly="1" fieldPosition="0">
        <references count="1">
          <reference field="7" count="1">
            <x v="89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3"/>
        <item m="1" x="394"/>
        <item m="1" x="395"/>
        <item x="72"/>
        <item t="avg"/>
      </items>
    </pivotField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8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 axis="axisRow" fieldPosition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 axis="axisRow" fieldPosition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 axis="axisRow" fieldPosition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 axis="axisRow" fieldPosition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 axis="axisRow" fieldPosition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 axis="axisRow" fieldPosition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 axis="axisRow" fieldPosition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3"/>
        <item m="1" x="394"/>
        <item m="1" x="395"/>
        <item x="72"/>
        <item t="avg"/>
      </items>
    </pivotField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40">
      <pivotArea type="all" dataOnly="0" outline="0" fieldPosition="0"/>
    </format>
    <format dxfId="1539">
      <pivotArea field="7" type="button" dataOnly="0" labelOnly="1" outline="0" axis="axisRow" fieldPosition="0"/>
    </format>
    <format dxfId="1538">
      <pivotArea dataOnly="0" labelOnly="1" grandRow="1" outline="0" fieldPosition="0"/>
    </format>
    <format dxfId="1537">
      <pivotArea type="all" dataOnly="0" outline="0" fieldPosition="0"/>
    </format>
    <format dxfId="1536">
      <pivotArea field="7" type="button" dataOnly="0" labelOnly="1" outline="0" axis="axisRow" fieldPosition="0"/>
    </format>
    <format dxfId="1535">
      <pivotArea dataOnly="0" labelOnly="1" grandRow="1" outline="0" fieldPosition="0"/>
    </format>
    <format dxfId="1534">
      <pivotArea type="all" dataOnly="0" outline="0" fieldPosition="0"/>
    </format>
    <format dxfId="1533">
      <pivotArea outline="0" collapsedLevelsAreSubtotals="1" fieldPosition="0"/>
    </format>
    <format dxfId="1532">
      <pivotArea field="7" type="button" dataOnly="0" labelOnly="1" outline="0" axis="axisRow" fieldPosition="0"/>
    </format>
    <format dxfId="1531">
      <pivotArea dataOnly="0" labelOnly="1" outline="0" axis="axisValues" fieldPosition="0"/>
    </format>
    <format dxfId="1530">
      <pivotArea dataOnly="0" labelOnly="1" grandRow="1" outline="0" fieldPosition="0"/>
    </format>
    <format dxfId="1529">
      <pivotArea dataOnly="0" labelOnly="1" outline="0" axis="axisValues" fieldPosition="0"/>
    </format>
    <format dxfId="1528">
      <pivotArea type="all" dataOnly="0" outline="0" fieldPosition="0"/>
    </format>
    <format dxfId="1527">
      <pivotArea outline="0" collapsedLevelsAreSubtotals="1" fieldPosition="0"/>
    </format>
    <format dxfId="1526">
      <pivotArea field="7" type="button" dataOnly="0" labelOnly="1" outline="0" axis="axisRow" fieldPosition="0"/>
    </format>
    <format dxfId="1525">
      <pivotArea dataOnly="0" labelOnly="1" outline="0" axis="axisValues" fieldPosition="0"/>
    </format>
    <format dxfId="1524">
      <pivotArea dataOnly="0" labelOnly="1" grandRow="1" outline="0" fieldPosition="0"/>
    </format>
    <format dxfId="1523">
      <pivotArea dataOnly="0" labelOnly="1" outline="0" axis="axisValues" fieldPosition="0"/>
    </format>
    <format dxfId="1522">
      <pivotArea type="all" dataOnly="0" outline="0" fieldPosition="0"/>
    </format>
    <format dxfId="1521">
      <pivotArea outline="0" collapsedLevelsAreSubtotals="1" fieldPosition="0"/>
    </format>
    <format dxfId="1520">
      <pivotArea field="7" type="button" dataOnly="0" labelOnly="1" outline="0" axis="axisRow" fieldPosition="0"/>
    </format>
    <format dxfId="1519">
      <pivotArea dataOnly="0" labelOnly="1" outline="0" axis="axisValues" fieldPosition="0"/>
    </format>
    <format dxfId="1518">
      <pivotArea dataOnly="0" labelOnly="1" grandRow="1" outline="0" fieldPosition="0"/>
    </format>
    <format dxfId="1517">
      <pivotArea dataOnly="0" labelOnly="1" outline="0" axis="axisValues" fieldPosition="0"/>
    </format>
    <format dxfId="1516">
      <pivotArea type="all" dataOnly="0" outline="0" fieldPosition="0"/>
    </format>
    <format dxfId="1515">
      <pivotArea outline="0" collapsedLevelsAreSubtotals="1" fieldPosition="0"/>
    </format>
    <format dxfId="1514">
      <pivotArea field="7" type="button" dataOnly="0" labelOnly="1" outline="0" axis="axisRow" fieldPosition="0"/>
    </format>
    <format dxfId="1513">
      <pivotArea dataOnly="0" labelOnly="1" outline="0" axis="axisValues" fieldPosition="0"/>
    </format>
    <format dxfId="1512">
      <pivotArea dataOnly="0" labelOnly="1" grandRow="1" outline="0" fieldPosition="0"/>
    </format>
    <format dxfId="1511">
      <pivotArea dataOnly="0" labelOnly="1" outline="0" axis="axisValues" fieldPosition="0"/>
    </format>
    <format dxfId="1510">
      <pivotArea type="all" dataOnly="0" outline="0" fieldPosition="0"/>
    </format>
    <format dxfId="1509">
      <pivotArea outline="0" collapsedLevelsAreSubtotals="1" fieldPosition="0"/>
    </format>
    <format dxfId="1508">
      <pivotArea field="7" type="button" dataOnly="0" labelOnly="1" outline="0" axis="axisRow" fieldPosition="0"/>
    </format>
    <format dxfId="1507">
      <pivotArea dataOnly="0" labelOnly="1" outline="0" axis="axisValues" fieldPosition="0"/>
    </format>
    <format dxfId="1506">
      <pivotArea dataOnly="0" labelOnly="1" grandRow="1" outline="0" fieldPosition="0"/>
    </format>
    <format dxfId="1505">
      <pivotArea dataOnly="0" labelOnly="1" outline="0" axis="axisValues" fieldPosition="0"/>
    </format>
    <format dxfId="1504">
      <pivotArea outline="0" collapsedLevelsAreSubtotals="1" fieldPosition="0"/>
    </format>
    <format dxfId="150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3"/>
        <item m="1" x="394"/>
        <item m="1" x="395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t="avg"/>
      </items>
    </pivotField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9">
      <pivotArea type="all" dataOnly="0" outline="0" fieldPosition="0"/>
    </format>
    <format dxfId="1578">
      <pivotArea field="7" type="button" dataOnly="0" labelOnly="1" outline="0"/>
    </format>
    <format dxfId="1577">
      <pivotArea dataOnly="0" labelOnly="1" grandRow="1" outline="0" fieldPosition="0"/>
    </format>
    <format dxfId="1576">
      <pivotArea type="all" dataOnly="0" outline="0" fieldPosition="0"/>
    </format>
    <format dxfId="1575">
      <pivotArea field="7" type="button" dataOnly="0" labelOnly="1" outline="0"/>
    </format>
    <format dxfId="1574">
      <pivotArea dataOnly="0" labelOnly="1" grandRow="1" outline="0" fieldPosition="0"/>
    </format>
    <format dxfId="1573">
      <pivotArea type="all" dataOnly="0" outline="0" fieldPosition="0"/>
    </format>
    <format dxfId="1572">
      <pivotArea outline="0" collapsedLevelsAreSubtotals="1" fieldPosition="0"/>
    </format>
    <format dxfId="1571">
      <pivotArea field="7" type="button" dataOnly="0" labelOnly="1" outline="0"/>
    </format>
    <format dxfId="1570">
      <pivotArea dataOnly="0" labelOnly="1" outline="0" axis="axisValues" fieldPosition="0"/>
    </format>
    <format dxfId="1569">
      <pivotArea dataOnly="0" labelOnly="1" grandRow="1" outline="0" fieldPosition="0"/>
    </format>
    <format dxfId="1568">
      <pivotArea dataOnly="0" labelOnly="1" outline="0" axis="axisValues" fieldPosition="0"/>
    </format>
    <format dxfId="1567">
      <pivotArea type="all" dataOnly="0" outline="0" fieldPosition="0"/>
    </format>
    <format dxfId="1566">
      <pivotArea outline="0" collapsedLevelsAreSubtotals="1" fieldPosition="0"/>
    </format>
    <format dxfId="1565">
      <pivotArea field="7" type="button" dataOnly="0" labelOnly="1" outline="0"/>
    </format>
    <format dxfId="1564">
      <pivotArea dataOnly="0" labelOnly="1" outline="0" axis="axisValues" fieldPosition="0"/>
    </format>
    <format dxfId="1563">
      <pivotArea dataOnly="0" labelOnly="1" grandRow="1" outline="0" fieldPosition="0"/>
    </format>
    <format dxfId="1562">
      <pivotArea dataOnly="0" labelOnly="1" outline="0" axis="axisValues" fieldPosition="0"/>
    </format>
    <format dxfId="1561">
      <pivotArea type="all" dataOnly="0" outline="0" fieldPosition="0"/>
    </format>
    <format dxfId="1560">
      <pivotArea outline="0" collapsedLevelsAreSubtotals="1" fieldPosition="0"/>
    </format>
    <format dxfId="1559">
      <pivotArea field="7" type="button" dataOnly="0" labelOnly="1" outline="0"/>
    </format>
    <format dxfId="1558">
      <pivotArea dataOnly="0" labelOnly="1" outline="0" axis="axisValues" fieldPosition="0"/>
    </format>
    <format dxfId="1557">
      <pivotArea dataOnly="0" labelOnly="1" grandRow="1" outline="0" fieldPosition="0"/>
    </format>
    <format dxfId="1556">
      <pivotArea dataOnly="0" labelOnly="1" outline="0" axis="axisValues" fieldPosition="0"/>
    </format>
    <format dxfId="1555">
      <pivotArea type="all" dataOnly="0" outline="0" fieldPosition="0"/>
    </format>
    <format dxfId="1554">
      <pivotArea outline="0" collapsedLevelsAreSubtotals="1" fieldPosition="0"/>
    </format>
    <format dxfId="1553">
      <pivotArea field="7" type="button" dataOnly="0" labelOnly="1" outline="0"/>
    </format>
    <format dxfId="1552">
      <pivotArea dataOnly="0" labelOnly="1" outline="0" axis="axisValues" fieldPosition="0"/>
    </format>
    <format dxfId="1551">
      <pivotArea dataOnly="0" labelOnly="1" grandRow="1" outline="0" fieldPosition="0"/>
    </format>
    <format dxfId="1550">
      <pivotArea dataOnly="0" labelOnly="1" outline="0" axis="axisValues" fieldPosition="0"/>
    </format>
    <format dxfId="1549">
      <pivotArea type="all" dataOnly="0" outline="0" fieldPosition="0"/>
    </format>
    <format dxfId="1548">
      <pivotArea outline="0" collapsedLevelsAreSubtotals="1" fieldPosition="0"/>
    </format>
    <format dxfId="1547">
      <pivotArea field="7" type="button" dataOnly="0" labelOnly="1" outline="0"/>
    </format>
    <format dxfId="1546">
      <pivotArea dataOnly="0" labelOnly="1" outline="0" axis="axisValues" fieldPosition="0"/>
    </format>
    <format dxfId="1545">
      <pivotArea dataOnly="0" labelOnly="1" grandRow="1" outline="0" fieldPosition="0"/>
    </format>
    <format dxfId="1544">
      <pivotArea dataOnly="0" labelOnly="1" outline="0" axis="axisValues" fieldPosition="0"/>
    </format>
    <format dxfId="1543">
      <pivotArea outline="0" collapsedLevelsAreSubtotals="1" fieldPosition="0"/>
    </format>
    <format dxfId="154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3"/>
        <item m="1" x="394"/>
        <item m="1" x="395"/>
        <item x="72"/>
        <item t="avg"/>
      </items>
    </pivotField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616">
      <pivotArea type="all" dataOnly="0" outline="0" fieldPosition="0"/>
    </format>
    <format dxfId="1615">
      <pivotArea field="7" type="button" dataOnly="0" labelOnly="1" outline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3"/>
        <item m="1" x="394"/>
        <item m="1" x="395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t="default"/>
      </items>
    </pivotField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8">
        <item x="132"/>
        <item x="136"/>
        <item x="146"/>
        <item x="187"/>
        <item x="320"/>
        <item x="291"/>
        <item x="24"/>
        <item m="1" x="1111"/>
        <item x="411"/>
        <item x="88"/>
        <item m="1" x="1123"/>
        <item x="240"/>
        <item x="327"/>
        <item x="222"/>
        <item x="382"/>
        <item m="1" x="1153"/>
        <item x="181"/>
        <item x="311"/>
        <item x="163"/>
        <item m="1" x="1209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9"/>
        <item x="208"/>
        <item x="491"/>
        <item x="315"/>
        <item x="269"/>
        <item x="419"/>
        <item x="303"/>
        <item m="1" x="1122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0"/>
        <item x="489"/>
        <item x="62"/>
        <item m="1" x="1155"/>
        <item x="395"/>
        <item x="335"/>
        <item m="1" x="1114"/>
        <item x="357"/>
        <item x="458"/>
        <item x="354"/>
        <item x="121"/>
        <item m="1" x="1140"/>
        <item x="481"/>
        <item x="387"/>
        <item x="50"/>
        <item m="1" x="1197"/>
        <item m="1" x="1208"/>
        <item x="242"/>
        <item x="299"/>
        <item x="349"/>
        <item x="465"/>
        <item x="422"/>
        <item x="205"/>
        <item m="1" x="1176"/>
        <item x="430"/>
        <item x="168"/>
        <item x="124"/>
        <item m="1" x="1178"/>
        <item x="502"/>
        <item x="383"/>
        <item x="57"/>
        <item m="1" x="1213"/>
        <item x="343"/>
        <item x="76"/>
        <item m="1" x="1109"/>
        <item x="197"/>
        <item x="437"/>
        <item x="160"/>
        <item x="233"/>
        <item x="432"/>
        <item x="413"/>
        <item m="1" x="1121"/>
        <item x="441"/>
        <item m="1" x="1131"/>
        <item m="1" x="1138"/>
        <item x="232"/>
        <item x="153"/>
        <item x="179"/>
        <item x="494"/>
        <item x="397"/>
        <item x="347"/>
        <item x="319"/>
        <item x="500"/>
        <item x="49"/>
        <item m="1" x="1156"/>
        <item x="135"/>
        <item x="296"/>
        <item x="77"/>
        <item m="1" x="1143"/>
        <item x="353"/>
        <item x="159"/>
        <item x="238"/>
        <item x="447"/>
        <item x="307"/>
        <item x="44"/>
        <item m="1" x="1108"/>
        <item m="1" x="1190"/>
        <item x="128"/>
        <item x="495"/>
        <item x="479"/>
        <item x="375"/>
        <item x="492"/>
        <item x="97"/>
        <item m="1" x="1147"/>
        <item x="194"/>
        <item x="96"/>
        <item m="1" x="1132"/>
        <item x="166"/>
        <item x="212"/>
        <item x="318"/>
        <item x="46"/>
        <item m="1" x="1134"/>
        <item x="368"/>
        <item x="287"/>
        <item x="267"/>
        <item x="421"/>
        <item m="1" x="1170"/>
        <item x="348"/>
        <item m="1" x="1188"/>
        <item x="471"/>
        <item x="482"/>
        <item x="182"/>
        <item x="406"/>
        <item x="192"/>
        <item x="34"/>
        <item m="1" x="1216"/>
        <item x="237"/>
        <item x="472"/>
        <item x="200"/>
        <item x="175"/>
        <item x="423"/>
        <item x="201"/>
        <item x="378"/>
        <item x="150"/>
        <item m="1" x="1198"/>
        <item x="292"/>
        <item x="466"/>
        <item x="490"/>
        <item x="352"/>
        <item x="455"/>
        <item x="191"/>
        <item x="329"/>
        <item x="443"/>
        <item m="1" x="1120"/>
        <item x="314"/>
        <item x="80"/>
        <item m="1" x="1110"/>
        <item x="344"/>
        <item m="1" x="1099"/>
        <item x="424"/>
        <item x="418"/>
        <item x="277"/>
        <item x="172"/>
        <item x="451"/>
        <item x="258"/>
        <item m="1" x="1152"/>
        <item x="157"/>
        <item x="10"/>
        <item m="1" x="1116"/>
        <item x="133"/>
        <item x="253"/>
        <item x="12"/>
        <item m="1" x="1207"/>
        <item x="412"/>
        <item x="202"/>
        <item x="322"/>
        <item x="81"/>
        <item m="1" x="1151"/>
        <item x="450"/>
        <item x="74"/>
        <item m="1" x="1129"/>
        <item x="363"/>
        <item x="473"/>
        <item x="401"/>
        <item x="338"/>
        <item x="438"/>
        <item x="20"/>
        <item m="1" x="1161"/>
        <item m="1" x="1205"/>
        <item x="130"/>
        <item m="1" x="1167"/>
        <item x="374"/>
        <item x="316"/>
        <item x="117"/>
        <item m="1" x="1181"/>
        <item m="1" x="1194"/>
        <item m="1" x="1098"/>
        <item x="270"/>
        <item x="461"/>
        <item x="147"/>
        <item x="284"/>
        <item x="230"/>
        <item x="27"/>
        <item m="1" x="1189"/>
        <item m="1" x="1126"/>
        <item x="294"/>
        <item m="1" x="1171"/>
        <item x="19"/>
        <item m="1" x="1124"/>
        <item x="38"/>
        <item m="1" x="1087"/>
        <item m="1" x="1159"/>
        <item x="170"/>
        <item m="1" x="1182"/>
        <item x="165"/>
        <item x="420"/>
        <item x="313"/>
        <item x="0"/>
        <item m="1" x="1139"/>
        <item x="389"/>
        <item x="193"/>
        <item x="188"/>
        <item x="355"/>
        <item x="256"/>
        <item x="22"/>
        <item m="1" x="1174"/>
        <item x="405"/>
        <item x="370"/>
        <item x="99"/>
        <item m="1" x="1162"/>
        <item m="1" x="1200"/>
        <item x="345"/>
        <item x="376"/>
        <item x="498"/>
        <item x="386"/>
        <item x="8"/>
        <item m="1" x="1113"/>
        <item x="323"/>
        <item x="402"/>
        <item x="250"/>
        <item x="98"/>
        <item m="1" x="1214"/>
        <item m="1" x="1090"/>
        <item m="1" x="1091"/>
        <item x="144"/>
        <item x="506"/>
        <item m="1" x="1130"/>
        <item x="388"/>
        <item x="504"/>
        <item x="346"/>
        <item m="1" x="1142"/>
        <item x="436"/>
        <item x="40"/>
        <item m="1" x="1158"/>
        <item x="72"/>
        <item m="1" x="1107"/>
        <item x="274"/>
        <item x="361"/>
        <item x="84"/>
        <item m="1" x="1133"/>
        <item x="484"/>
        <item m="1" x="1145"/>
        <item x="350"/>
        <item x="310"/>
        <item m="1" x="1100"/>
        <item x="131"/>
        <item x="360"/>
        <item x="483"/>
        <item x="380"/>
        <item m="1" x="1185"/>
        <item x="477"/>
        <item m="1" x="1092"/>
        <item m="1" x="1112"/>
        <item x="167"/>
        <item x="243"/>
        <item x="453"/>
        <item x="334"/>
        <item x="444"/>
        <item x="51"/>
        <item m="1" x="1128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6"/>
        <item x="63"/>
        <item m="1" x="1094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7"/>
        <item x="474"/>
        <item x="286"/>
        <item x="1"/>
        <item m="1" x="1206"/>
        <item x="152"/>
        <item x="224"/>
        <item x="213"/>
        <item x="272"/>
        <item x="190"/>
        <item x="486"/>
        <item x="109"/>
        <item m="1" x="1119"/>
        <item x="324"/>
        <item x="273"/>
        <item x="196"/>
        <item x="367"/>
        <item x="69"/>
        <item m="1" x="1141"/>
        <item x="425"/>
        <item m="1" x="1175"/>
        <item x="433"/>
        <item x="306"/>
        <item x="356"/>
        <item x="151"/>
        <item x="110"/>
        <item m="1" x="1144"/>
        <item x="340"/>
        <item x="138"/>
        <item x="156"/>
        <item x="234"/>
        <item x="478"/>
        <item x="177"/>
        <item m="1" x="1191"/>
        <item x="221"/>
        <item x="220"/>
        <item x="104"/>
        <item m="1" x="1195"/>
        <item x="261"/>
        <item x="236"/>
        <item x="456"/>
        <item x="381"/>
        <item x="434"/>
        <item x="67"/>
        <item m="1" x="1135"/>
        <item x="328"/>
        <item x="262"/>
        <item x="468"/>
        <item m="1" x="1183"/>
        <item x="85"/>
        <item m="1" x="1096"/>
        <item x="297"/>
        <item x="365"/>
        <item x="290"/>
        <item x="373"/>
        <item x="416"/>
        <item x="463"/>
        <item x="149"/>
        <item x="115"/>
        <item m="1" x="1115"/>
        <item x="223"/>
        <item x="440"/>
        <item x="459"/>
        <item x="158"/>
        <item x="216"/>
        <item x="275"/>
        <item m="1" x="1192"/>
        <item x="333"/>
        <item x="71"/>
        <item m="1" x="1186"/>
        <item x="5"/>
        <item m="1" x="1101"/>
        <item m="1" x="1169"/>
        <item x="137"/>
        <item x="399"/>
        <item m="1" x="1210"/>
        <item x="113"/>
        <item m="1" x="1202"/>
        <item x="499"/>
        <item m="1" x="1127"/>
        <item x="231"/>
        <item x="120"/>
        <item m="1" x="1149"/>
        <item x="56"/>
        <item m="1" x="1095"/>
        <item x="271"/>
        <item x="176"/>
        <item x="326"/>
        <item x="409"/>
        <item x="249"/>
        <item x="364"/>
        <item m="1" x="1173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7"/>
        <item m="1" x="1165"/>
        <item x="259"/>
        <item x="195"/>
        <item m="1" x="1196"/>
        <item x="155"/>
        <item x="225"/>
        <item x="428"/>
        <item x="125"/>
        <item m="1" x="1201"/>
        <item x="385"/>
        <item x="129"/>
        <item x="330"/>
        <item x="228"/>
        <item x="247"/>
        <item x="414"/>
        <item x="283"/>
        <item x="457"/>
        <item x="281"/>
        <item m="1" x="1168"/>
        <item x="255"/>
        <item m="1" x="1104"/>
        <item x="321"/>
        <item x="199"/>
        <item x="476"/>
        <item x="366"/>
        <item x="265"/>
        <item x="429"/>
        <item x="342"/>
        <item x="148"/>
        <item x="11"/>
        <item m="1" x="1088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3"/>
        <item x="173"/>
        <item m="1" x="1193"/>
        <item x="134"/>
        <item m="1" x="1199"/>
        <item x="407"/>
        <item x="442"/>
        <item x="305"/>
        <item m="1" x="1203"/>
        <item m="1" x="1215"/>
        <item m="1" x="1211"/>
        <item x="408"/>
        <item x="90"/>
        <item m="1" x="1136"/>
        <item x="141"/>
        <item x="227"/>
        <item x="209"/>
        <item x="3"/>
        <item m="1" x="1103"/>
        <item m="1" x="1093"/>
        <item x="293"/>
        <item x="112"/>
        <item m="1" x="1137"/>
        <item m="1" x="1172"/>
        <item x="180"/>
        <item x="369"/>
        <item x="186"/>
        <item x="13"/>
        <item m="1" x="1106"/>
        <item x="107"/>
        <item m="1" x="1180"/>
        <item x="384"/>
        <item x="226"/>
        <item x="118"/>
        <item m="1" x="1184"/>
        <item m="1" x="1102"/>
        <item m="1" x="1177"/>
        <item x="52"/>
        <item m="1" x="1187"/>
        <item x="43"/>
        <item m="1" x="1117"/>
        <item x="204"/>
        <item x="206"/>
        <item x="211"/>
        <item x="341"/>
        <item x="426"/>
        <item x="454"/>
        <item m="1" x="1118"/>
        <item x="439"/>
        <item x="4"/>
        <item m="1" x="1125"/>
        <item x="312"/>
        <item x="254"/>
        <item x="214"/>
        <item m="1" x="1148"/>
        <item x="235"/>
        <item x="449"/>
        <item x="415"/>
        <item x="25"/>
        <item m="1" x="1089"/>
        <item x="203"/>
        <item x="207"/>
        <item x="164"/>
        <item x="300"/>
        <item x="140"/>
        <item x="339"/>
        <item x="391"/>
        <item m="1" x="1146"/>
        <item x="452"/>
        <item x="251"/>
        <item x="403"/>
        <item x="260"/>
        <item x="446"/>
        <item x="288"/>
        <item x="503"/>
        <item x="241"/>
        <item x="301"/>
        <item m="1" x="1164"/>
        <item x="371"/>
        <item x="257"/>
        <item x="210"/>
        <item m="1" x="1105"/>
        <item x="266"/>
        <item x="445"/>
        <item x="58"/>
        <item m="1" x="1160"/>
        <item x="161"/>
        <item x="248"/>
        <item x="470"/>
        <item x="14"/>
        <item m="1" x="1154"/>
        <item x="47"/>
        <item m="1" x="1212"/>
        <item x="448"/>
        <item x="404"/>
        <item x="48"/>
        <item m="1" x="1204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355">
      <pivotArea type="all" dataOnly="0" outline="0" fieldPosition="0"/>
    </format>
    <format dxfId="1354">
      <pivotArea field="7" type="button" dataOnly="0" labelOnly="1" outline="0"/>
    </format>
    <format dxfId="1353">
      <pivotArea dataOnly="0" labelOnly="1" grandRow="1" outline="0" fieldPosition="0"/>
    </format>
    <format dxfId="1352">
      <pivotArea type="all" dataOnly="0" outline="0" fieldPosition="0"/>
    </format>
    <format dxfId="1351">
      <pivotArea field="7" type="button" dataOnly="0" labelOnly="1" outline="0"/>
    </format>
    <format dxfId="1350">
      <pivotArea dataOnly="0" labelOnly="1" grandRow="1" outline="0" fieldPosition="0"/>
    </format>
    <format dxfId="1349">
      <pivotArea type="all" dataOnly="0" outline="0" fieldPosition="0"/>
    </format>
    <format dxfId="1348">
      <pivotArea outline="0" collapsedLevelsAreSubtotals="1" fieldPosition="0"/>
    </format>
    <format dxfId="1347">
      <pivotArea field="7" type="button" dataOnly="0" labelOnly="1" outline="0"/>
    </format>
    <format dxfId="1346">
      <pivotArea dataOnly="0" labelOnly="1" outline="0" axis="axisValues" fieldPosition="0"/>
    </format>
    <format dxfId="1345">
      <pivotArea dataOnly="0" labelOnly="1" grandRow="1" outline="0" fieldPosition="0"/>
    </format>
    <format dxfId="1344">
      <pivotArea dataOnly="0" labelOnly="1" outline="0" axis="axisValues" fieldPosition="0"/>
    </format>
    <format dxfId="1343">
      <pivotArea type="all" dataOnly="0" outline="0" fieldPosition="0"/>
    </format>
    <format dxfId="1342">
      <pivotArea outline="0" collapsedLevelsAreSubtotals="1" fieldPosition="0"/>
    </format>
    <format dxfId="1341">
      <pivotArea field="7" type="button" dataOnly="0" labelOnly="1" outline="0"/>
    </format>
    <format dxfId="1340">
      <pivotArea dataOnly="0" labelOnly="1" outline="0" axis="axisValues" fieldPosition="0"/>
    </format>
    <format dxfId="1339">
      <pivotArea dataOnly="0" labelOnly="1" grandRow="1" outline="0" fieldPosition="0"/>
    </format>
    <format dxfId="1338">
      <pivotArea dataOnly="0" labelOnly="1" outline="0" axis="axisValues" fieldPosition="0"/>
    </format>
    <format dxfId="1337">
      <pivotArea type="all" dataOnly="0" outline="0" fieldPosition="0"/>
    </format>
    <format dxfId="1336">
      <pivotArea outline="0" collapsedLevelsAreSubtotals="1" fieldPosition="0"/>
    </format>
    <format dxfId="1335">
      <pivotArea field="7" type="button" dataOnly="0" labelOnly="1" outline="0"/>
    </format>
    <format dxfId="1334">
      <pivotArea dataOnly="0" labelOnly="1" outline="0" axis="axisValues" fieldPosition="0"/>
    </format>
    <format dxfId="1333">
      <pivotArea dataOnly="0" labelOnly="1" grandRow="1" outline="0" fieldPosition="0"/>
    </format>
    <format dxfId="1332">
      <pivotArea dataOnly="0" labelOnly="1" outline="0" axis="axisValues" fieldPosition="0"/>
    </format>
    <format dxfId="1331">
      <pivotArea type="all" dataOnly="0" outline="0" fieldPosition="0"/>
    </format>
    <format dxfId="1330">
      <pivotArea outline="0" collapsedLevelsAreSubtotals="1" fieldPosition="0"/>
    </format>
    <format dxfId="1329">
      <pivotArea field="7" type="button" dataOnly="0" labelOnly="1" outline="0"/>
    </format>
    <format dxfId="1328">
      <pivotArea dataOnly="0" labelOnly="1" outline="0" axis="axisValues" fieldPosition="0"/>
    </format>
    <format dxfId="1327">
      <pivotArea dataOnly="0" labelOnly="1" grandRow="1" outline="0" fieldPosition="0"/>
    </format>
    <format dxfId="1326">
      <pivotArea dataOnly="0" labelOnly="1" outline="0" axis="axisValues" fieldPosition="0"/>
    </format>
    <format dxfId="1325">
      <pivotArea type="all" dataOnly="0" outline="0" fieldPosition="0"/>
    </format>
    <format dxfId="1324">
      <pivotArea outline="0" collapsedLevelsAreSubtotals="1" fieldPosition="0"/>
    </format>
    <format dxfId="1323">
      <pivotArea field="7" type="button" dataOnly="0" labelOnly="1" outline="0"/>
    </format>
    <format dxfId="1322">
      <pivotArea dataOnly="0" labelOnly="1" outline="0" axis="axisValues" fieldPosition="0"/>
    </format>
    <format dxfId="1321">
      <pivotArea dataOnly="0" labelOnly="1" grandRow="1" outline="0" fieldPosition="0"/>
    </format>
    <format dxfId="1320">
      <pivotArea dataOnly="0" labelOnly="1" outline="0" axis="axisValues" fieldPosition="0"/>
    </format>
    <format dxfId="1319">
      <pivotArea outline="0" collapsedLevelsAreSubtotals="1" fieldPosition="0"/>
    </format>
    <format dxfId="1318">
      <pivotArea type="all" dataOnly="0" outline="0" fieldPosition="0"/>
    </format>
    <format dxfId="1317">
      <pivotArea outline="0" collapsedLevelsAreSubtotals="1" fieldPosition="0"/>
    </format>
    <format dxfId="1316">
      <pivotArea type="origin" dataOnly="0" labelOnly="1" outline="0" fieldPosition="0"/>
    </format>
    <format dxfId="1315">
      <pivotArea field="7" type="button" dataOnly="0" labelOnly="1" outline="0"/>
    </format>
    <format dxfId="1314">
      <pivotArea field="-2" type="button" dataOnly="0" labelOnly="1" outline="0" axis="axisCol" fieldPosition="0"/>
    </format>
    <format dxfId="1313">
      <pivotArea type="topRight" dataOnly="0" labelOnly="1" outline="0" fieldPosition="0"/>
    </format>
    <format dxfId="1312">
      <pivotArea field="16" type="button" dataOnly="0" labelOnly="1" outline="0"/>
    </format>
    <format dxfId="1311">
      <pivotArea dataOnly="0" labelOnly="1" grandRow="1" outline="0" fieldPosition="0"/>
    </format>
    <format dxfId="1310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309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4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8">
        <item x="132"/>
        <item x="136"/>
        <item x="146"/>
        <item x="187"/>
        <item x="320"/>
        <item x="291"/>
        <item x="24"/>
        <item m="1" x="1111"/>
        <item x="411"/>
        <item x="88"/>
        <item m="1" x="1123"/>
        <item x="240"/>
        <item x="327"/>
        <item x="222"/>
        <item x="382"/>
        <item m="1" x="1153"/>
        <item x="181"/>
        <item x="311"/>
        <item x="163"/>
        <item m="1" x="1209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9"/>
        <item x="208"/>
        <item x="491"/>
        <item x="315"/>
        <item x="269"/>
        <item x="419"/>
        <item x="303"/>
        <item m="1" x="1122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0"/>
        <item x="489"/>
        <item x="62"/>
        <item m="1" x="1155"/>
        <item x="395"/>
        <item x="335"/>
        <item m="1" x="1114"/>
        <item x="357"/>
        <item x="458"/>
        <item x="354"/>
        <item x="121"/>
        <item m="1" x="1140"/>
        <item x="481"/>
        <item x="387"/>
        <item x="50"/>
        <item m="1" x="1197"/>
        <item m="1" x="1208"/>
        <item x="242"/>
        <item x="299"/>
        <item x="349"/>
        <item x="465"/>
        <item x="422"/>
        <item x="205"/>
        <item m="1" x="1176"/>
        <item x="430"/>
        <item x="168"/>
        <item x="124"/>
        <item m="1" x="1178"/>
        <item x="502"/>
        <item x="383"/>
        <item x="57"/>
        <item m="1" x="1213"/>
        <item x="343"/>
        <item x="76"/>
        <item m="1" x="1109"/>
        <item x="197"/>
        <item x="437"/>
        <item x="160"/>
        <item x="233"/>
        <item x="432"/>
        <item x="413"/>
        <item m="1" x="1121"/>
        <item x="441"/>
        <item m="1" x="1131"/>
        <item m="1" x="1138"/>
        <item x="232"/>
        <item x="153"/>
        <item x="179"/>
        <item x="494"/>
        <item x="397"/>
        <item x="347"/>
        <item x="319"/>
        <item x="500"/>
        <item x="49"/>
        <item m="1" x="1156"/>
        <item x="135"/>
        <item x="296"/>
        <item x="77"/>
        <item m="1" x="1143"/>
        <item x="353"/>
        <item x="159"/>
        <item x="238"/>
        <item x="447"/>
        <item x="307"/>
        <item x="44"/>
        <item m="1" x="1108"/>
        <item m="1" x="1190"/>
        <item x="128"/>
        <item x="495"/>
        <item x="479"/>
        <item x="375"/>
        <item x="492"/>
        <item x="97"/>
        <item m="1" x="1147"/>
        <item x="194"/>
        <item x="96"/>
        <item m="1" x="1132"/>
        <item x="166"/>
        <item x="212"/>
        <item x="318"/>
        <item x="46"/>
        <item m="1" x="1134"/>
        <item x="368"/>
        <item x="287"/>
        <item x="267"/>
        <item x="421"/>
        <item m="1" x="1170"/>
        <item x="348"/>
        <item m="1" x="1188"/>
        <item x="471"/>
        <item x="482"/>
        <item x="182"/>
        <item x="406"/>
        <item x="192"/>
        <item x="34"/>
        <item m="1" x="1216"/>
        <item x="237"/>
        <item x="472"/>
        <item x="200"/>
        <item x="175"/>
        <item x="423"/>
        <item x="201"/>
        <item x="378"/>
        <item x="150"/>
        <item m="1" x="1198"/>
        <item x="292"/>
        <item x="466"/>
        <item x="490"/>
        <item x="352"/>
        <item x="455"/>
        <item x="191"/>
        <item x="329"/>
        <item x="443"/>
        <item m="1" x="1120"/>
        <item x="314"/>
        <item x="80"/>
        <item m="1" x="1110"/>
        <item x="344"/>
        <item m="1" x="1099"/>
        <item x="424"/>
        <item x="418"/>
        <item x="277"/>
        <item x="172"/>
        <item x="451"/>
        <item x="258"/>
        <item m="1" x="1152"/>
        <item x="157"/>
        <item x="10"/>
        <item m="1" x="1116"/>
        <item x="133"/>
        <item x="253"/>
        <item x="12"/>
        <item m="1" x="1207"/>
        <item x="412"/>
        <item x="202"/>
        <item x="322"/>
        <item x="81"/>
        <item m="1" x="1151"/>
        <item x="450"/>
        <item x="74"/>
        <item m="1" x="1129"/>
        <item x="363"/>
        <item x="473"/>
        <item x="401"/>
        <item x="338"/>
        <item x="438"/>
        <item x="20"/>
        <item m="1" x="1161"/>
        <item m="1" x="1205"/>
        <item x="130"/>
        <item m="1" x="1167"/>
        <item x="374"/>
        <item x="316"/>
        <item x="117"/>
        <item m="1" x="1181"/>
        <item m="1" x="1194"/>
        <item m="1" x="1098"/>
        <item x="270"/>
        <item x="461"/>
        <item x="147"/>
        <item x="284"/>
        <item x="230"/>
        <item x="27"/>
        <item m="1" x="1189"/>
        <item m="1" x="1126"/>
        <item x="294"/>
        <item m="1" x="1171"/>
        <item x="19"/>
        <item m="1" x="1124"/>
        <item x="38"/>
        <item m="1" x="1087"/>
        <item m="1" x="1159"/>
        <item x="170"/>
        <item m="1" x="1182"/>
        <item x="165"/>
        <item x="420"/>
        <item x="313"/>
        <item x="0"/>
        <item m="1" x="1139"/>
        <item x="389"/>
        <item x="193"/>
        <item x="188"/>
        <item x="355"/>
        <item x="256"/>
        <item x="22"/>
        <item m="1" x="1174"/>
        <item x="405"/>
        <item x="370"/>
        <item x="99"/>
        <item m="1" x="1162"/>
        <item m="1" x="1200"/>
        <item x="345"/>
        <item x="376"/>
        <item x="498"/>
        <item x="386"/>
        <item x="8"/>
        <item m="1" x="1113"/>
        <item x="323"/>
        <item x="402"/>
        <item x="250"/>
        <item x="98"/>
        <item m="1" x="1214"/>
        <item m="1" x="1090"/>
        <item m="1" x="1091"/>
        <item x="144"/>
        <item x="506"/>
        <item m="1" x="1130"/>
        <item x="388"/>
        <item x="504"/>
        <item x="346"/>
        <item m="1" x="1142"/>
        <item x="436"/>
        <item x="40"/>
        <item m="1" x="1158"/>
        <item x="72"/>
        <item m="1" x="1107"/>
        <item x="274"/>
        <item x="361"/>
        <item x="84"/>
        <item m="1" x="1133"/>
        <item x="484"/>
        <item m="1" x="1145"/>
        <item x="350"/>
        <item x="310"/>
        <item m="1" x="1100"/>
        <item x="131"/>
        <item x="360"/>
        <item x="483"/>
        <item x="380"/>
        <item m="1" x="1185"/>
        <item x="477"/>
        <item m="1" x="1092"/>
        <item m="1" x="1112"/>
        <item x="167"/>
        <item x="243"/>
        <item x="453"/>
        <item x="334"/>
        <item x="444"/>
        <item x="51"/>
        <item m="1" x="1128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6"/>
        <item x="63"/>
        <item m="1" x="1094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7"/>
        <item x="474"/>
        <item x="286"/>
        <item x="1"/>
        <item m="1" x="1206"/>
        <item x="152"/>
        <item x="224"/>
        <item x="213"/>
        <item x="272"/>
        <item x="190"/>
        <item x="486"/>
        <item x="109"/>
        <item m="1" x="1119"/>
        <item x="324"/>
        <item x="273"/>
        <item x="196"/>
        <item x="367"/>
        <item x="69"/>
        <item m="1" x="1141"/>
        <item x="425"/>
        <item m="1" x="1175"/>
        <item x="433"/>
        <item x="306"/>
        <item x="356"/>
        <item x="151"/>
        <item x="110"/>
        <item m="1" x="1144"/>
        <item x="340"/>
        <item x="138"/>
        <item x="156"/>
        <item x="234"/>
        <item x="478"/>
        <item x="177"/>
        <item m="1" x="1191"/>
        <item x="221"/>
        <item x="220"/>
        <item x="104"/>
        <item m="1" x="1195"/>
        <item x="261"/>
        <item x="236"/>
        <item x="456"/>
        <item x="381"/>
        <item x="434"/>
        <item x="67"/>
        <item m="1" x="1135"/>
        <item x="328"/>
        <item x="262"/>
        <item x="468"/>
        <item m="1" x="1183"/>
        <item x="85"/>
        <item m="1" x="1096"/>
        <item x="297"/>
        <item x="365"/>
        <item x="290"/>
        <item x="373"/>
        <item x="416"/>
        <item x="463"/>
        <item x="149"/>
        <item x="115"/>
        <item m="1" x="1115"/>
        <item x="223"/>
        <item x="440"/>
        <item x="459"/>
        <item x="158"/>
        <item x="216"/>
        <item x="275"/>
        <item m="1" x="1192"/>
        <item x="333"/>
        <item x="71"/>
        <item m="1" x="1186"/>
        <item x="5"/>
        <item m="1" x="1101"/>
        <item m="1" x="1169"/>
        <item x="137"/>
        <item x="399"/>
        <item m="1" x="1210"/>
        <item x="113"/>
        <item m="1" x="1202"/>
        <item x="499"/>
        <item m="1" x="1127"/>
        <item x="231"/>
        <item x="120"/>
        <item m="1" x="1149"/>
        <item x="56"/>
        <item m="1" x="1095"/>
        <item x="271"/>
        <item x="176"/>
        <item x="326"/>
        <item x="409"/>
        <item x="249"/>
        <item x="364"/>
        <item m="1" x="1173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7"/>
        <item m="1" x="1165"/>
        <item x="259"/>
        <item x="195"/>
        <item m="1" x="1196"/>
        <item x="155"/>
        <item x="225"/>
        <item x="428"/>
        <item x="125"/>
        <item m="1" x="1201"/>
        <item x="385"/>
        <item x="129"/>
        <item x="330"/>
        <item x="228"/>
        <item x="247"/>
        <item x="414"/>
        <item x="283"/>
        <item x="457"/>
        <item x="281"/>
        <item m="1" x="1168"/>
        <item x="255"/>
        <item m="1" x="1104"/>
        <item x="321"/>
        <item x="199"/>
        <item x="476"/>
        <item x="366"/>
        <item x="265"/>
        <item x="429"/>
        <item x="342"/>
        <item x="148"/>
        <item x="11"/>
        <item m="1" x="1088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3"/>
        <item x="173"/>
        <item m="1" x="1193"/>
        <item x="134"/>
        <item m="1" x="1199"/>
        <item x="407"/>
        <item x="442"/>
        <item x="305"/>
        <item m="1" x="1203"/>
        <item m="1" x="1215"/>
        <item m="1" x="1211"/>
        <item x="408"/>
        <item x="90"/>
        <item m="1" x="1136"/>
        <item x="141"/>
        <item x="227"/>
        <item x="209"/>
        <item x="3"/>
        <item m="1" x="1103"/>
        <item m="1" x="1093"/>
        <item x="293"/>
        <item x="112"/>
        <item m="1" x="1137"/>
        <item m="1" x="1172"/>
        <item x="180"/>
        <item x="369"/>
        <item x="186"/>
        <item x="13"/>
        <item m="1" x="1106"/>
        <item x="107"/>
        <item m="1" x="1180"/>
        <item x="384"/>
        <item x="226"/>
        <item x="118"/>
        <item m="1" x="1184"/>
        <item m="1" x="1102"/>
        <item m="1" x="1177"/>
        <item x="52"/>
        <item m="1" x="1187"/>
        <item x="43"/>
        <item m="1" x="1117"/>
        <item x="204"/>
        <item x="206"/>
        <item x="211"/>
        <item x="341"/>
        <item x="426"/>
        <item x="454"/>
        <item m="1" x="1118"/>
        <item x="439"/>
        <item x="4"/>
        <item m="1" x="1125"/>
        <item x="312"/>
        <item x="254"/>
        <item x="214"/>
        <item m="1" x="1148"/>
        <item x="235"/>
        <item x="449"/>
        <item x="415"/>
        <item x="25"/>
        <item m="1" x="1089"/>
        <item x="203"/>
        <item x="207"/>
        <item x="164"/>
        <item x="300"/>
        <item x="140"/>
        <item x="339"/>
        <item x="391"/>
        <item m="1" x="1146"/>
        <item x="452"/>
        <item x="251"/>
        <item x="403"/>
        <item x="260"/>
        <item x="446"/>
        <item x="288"/>
        <item x="503"/>
        <item x="241"/>
        <item x="301"/>
        <item m="1" x="1164"/>
        <item x="371"/>
        <item x="257"/>
        <item x="210"/>
        <item m="1" x="1105"/>
        <item x="266"/>
        <item x="445"/>
        <item x="58"/>
        <item m="1" x="1160"/>
        <item x="161"/>
        <item x="248"/>
        <item x="470"/>
        <item x="14"/>
        <item m="1" x="1154"/>
        <item x="47"/>
        <item m="1" x="1212"/>
        <item x="448"/>
        <item x="404"/>
        <item x="48"/>
        <item m="1" x="1204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8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703"/>
    </i>
    <i>
      <x v="846"/>
    </i>
    <i>
      <x v="903"/>
    </i>
    <i>
      <x v="972"/>
    </i>
    <i>
      <x v="979"/>
    </i>
    <i>
      <x v="1016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423">
      <pivotArea type="all" dataOnly="0" outline="0" fieldPosition="0"/>
    </format>
    <format dxfId="1422">
      <pivotArea field="7" type="button" dataOnly="0" labelOnly="1" outline="0" axis="axisCol" fieldPosition="0"/>
    </format>
    <format dxfId="1421">
      <pivotArea dataOnly="0" labelOnly="1" grandRow="1" outline="0" fieldPosition="0"/>
    </format>
    <format dxfId="1420">
      <pivotArea type="all" dataOnly="0" outline="0" fieldPosition="0"/>
    </format>
    <format dxfId="1419">
      <pivotArea field="7" type="button" dataOnly="0" labelOnly="1" outline="0" axis="axisCol" fieldPosition="0"/>
    </format>
    <format dxfId="1418">
      <pivotArea dataOnly="0" labelOnly="1" grandRow="1" outline="0" fieldPosition="0"/>
    </format>
    <format dxfId="1417">
      <pivotArea type="all" dataOnly="0" outline="0" fieldPosition="0"/>
    </format>
    <format dxfId="1416">
      <pivotArea outline="0" collapsedLevelsAreSubtotals="1" fieldPosition="0"/>
    </format>
    <format dxfId="1415">
      <pivotArea field="7" type="button" dataOnly="0" labelOnly="1" outline="0" axis="axisCol" fieldPosition="0"/>
    </format>
    <format dxfId="1414">
      <pivotArea dataOnly="0" labelOnly="1" outline="0" axis="axisValues" fieldPosition="0"/>
    </format>
    <format dxfId="1413">
      <pivotArea dataOnly="0" labelOnly="1" grandRow="1" outline="0" fieldPosition="0"/>
    </format>
    <format dxfId="1412">
      <pivotArea dataOnly="0" labelOnly="1" outline="0" axis="axisValues" fieldPosition="0"/>
    </format>
    <format dxfId="1411">
      <pivotArea type="all" dataOnly="0" outline="0" fieldPosition="0"/>
    </format>
    <format dxfId="1410">
      <pivotArea outline="0" collapsedLevelsAreSubtotals="1" fieldPosition="0"/>
    </format>
    <format dxfId="1409">
      <pivotArea field="7" type="button" dataOnly="0" labelOnly="1" outline="0" axis="axisCol" fieldPosition="0"/>
    </format>
    <format dxfId="1408">
      <pivotArea dataOnly="0" labelOnly="1" outline="0" axis="axisValues" fieldPosition="0"/>
    </format>
    <format dxfId="1407">
      <pivotArea dataOnly="0" labelOnly="1" grandRow="1" outline="0" fieldPosition="0"/>
    </format>
    <format dxfId="1406">
      <pivotArea dataOnly="0" labelOnly="1" outline="0" axis="axisValues" fieldPosition="0"/>
    </format>
    <format dxfId="1405">
      <pivotArea type="all" dataOnly="0" outline="0" fieldPosition="0"/>
    </format>
    <format dxfId="1404">
      <pivotArea outline="0" collapsedLevelsAreSubtotals="1" fieldPosition="0"/>
    </format>
    <format dxfId="1403">
      <pivotArea field="7" type="button" dataOnly="0" labelOnly="1" outline="0" axis="axisCol" fieldPosition="0"/>
    </format>
    <format dxfId="1402">
      <pivotArea dataOnly="0" labelOnly="1" outline="0" axis="axisValues" fieldPosition="0"/>
    </format>
    <format dxfId="1401">
      <pivotArea dataOnly="0" labelOnly="1" grandRow="1" outline="0" fieldPosition="0"/>
    </format>
    <format dxfId="1400">
      <pivotArea dataOnly="0" labelOnly="1" outline="0" axis="axisValues" fieldPosition="0"/>
    </format>
    <format dxfId="1399">
      <pivotArea type="all" dataOnly="0" outline="0" fieldPosition="0"/>
    </format>
    <format dxfId="1398">
      <pivotArea outline="0" collapsedLevelsAreSubtotals="1" fieldPosition="0"/>
    </format>
    <format dxfId="1397">
      <pivotArea field="7" type="button" dataOnly="0" labelOnly="1" outline="0" axis="axisCol" fieldPosition="0"/>
    </format>
    <format dxfId="1396">
      <pivotArea dataOnly="0" labelOnly="1" outline="0" axis="axisValues" fieldPosition="0"/>
    </format>
    <format dxfId="1395">
      <pivotArea dataOnly="0" labelOnly="1" grandRow="1" outline="0" fieldPosition="0"/>
    </format>
    <format dxfId="1394">
      <pivotArea dataOnly="0" labelOnly="1" outline="0" axis="axisValues" fieldPosition="0"/>
    </format>
    <format dxfId="1393">
      <pivotArea type="all" dataOnly="0" outline="0" fieldPosition="0"/>
    </format>
    <format dxfId="1392">
      <pivotArea outline="0" collapsedLevelsAreSubtotals="1" fieldPosition="0"/>
    </format>
    <format dxfId="1391">
      <pivotArea field="7" type="button" dataOnly="0" labelOnly="1" outline="0" axis="axisCol" fieldPosition="0"/>
    </format>
    <format dxfId="1390">
      <pivotArea dataOnly="0" labelOnly="1" outline="0" axis="axisValues" fieldPosition="0"/>
    </format>
    <format dxfId="1389">
      <pivotArea dataOnly="0" labelOnly="1" grandRow="1" outline="0" fieldPosition="0"/>
    </format>
    <format dxfId="1388">
      <pivotArea dataOnly="0" labelOnly="1" outline="0" axis="axisValues" fieldPosition="0"/>
    </format>
    <format dxfId="1387">
      <pivotArea outline="0" collapsedLevelsAreSubtotals="1" fieldPosition="0"/>
    </format>
    <format dxfId="1386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8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8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83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8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81">
      <pivotArea dataOnly="0" labelOnly="1" fieldPosition="0">
        <references count="1">
          <reference field="16" count="1">
            <x v="352"/>
          </reference>
        </references>
      </pivotArea>
    </format>
    <format dxfId="138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79">
      <pivotArea dataOnly="0" labelOnly="1" fieldPosition="0">
        <references count="1">
          <reference field="16" count="1">
            <x v="433"/>
          </reference>
        </references>
      </pivotArea>
    </format>
    <format dxfId="137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77">
      <pivotArea dataOnly="0" labelOnly="1" fieldPosition="0">
        <references count="1">
          <reference field="16" count="1">
            <x v="448"/>
          </reference>
        </references>
      </pivotArea>
    </format>
    <format dxfId="137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75">
      <pivotArea dataOnly="0" labelOnly="1" fieldPosition="0">
        <references count="1">
          <reference field="16" count="1">
            <x v="104"/>
          </reference>
        </references>
      </pivotArea>
    </format>
    <format dxfId="137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73">
      <pivotArea dataOnly="0" labelOnly="1" fieldPosition="0">
        <references count="1">
          <reference field="16" count="1">
            <x v="68"/>
          </reference>
        </references>
      </pivotArea>
    </format>
    <format dxfId="137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71">
      <pivotArea dataOnly="0" labelOnly="1" fieldPosition="0">
        <references count="1">
          <reference field="16" count="1">
            <x v="409"/>
          </reference>
        </references>
      </pivotArea>
    </format>
    <format dxfId="1370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69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68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67">
      <pivotArea type="all" dataOnly="0" outline="0" fieldPosition="0"/>
    </format>
    <format dxfId="1366">
      <pivotArea outline="0" collapsedLevelsAreSubtotals="1" fieldPosition="0"/>
    </format>
    <format dxfId="1365">
      <pivotArea type="origin" dataOnly="0" labelOnly="1" outline="0" fieldPosition="0"/>
    </format>
    <format dxfId="1364">
      <pivotArea field="7" type="button" dataOnly="0" labelOnly="1" outline="0" axis="axisCol" fieldPosition="0"/>
    </format>
    <format dxfId="1363">
      <pivotArea field="-2" type="button" dataOnly="0" labelOnly="1" outline="0" axis="axisCol" fieldPosition="1"/>
    </format>
    <format dxfId="1362">
      <pivotArea type="topRight" dataOnly="0" labelOnly="1" outline="0" fieldPosition="0"/>
    </format>
    <format dxfId="1361">
      <pivotArea field="16" type="button" dataOnly="0" labelOnly="1" outline="0" axis="axisRow" fieldPosition="0"/>
    </format>
    <format dxfId="1360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59">
      <pivotArea dataOnly="0" labelOnly="1" grandRow="1" outline="0" fieldPosition="0"/>
    </format>
    <format dxfId="1358">
      <pivotArea dataOnly="0" labelOnly="1" fieldPosition="0">
        <references count="1">
          <reference field="7" count="0"/>
        </references>
      </pivotArea>
    </format>
    <format dxfId="13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62">
      <pivotArea type="all" dataOnly="0" outline="0" fieldPosition="0"/>
    </format>
    <format dxfId="1461">
      <pivotArea field="7" type="button" dataOnly="0" labelOnly="1" outline="0" axis="axisPage" fieldPosition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 axis="axisPage" fieldPosition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 axis="axisPage" fieldPosition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 axis="axisPage" fieldPosition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 axis="axisPage" fieldPosition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 axis="axisPage" fieldPosition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 axis="axisPage" fieldPosition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173">
      <pivotArea outline="0" collapsedLevelsAreSubtotals="1" fieldPosition="0"/>
    </format>
    <format dxfId="1172">
      <pivotArea type="all" dataOnly="0" outline="0" fieldPosition="0"/>
    </format>
    <format dxfId="1171">
      <pivotArea outline="0" collapsedLevelsAreSubtotals="1" fieldPosition="0"/>
    </format>
    <format dxfId="1170">
      <pivotArea dataOnly="0" labelOnly="1" outline="0" axis="axisValues" fieldPosition="0"/>
    </format>
    <format dxfId="1169">
      <pivotArea dataOnly="0" labelOnly="1" grandRow="1" outline="0" fieldPosition="0"/>
    </format>
    <format dxfId="1168">
      <pivotArea dataOnly="0" labelOnly="1" outline="0" axis="axisValues" fieldPosition="0"/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dataOnly="0" labelOnly="1" outline="0" axis="axisValues" fieldPosition="0"/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07">
      <pivotArea outline="0" collapsedLevelsAreSubtotals="1" fieldPosition="0"/>
    </format>
    <format dxfId="1206">
      <pivotArea type="all" dataOnly="0" outline="0" fieldPosition="0"/>
    </format>
    <format dxfId="1205">
      <pivotArea outline="0" collapsedLevelsAreSubtotals="1" fieldPosition="0"/>
    </format>
    <format dxfId="1204">
      <pivotArea dataOnly="0" labelOnly="1" outline="0" axis="axisValues" fieldPosition="0"/>
    </format>
    <format dxfId="1203">
      <pivotArea dataOnly="0" labelOnly="1" grandRow="1" outline="0" fieldPosition="0"/>
    </format>
    <format dxfId="1202">
      <pivotArea dataOnly="0" labelOnly="1" outline="0" axis="axisValues" fieldPosition="0"/>
    </format>
    <format dxfId="1201">
      <pivotArea type="all" dataOnly="0" outline="0" fieldPosition="0"/>
    </format>
    <format dxfId="1200">
      <pivotArea outline="0" collapsedLevelsAreSubtotals="1" fieldPosition="0"/>
    </format>
    <format dxfId="1199">
      <pivotArea dataOnly="0" labelOnly="1" outline="0" axis="axisValues" fieldPosition="0"/>
    </format>
    <format dxfId="1198">
      <pivotArea dataOnly="0" labelOnly="1" grandRow="1" outline="0" fieldPosition="0"/>
    </format>
    <format dxfId="1197">
      <pivotArea dataOnly="0" labelOnly="1" outline="0" axis="axisValues" fieldPosition="0"/>
    </format>
    <format dxfId="1196">
      <pivotArea outline="0" collapsedLevelsAreSubtotals="1" fieldPosition="0"/>
    </format>
    <format dxfId="1195">
      <pivotArea outline="0" collapsedLevelsAreSubtotals="1" fieldPosition="0"/>
    </format>
    <format dxfId="1194">
      <pivotArea outline="0" collapsedLevelsAreSubtotals="1" fieldPosition="0"/>
    </format>
    <format dxfId="11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91">
      <pivotArea type="all" dataOnly="0" outline="0" fieldPosition="0"/>
    </format>
    <format dxfId="1190">
      <pivotArea outline="0" collapsedLevelsAreSubtotals="1" fieldPosition="0"/>
    </format>
    <format dxfId="1189">
      <pivotArea field="0" type="button" dataOnly="0" labelOnly="1" outline="0" axis="axisRow" fieldPosition="0"/>
    </format>
    <format dxfId="118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87">
      <pivotArea dataOnly="0" labelOnly="1" grandRow="1" outline="0" fieldPosition="0"/>
    </format>
    <format dxfId="118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8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18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1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82">
      <pivotArea type="all" dataOnly="0" outline="0" fieldPosition="0"/>
    </format>
    <format dxfId="1181">
      <pivotArea outline="0" collapsedLevelsAreSubtotals="1" fieldPosition="0"/>
    </format>
    <format dxfId="1180">
      <pivotArea field="0" type="button" dataOnly="0" labelOnly="1" outline="0" axis="axisRow" fieldPosition="0"/>
    </format>
    <format dxfId="117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78">
      <pivotArea dataOnly="0" labelOnly="1" grandRow="1" outline="0" fieldPosition="0"/>
    </format>
    <format dxfId="117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7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17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1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224">
      <pivotArea outline="0" collapsedLevelsAreSubtotals="1" fieldPosition="0"/>
    </format>
    <format dxfId="1223">
      <pivotArea type="all" dataOnly="0" outline="0" fieldPosition="0"/>
    </format>
    <format dxfId="1222">
      <pivotArea outline="0" collapsedLevelsAreSubtotals="1" fieldPosition="0"/>
    </format>
    <format dxfId="1221">
      <pivotArea field="0" type="button" dataOnly="0" labelOnly="1" outline="0" axis="axisRow" fieldPosition="0"/>
    </format>
    <format dxfId="1220">
      <pivotArea dataOnly="0" labelOnly="1" outline="0" axis="axisValues" fieldPosition="0"/>
    </format>
    <format dxfId="1219">
      <pivotArea dataOnly="0" labelOnly="1" fieldPosition="0">
        <references count="1">
          <reference field="0" count="0"/>
        </references>
      </pivotArea>
    </format>
    <format dxfId="1218">
      <pivotArea dataOnly="0" labelOnly="1" grandRow="1" outline="0" fieldPosition="0"/>
    </format>
    <format dxfId="1217">
      <pivotArea dataOnly="0" labelOnly="1" fieldPosition="0">
        <references count="2">
          <reference field="0" count="0" selected="0"/>
          <reference field="2" count="0"/>
        </references>
      </pivotArea>
    </format>
    <format dxfId="1216">
      <pivotArea dataOnly="0" labelOnly="1" outline="0" axis="axisValues" fieldPosition="0"/>
    </format>
    <format dxfId="1215">
      <pivotArea type="all" dataOnly="0" outline="0" fieldPosition="0"/>
    </format>
    <format dxfId="1214">
      <pivotArea outline="0" collapsedLevelsAreSubtotals="1" fieldPosition="0"/>
    </format>
    <format dxfId="1213">
      <pivotArea field="0" type="button" dataOnly="0" labelOnly="1" outline="0" axis="axisRow" fieldPosition="0"/>
    </format>
    <format dxfId="1212">
      <pivotArea dataOnly="0" labelOnly="1" outline="0" axis="axisValues" fieldPosition="0"/>
    </format>
    <format dxfId="1211">
      <pivotArea dataOnly="0" labelOnly="1" fieldPosition="0">
        <references count="1">
          <reference field="0" count="0"/>
        </references>
      </pivotArea>
    </format>
    <format dxfId="1210">
      <pivotArea dataOnly="0" labelOnly="1" grandRow="1" outline="0" fieldPosition="0"/>
    </format>
    <format dxfId="1209">
      <pivotArea dataOnly="0" labelOnly="1" fieldPosition="0">
        <references count="2">
          <reference field="0" count="0" selected="0"/>
          <reference field="2" count="0"/>
        </references>
      </pivotArea>
    </format>
    <format dxfId="120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249">
      <pivotArea outline="0" collapsedLevelsAreSubtotals="1" fieldPosition="0"/>
    </format>
    <format dxfId="1248">
      <pivotArea type="all" dataOnly="0" outline="0" fieldPosition="0"/>
    </format>
    <format dxfId="1247">
      <pivotArea outline="0" collapsedLevelsAreSubtotals="1" fieldPosition="0"/>
    </format>
    <format dxfId="1246">
      <pivotArea dataOnly="0" labelOnly="1" outline="0" axis="axisValues" fieldPosition="0"/>
    </format>
    <format dxfId="1245">
      <pivotArea dataOnly="0" labelOnly="1" grandRow="1" outline="0" fieldPosition="0"/>
    </format>
    <format dxfId="1244">
      <pivotArea dataOnly="0" labelOnly="1" outline="0" axis="axisValues" fieldPosition="0"/>
    </format>
    <format dxfId="1243">
      <pivotArea type="all" dataOnly="0" outline="0" fieldPosition="0"/>
    </format>
    <format dxfId="1242">
      <pivotArea outline="0" collapsedLevelsAreSubtotals="1" fieldPosition="0"/>
    </format>
    <format dxfId="1241">
      <pivotArea dataOnly="0" labelOnly="1" outline="0" axis="axisValues" fieldPosition="0"/>
    </format>
    <format dxfId="1240">
      <pivotArea dataOnly="0" labelOnly="1" grandRow="1" outline="0" fieldPosition="0"/>
    </format>
    <format dxfId="1239">
      <pivotArea dataOnly="0" labelOnly="1" outline="0" axis="axisValues" fieldPosition="0"/>
    </format>
    <format dxfId="1238">
      <pivotArea type="all" dataOnly="0" outline="0" fieldPosition="0"/>
    </format>
    <format dxfId="1237">
      <pivotArea outline="0" collapsedLevelsAreSubtotals="1" fieldPosition="0"/>
    </format>
    <format dxfId="1236">
      <pivotArea field="1" type="button" dataOnly="0" labelOnly="1" outline="0" axis="axisRow" fieldPosition="0"/>
    </format>
    <format dxfId="1235">
      <pivotArea dataOnly="0" labelOnly="1" outline="0" axis="axisValues" fieldPosition="0"/>
    </format>
    <format dxfId="1234">
      <pivotArea dataOnly="0" labelOnly="1" fieldPosition="0">
        <references count="1">
          <reference field="1" count="0"/>
        </references>
      </pivotArea>
    </format>
    <format dxfId="1233">
      <pivotArea dataOnly="0" labelOnly="1" grandRow="1" outline="0" fieldPosition="0"/>
    </format>
    <format dxfId="1232">
      <pivotArea dataOnly="0" labelOnly="1" outline="0" axis="axisValues" fieldPosition="0"/>
    </format>
    <format dxfId="1231">
      <pivotArea type="all" dataOnly="0" outline="0" fieldPosition="0"/>
    </format>
    <format dxfId="1230">
      <pivotArea outline="0" collapsedLevelsAreSubtotals="1" fieldPosition="0"/>
    </format>
    <format dxfId="1229">
      <pivotArea field="1" type="button" dataOnly="0" labelOnly="1" outline="0" axis="axisRow" fieldPosition="0"/>
    </format>
    <format dxfId="1228">
      <pivotArea dataOnly="0" labelOnly="1" outline="0" axis="axisValues" fieldPosition="0"/>
    </format>
    <format dxfId="1227">
      <pivotArea dataOnly="0" labelOnly="1" fieldPosition="0">
        <references count="1">
          <reference field="1" count="0"/>
        </references>
      </pivotArea>
    </format>
    <format dxfId="1226">
      <pivotArea dataOnly="0" labelOnly="1" grandRow="1" outline="0" fieldPosition="0"/>
    </format>
    <format dxfId="122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264">
      <pivotArea outline="0" collapsedLevelsAreSubtotals="1" fieldPosition="0"/>
    </format>
    <format dxfId="1263">
      <pivotArea type="all" dataOnly="0" outline="0" fieldPosition="0"/>
    </format>
    <format dxfId="1262">
      <pivotArea outline="0" collapsedLevelsAreSubtotals="1" fieldPosition="0"/>
    </format>
    <format dxfId="1261">
      <pivotArea field="1" type="button" dataOnly="0" labelOnly="1" outline="0" axis="axisRow" fieldPosition="0"/>
    </format>
    <format dxfId="1260">
      <pivotArea dataOnly="0" labelOnly="1" outline="0" axis="axisValues" fieldPosition="0"/>
    </format>
    <format dxfId="1259">
      <pivotArea dataOnly="0" labelOnly="1" fieldPosition="0">
        <references count="1">
          <reference field="1" count="0"/>
        </references>
      </pivotArea>
    </format>
    <format dxfId="1258">
      <pivotArea dataOnly="0" labelOnly="1" grandRow="1" outline="0" fieldPosition="0"/>
    </format>
    <format dxfId="1257">
      <pivotArea dataOnly="0" labelOnly="1" outline="0" axis="axisValues" fieldPosition="0"/>
    </format>
    <format dxfId="1256">
      <pivotArea type="all" dataOnly="0" outline="0" fieldPosition="0"/>
    </format>
    <format dxfId="1255">
      <pivotArea outline="0" collapsedLevelsAreSubtotals="1" fieldPosition="0"/>
    </format>
    <format dxfId="1254">
      <pivotArea field="1" type="button" dataOnly="0" labelOnly="1" outline="0" axis="axisRow" fieldPosition="0"/>
    </format>
    <format dxfId="1253">
      <pivotArea dataOnly="0" labelOnly="1" outline="0" axis="axisValues" fieldPosition="0"/>
    </format>
    <format dxfId="1252">
      <pivotArea dataOnly="0" labelOnly="1" fieldPosition="0">
        <references count="1">
          <reference field="1" count="0"/>
        </references>
      </pivotArea>
    </format>
    <format dxfId="1251">
      <pivotArea dataOnly="0" labelOnly="1" grandRow="1" outline="0" fieldPosition="0"/>
    </format>
    <format dxfId="1250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93">
      <pivotArea outline="0" collapsedLevelsAreSubtotals="1" fieldPosition="0"/>
    </format>
    <format dxfId="1292">
      <pivotArea type="all" dataOnly="0" outline="0" fieldPosition="0"/>
    </format>
    <format dxfId="1291">
      <pivotArea outline="0" collapsedLevelsAreSubtotals="1" fieldPosition="0"/>
    </format>
    <format dxfId="1290">
      <pivotArea field="1" type="button" dataOnly="0" labelOnly="1" outline="0" axis="axisRow" fieldPosition="0"/>
    </format>
    <format dxfId="1289">
      <pivotArea dataOnly="0" labelOnly="1" outline="0" axis="axisValues" fieldPosition="0"/>
    </format>
    <format dxfId="1288">
      <pivotArea dataOnly="0" labelOnly="1" fieldPosition="0">
        <references count="1">
          <reference field="1" count="0"/>
        </references>
      </pivotArea>
    </format>
    <format dxfId="1287">
      <pivotArea dataOnly="0" labelOnly="1" grandRow="1" outline="0" fieldPosition="0"/>
    </format>
    <format dxfId="1286">
      <pivotArea dataOnly="0" labelOnly="1" outline="0" axis="axisValues" fieldPosition="0"/>
    </format>
    <format dxfId="1285">
      <pivotArea type="all" dataOnly="0" outline="0" fieldPosition="0"/>
    </format>
    <format dxfId="1284">
      <pivotArea outline="0" collapsedLevelsAreSubtotals="1" fieldPosition="0"/>
    </format>
    <format dxfId="1283">
      <pivotArea field="1" type="button" dataOnly="0" labelOnly="1" outline="0" axis="axisRow" fieldPosition="0"/>
    </format>
    <format dxfId="1282">
      <pivotArea dataOnly="0" labelOnly="1" outline="0" axis="axisValues" fieldPosition="0"/>
    </format>
    <format dxfId="1281">
      <pivotArea dataOnly="0" labelOnly="1" fieldPosition="0">
        <references count="1">
          <reference field="1" count="0"/>
        </references>
      </pivotArea>
    </format>
    <format dxfId="1280">
      <pivotArea dataOnly="0" labelOnly="1" grandRow="1" outline="0" fieldPosition="0"/>
    </format>
    <format dxfId="1279">
      <pivotArea dataOnly="0" labelOnly="1" outline="0" axis="axisValues" fieldPosition="0"/>
    </format>
    <format dxfId="1278">
      <pivotArea type="all" dataOnly="0" outline="0" fieldPosition="0"/>
    </format>
    <format dxfId="1277">
      <pivotArea outline="0" collapsedLevelsAreSubtotals="1" fieldPosition="0"/>
    </format>
    <format dxfId="1276">
      <pivotArea field="1" type="button" dataOnly="0" labelOnly="1" outline="0" axis="axisRow" fieldPosition="0"/>
    </format>
    <format dxfId="1275">
      <pivotArea dataOnly="0" labelOnly="1" outline="0" axis="axisValues" fieldPosition="0"/>
    </format>
    <format dxfId="1274">
      <pivotArea dataOnly="0" labelOnly="1" fieldPosition="0">
        <references count="1">
          <reference field="1" count="0"/>
        </references>
      </pivotArea>
    </format>
    <format dxfId="1273">
      <pivotArea dataOnly="0" labelOnly="1" grandRow="1" outline="0" fieldPosition="0"/>
    </format>
    <format dxfId="1272">
      <pivotArea dataOnly="0" labelOnly="1" outline="0" axis="axisValues" fieldPosition="0"/>
    </format>
    <format dxfId="1271">
      <pivotArea type="all" dataOnly="0" outline="0" fieldPosition="0"/>
    </format>
    <format dxfId="1270">
      <pivotArea outline="0" collapsedLevelsAreSubtotals="1" fieldPosition="0"/>
    </format>
    <format dxfId="1269">
      <pivotArea field="1" type="button" dataOnly="0" labelOnly="1" outline="0" axis="axisRow" fieldPosition="0"/>
    </format>
    <format dxfId="1268">
      <pivotArea dataOnly="0" labelOnly="1" outline="0" axis="axisValues" fieldPosition="0"/>
    </format>
    <format dxfId="1267">
      <pivotArea dataOnly="0" labelOnly="1" fieldPosition="0">
        <references count="1">
          <reference field="1" count="0"/>
        </references>
      </pivotArea>
    </format>
    <format dxfId="1266">
      <pivotArea dataOnly="0" labelOnly="1" grandRow="1" outline="0" fieldPosition="0"/>
    </format>
    <format dxfId="1265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field="0" type="button" dataOnly="0" labelOnly="1" outline="0" axis="axisRow" fieldPosition="0"/>
    </format>
    <format dxfId="1304">
      <pivotArea dataOnly="0" labelOnly="1" outline="0" axis="axisValues" fieldPosition="0"/>
    </format>
    <format dxfId="1303">
      <pivotArea dataOnly="0" labelOnly="1" fieldPosition="0">
        <references count="1">
          <reference field="0" count="0"/>
        </references>
      </pivotArea>
    </format>
    <format dxfId="1302">
      <pivotArea dataOnly="0" labelOnly="1" grandRow="1" outline="0" fieldPosition="0"/>
    </format>
    <format dxfId="1301">
      <pivotArea dataOnly="0" labelOnly="1" outline="0" axis="axisValues" fieldPosition="0"/>
    </format>
    <format dxfId="1300">
      <pivotArea type="all" dataOnly="0" outline="0" fieldPosition="0"/>
    </format>
    <format dxfId="1299">
      <pivotArea outline="0" collapsedLevelsAreSubtotals="1" fieldPosition="0"/>
    </format>
    <format dxfId="1298">
      <pivotArea field="0" type="button" dataOnly="0" labelOnly="1" outline="0" axis="axisRow" fieldPosition="0"/>
    </format>
    <format dxfId="1297">
      <pivotArea dataOnly="0" labelOnly="1" outline="0" axis="axisValues" fieldPosition="0"/>
    </format>
    <format dxfId="1296">
      <pivotArea dataOnly="0" labelOnly="1" fieldPosition="0">
        <references count="1">
          <reference field="0" count="0"/>
        </references>
      </pivotArea>
    </format>
    <format dxfId="1295">
      <pivotArea dataOnly="0" labelOnly="1" grandRow="1" outline="0" fieldPosition="0"/>
    </format>
    <format dxfId="1294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7" type="button" dataOnly="0" labelOnly="1" outline="0" axis="axisPage" fieldPosition="0"/>
    </format>
    <format dxfId="934">
      <pivotArea dataOnly="0" labelOnly="1" fieldPosition="0">
        <references count="1">
          <reference field="7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7" type="button" dataOnly="0" labelOnly="1" outline="0" axis="axisPage" fieldPosition="0"/>
    </format>
    <format dxfId="928">
      <pivotArea dataOnly="0" labelOnly="1" fieldPosition="0">
        <references count="1">
          <reference field="7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6" type="button" dataOnly="0" labelOnly="1" outline="0" axis="axisRow" fieldPosition="0"/>
    </format>
    <format dxfId="967">
      <pivotArea dataOnly="0" labelOnly="1" fieldPosition="0">
        <references count="1">
          <reference field="6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6" type="button" dataOnly="0" labelOnly="1" outline="0" axis="axisRow" fieldPosition="0"/>
    </format>
    <format dxfId="961">
      <pivotArea dataOnly="0" labelOnly="1" fieldPosition="0">
        <references count="1">
          <reference field="6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3" type="button" dataOnly="0" labelOnly="1" outline="0"/>
    </format>
    <format dxfId="1021">
      <pivotArea dataOnly="0" labelOnly="1" outline="0" axis="axisValues" fieldPosition="0"/>
    </format>
    <format dxfId="1020">
      <pivotArea dataOnly="0" labelOnly="1" grandRow="1" outline="0" fieldPosition="0"/>
    </format>
    <format dxfId="1019">
      <pivotArea dataOnly="0" labelOnly="1" outline="0" axis="axisValues" fieldPosition="0"/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3" type="button" dataOnly="0" labelOnly="1" outline="0"/>
    </format>
    <format dxfId="1015">
      <pivotArea dataOnly="0" labelOnly="1" outline="0" axis="axisValues" fieldPosition="0"/>
    </format>
    <format dxfId="1014">
      <pivotArea dataOnly="0" labelOnly="1" grandRow="1" outline="0" fieldPosition="0"/>
    </format>
    <format dxfId="1013">
      <pivotArea dataOnly="0" labelOnly="1" outline="0" axis="axisValues" fieldPosition="0"/>
    </format>
    <format dxfId="1012">
      <pivotArea outline="0" collapsedLevelsAreSubtotals="1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3" type="button" dataOnly="0" labelOnly="1" outline="0"/>
    </format>
    <format dxfId="1008">
      <pivotArea dataOnly="0" labelOnly="1" outline="0" axis="axisValues" fieldPosition="0"/>
    </format>
    <format dxfId="1007">
      <pivotArea dataOnly="0" labelOnly="1" grandRow="1" outline="0" fieldPosition="0"/>
    </format>
    <format dxfId="1006">
      <pivotArea dataOnly="0" labelOnly="1" outline="0" axis="axisValues" fieldPosition="0"/>
    </format>
    <format dxfId="10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0" type="button" dataOnly="0" labelOnly="1" outline="0" axis="axisRow" fieldPosition="0"/>
    </format>
    <format dxfId="1000">
      <pivotArea dataOnly="0" labelOnly="1" fieldPosition="0">
        <references count="1">
          <reference field="10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10" type="button" dataOnly="0" labelOnly="1" outline="0" axis="axisRow" fieldPosition="0"/>
    </format>
    <format dxfId="994">
      <pivotArea dataOnly="0" labelOnly="1" fieldPosition="0">
        <references count="1">
          <reference field="10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3" type="button" dataOnly="0" labelOnly="1" outline="0"/>
    </format>
    <format dxfId="1054">
      <pivotArea dataOnly="0" labelOnly="1" outline="0" axis="axisValues" fieldPosition="0"/>
    </format>
    <format dxfId="1053">
      <pivotArea dataOnly="0" labelOnly="1" grandRow="1" outline="0" fieldPosition="0"/>
    </format>
    <format dxfId="1052">
      <pivotArea dataOnly="0" labelOnly="1" outline="0" axis="axisValues" fieldPosition="0"/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3" type="button" dataOnly="0" labelOnly="1" outline="0"/>
    </format>
    <format dxfId="1048">
      <pivotArea dataOnly="0" labelOnly="1" outline="0" axis="axisValues" fieldPosition="0"/>
    </format>
    <format dxfId="1047">
      <pivotArea dataOnly="0" labelOnly="1" grandRow="1" outline="0" fieldPosition="0"/>
    </format>
    <format dxfId="1046">
      <pivotArea dataOnly="0" labelOnly="1" outline="0" axis="axisValues" fieldPosition="0"/>
    </format>
    <format dxfId="1045">
      <pivotArea outline="0" collapsedLevelsAreSubtotals="1" fieldPosition="0"/>
    </format>
    <format dxfId="1044">
      <pivotArea type="all" dataOnly="0" outline="0" fieldPosition="0"/>
    </format>
    <format dxfId="1043">
      <pivotArea outline="0" collapsedLevelsAreSubtotals="1" fieldPosition="0"/>
    </format>
    <format dxfId="1042">
      <pivotArea field="3" type="button" dataOnly="0" labelOnly="1" outline="0"/>
    </format>
    <format dxfId="1041">
      <pivotArea dataOnly="0" labelOnly="1" outline="0" axis="axisValues" fieldPosition="0"/>
    </format>
    <format dxfId="1040">
      <pivotArea dataOnly="0" labelOnly="1" grandRow="1" outline="0" fieldPosition="0"/>
    </format>
    <format dxfId="1039">
      <pivotArea dataOnly="0" labelOnly="1" outline="0" axis="axisValues" fieldPosition="0"/>
    </format>
    <format dxfId="10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9" type="button" dataOnly="0" labelOnly="1" outline="0" axis="axisRow" fieldPosition="0"/>
    </format>
    <format dxfId="1033">
      <pivotArea dataOnly="0" labelOnly="1" fieldPosition="0">
        <references count="1">
          <reference field="9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0">
      <pivotArea type="all" dataOnly="0" outline="0" fieldPosition="0"/>
    </format>
    <format dxfId="1029">
      <pivotArea outline="0" collapsedLevelsAreSubtotals="1" fieldPosition="0"/>
    </format>
    <format dxfId="1028">
      <pivotArea field="9" type="button" dataOnly="0" labelOnly="1" outline="0" axis="axisRow" fieldPosition="0"/>
    </format>
    <format dxfId="1027">
      <pivotArea dataOnly="0" labelOnly="1" fieldPosition="0">
        <references count="1">
          <reference field="9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90">
      <pivotArea type="all" dataOnly="0" outline="0" fieldPosition="0"/>
    </format>
    <format dxfId="1089">
      <pivotArea outline="0" collapsedLevelsAreSubtotals="1" fieldPosition="0"/>
    </format>
    <format dxfId="1088">
      <pivotArea field="3" type="button" dataOnly="0" labelOnly="1" outline="0"/>
    </format>
    <format dxfId="1087">
      <pivotArea dataOnly="0" labelOnly="1" outline="0" axis="axisValues" fieldPosition="0"/>
    </format>
    <format dxfId="1086">
      <pivotArea dataOnly="0" labelOnly="1" grandRow="1" outline="0" fieldPosition="0"/>
    </format>
    <format dxfId="1085">
      <pivotArea dataOnly="0" labelOnly="1" outline="0" axis="axisValues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3" type="button" dataOnly="0" labelOnly="1" outline="0"/>
    </format>
    <format dxfId="1081">
      <pivotArea dataOnly="0" labelOnly="1" outline="0" axis="axisValues" fieldPosition="0"/>
    </format>
    <format dxfId="1080">
      <pivotArea dataOnly="0" labelOnly="1" grandRow="1" outline="0" fieldPosition="0"/>
    </format>
    <format dxfId="1079">
      <pivotArea dataOnly="0" labelOnly="1" outline="0" axis="axisValues" fieldPosition="0"/>
    </format>
    <format dxfId="1078">
      <pivotArea outline="0" collapsedLevelsAreSubtotals="1" fieldPosition="0"/>
    </format>
    <format dxfId="1077">
      <pivotArea type="all" dataOnly="0" outline="0" fieldPosition="0"/>
    </format>
    <format dxfId="1076">
      <pivotArea outline="0" collapsedLevelsAreSubtotals="1" fieldPosition="0"/>
    </format>
    <format dxfId="1075">
      <pivotArea field="3" type="button" dataOnly="0" labelOnly="1" outline="0"/>
    </format>
    <format dxfId="1074">
      <pivotArea dataOnly="0" labelOnly="1" outline="0" axis="axisValues" fieldPosition="0"/>
    </format>
    <format dxfId="1073">
      <pivotArea dataOnly="0" labelOnly="1" grandRow="1" outline="0" fieldPosition="0"/>
    </format>
    <format dxfId="1072">
      <pivotArea dataOnly="0" labelOnly="1" outline="0" axis="axisValues" fieldPosition="0"/>
    </format>
    <format dxfId="10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field="7" type="button" dataOnly="0" labelOnly="1" outline="0" axis="axisRow" fieldPosition="0"/>
    </format>
    <format dxfId="1066">
      <pivotArea dataOnly="0" labelOnly="1" fieldPosition="0">
        <references count="1">
          <reference field="7" count="0"/>
        </references>
      </pivotArea>
    </format>
    <format dxfId="1065">
      <pivotArea dataOnly="0" labelOnly="1" grandRow="1" outline="0" fieldPosition="0"/>
    </format>
    <format dxfId="10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3">
      <pivotArea type="all" dataOnly="0" outline="0" fieldPosition="0"/>
    </format>
    <format dxfId="1062">
      <pivotArea outline="0" collapsedLevelsAreSubtotals="1" fieldPosition="0"/>
    </format>
    <format dxfId="1061">
      <pivotArea field="7" type="button" dataOnly="0" labelOnly="1" outline="0" axis="axisRow" fieldPosition="0"/>
    </format>
    <format dxfId="1060">
      <pivotArea dataOnly="0" labelOnly="1" fieldPosition="0">
        <references count="1">
          <reference field="7" count="0"/>
        </references>
      </pivotArea>
    </format>
    <format dxfId="1059">
      <pivotArea dataOnly="0" labelOnly="1" grandRow="1" outline="0" fieldPosition="0"/>
    </format>
    <format dxfId="10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 axis="axisRow" fieldPosition="1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 axis="axisRow" fieldPosition="1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 axis="axisRow" fieldPosition="1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7" type="button" dataOnly="0" labelOnly="1" outline="0" axis="axisRow" fieldPosition="0"/>
    </format>
    <format dxfId="1105">
      <pivotArea dataOnly="0" labelOnly="1" outline="0" axis="axisValues" fieldPosition="0"/>
    </format>
    <format dxfId="1104">
      <pivotArea dataOnly="0" labelOnly="1" fieldPosition="0">
        <references count="1">
          <reference field="7" count="0"/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1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100">
      <pivotArea dataOnly="0" labelOnly="1" outline="0" axis="axisValues" fieldPosition="0"/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7" type="button" dataOnly="0" labelOnly="1" outline="0" axis="axisRow" fieldPosition="0"/>
    </format>
    <format dxfId="1096">
      <pivotArea dataOnly="0" labelOnly="1" outline="0" axis="axisValues" fieldPosition="0"/>
    </format>
    <format dxfId="1095">
      <pivotArea dataOnly="0" labelOnly="1" fieldPosition="0">
        <references count="1">
          <reference field="7" count="0"/>
        </references>
      </pivotArea>
    </format>
    <format dxfId="1094">
      <pivotArea dataOnly="0" labelOnly="1" grandRow="1" outline="0" fieldPosition="0"/>
    </format>
    <format dxfId="109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9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49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6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391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92" s="1" nd="1"/>
        <i x="363" s="1" nd="1"/>
        <i x="393" s="1" nd="1"/>
        <i x="394" s="1" nd="1"/>
        <i x="395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91" totalsRowShown="0" headerRowDxfId="1148" dataDxfId="1147">
  <autoFilter ref="B2:T3791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3:24:02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5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338" t="s">
        <v>3</v>
      </c>
      <c r="C2" s="1339" t="s">
        <v>1650</v>
      </c>
    </row>
    <row r="4" spans="2:12" ht="13.2">
      <c r="B4" s="1338" t="s">
        <v>266</v>
      </c>
      <c r="C4" s="1339" t="s">
        <v>3978</v>
      </c>
      <c r="D4" s="1339" t="s">
        <v>1743</v>
      </c>
      <c r="E4" s="1339" t="s">
        <v>385</v>
      </c>
      <c r="F4" s="1339" t="s">
        <v>839</v>
      </c>
      <c r="G4" s="1339" t="s">
        <v>1788</v>
      </c>
      <c r="H4" s="1339" t="s">
        <v>1789</v>
      </c>
      <c r="I4" s="1339" t="s">
        <v>1793</v>
      </c>
      <c r="J4" s="389" t="s">
        <v>1790</v>
      </c>
      <c r="K4" s="389" t="s">
        <v>1791</v>
      </c>
      <c r="L4" s="389" t="s">
        <v>1792</v>
      </c>
    </row>
    <row r="5" spans="2:12" ht="13.2">
      <c r="B5" s="1345" t="s">
        <v>2279</v>
      </c>
      <c r="C5" s="1328">
        <v>42</v>
      </c>
      <c r="D5" s="1326">
        <v>29.07298429319372</v>
      </c>
      <c r="E5" s="1326">
        <v>19.936500000000006</v>
      </c>
      <c r="F5" s="1326">
        <v>3.0638999999999994</v>
      </c>
      <c r="G5" s="1326">
        <v>1.5280952380952382</v>
      </c>
      <c r="H5" s="1344">
        <v>3.5667131816230151E-2</v>
      </c>
      <c r="I5" s="1344">
        <v>0.7142857142857143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345" t="s">
        <v>2539</v>
      </c>
      <c r="C6" s="1328">
        <v>9</v>
      </c>
      <c r="D6" s="1326">
        <v>-1.0581675392670151</v>
      </c>
      <c r="E6" s="1326">
        <v>-1.3705499999999997</v>
      </c>
      <c r="F6" s="1326">
        <v>-0.68527499999999986</v>
      </c>
      <c r="G6" s="1326">
        <v>1.73</v>
      </c>
      <c r="H6" s="1344">
        <v>-7.6141666666666649E-2</v>
      </c>
      <c r="I6" s="1344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345" t="s">
        <v>1742</v>
      </c>
      <c r="C7" s="1328">
        <v>23</v>
      </c>
      <c r="D7" s="1326">
        <v>-9.7172774869109926</v>
      </c>
      <c r="E7" s="1326">
        <v>-10.54</v>
      </c>
      <c r="F7" s="1326">
        <v>-5.2302083333333318</v>
      </c>
      <c r="G7" s="1326">
        <v>2.09</v>
      </c>
      <c r="H7" s="1344">
        <v>-0.22952961672473865</v>
      </c>
      <c r="I7" s="1344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345" t="s">
        <v>1740</v>
      </c>
      <c r="C8" s="1328">
        <v>33</v>
      </c>
      <c r="D8" s="1326">
        <v>-10.555287958115183</v>
      </c>
      <c r="E8" s="1326">
        <v>-11.790300000000002</v>
      </c>
      <c r="F8" s="1326">
        <v>-5.883129797979799</v>
      </c>
      <c r="G8" s="1326">
        <v>1.9912121212121214</v>
      </c>
      <c r="H8" s="1344">
        <v>-0.17869505910882091</v>
      </c>
      <c r="I8" s="1344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345" t="s">
        <v>2856</v>
      </c>
      <c r="C9" s="1328">
        <v>63</v>
      </c>
      <c r="D9" s="1326">
        <v>-9.0452879581151748</v>
      </c>
      <c r="E9" s="1326">
        <v>-14.173250000000003</v>
      </c>
      <c r="F9" s="1326">
        <v>-2.7326499999999996</v>
      </c>
      <c r="G9" s="1326">
        <v>1.7058730158730162</v>
      </c>
      <c r="H9" s="1344">
        <v>-5.0259751773049657E-2</v>
      </c>
      <c r="I9" s="1344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345" t="s">
        <v>2339</v>
      </c>
      <c r="C10" s="1328">
        <v>26</v>
      </c>
      <c r="D10" s="1326">
        <v>0.26884816753926533</v>
      </c>
      <c r="E10" s="1326">
        <v>-0.28324999999999978</v>
      </c>
      <c r="F10" s="1326">
        <v>0.32267499999999982</v>
      </c>
      <c r="G10" s="1326">
        <v>1.1015384615384614</v>
      </c>
      <c r="H10" s="1344">
        <v>-1.9670138888888875E-3</v>
      </c>
      <c r="I10" s="1344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345" t="s">
        <v>1649</v>
      </c>
      <c r="C11" s="1328">
        <v>35</v>
      </c>
      <c r="D11" s="1326">
        <v>-3.0106282722513051</v>
      </c>
      <c r="E11" s="1326">
        <v>-6.129999999999999</v>
      </c>
      <c r="F11" s="1326">
        <v>0.12400000000000055</v>
      </c>
      <c r="G11" s="1326">
        <v>2.2642857142857133</v>
      </c>
      <c r="H11" s="1344">
        <v>-3.7378048780487796E-2</v>
      </c>
      <c r="I11" s="1344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345" t="s">
        <v>2340</v>
      </c>
      <c r="C12" s="1328">
        <v>17</v>
      </c>
      <c r="D12" s="1326">
        <v>-7.9133992987175166</v>
      </c>
      <c r="E12" s="1326">
        <v>-8.34</v>
      </c>
      <c r="F12" s="1326">
        <v>-4.2650000000000006</v>
      </c>
      <c r="G12" s="1326">
        <v>4.6647058823529415</v>
      </c>
      <c r="H12" s="1344">
        <v>-0.24667258207630877</v>
      </c>
      <c r="I12" s="1344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345" t="s">
        <v>1545</v>
      </c>
      <c r="C13" s="1328">
        <v>224</v>
      </c>
      <c r="D13" s="1326">
        <v>-10.514816753926654</v>
      </c>
      <c r="E13" s="1326">
        <v>-41.210000000000129</v>
      </c>
      <c r="F13" s="1326">
        <v>7.8835781777518692</v>
      </c>
      <c r="G13" s="1326">
        <v>9.2225892857142835</v>
      </c>
      <c r="H13" s="1344">
        <v>-2.355153219261857E-2</v>
      </c>
      <c r="I13" s="1344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345" t="s">
        <v>2922</v>
      </c>
      <c r="C14" s="1328">
        <v>19</v>
      </c>
      <c r="D14" s="1326">
        <v>-164.9350261780105</v>
      </c>
      <c r="E14" s="1326">
        <v>-168.81739999999999</v>
      </c>
      <c r="F14" s="1326">
        <v>-3.3479177745386086</v>
      </c>
      <c r="G14" s="1326">
        <v>9.189473684210526</v>
      </c>
      <c r="H14" s="1344">
        <v>-0.17757915553405001</v>
      </c>
      <c r="I14" s="1344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345" t="s">
        <v>2921</v>
      </c>
      <c r="C15" s="1328">
        <v>32</v>
      </c>
      <c r="D15" s="1326">
        <v>131.6212041884817</v>
      </c>
      <c r="E15" s="1326">
        <v>123.36904999999996</v>
      </c>
      <c r="F15" s="1326">
        <v>2.4440287712630631</v>
      </c>
      <c r="G15" s="1326">
        <v>10.115625</v>
      </c>
      <c r="H15" s="1344">
        <v>7.5317799973137617E-2</v>
      </c>
      <c r="I15" s="1344">
        <v>0.96875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345" t="s">
        <v>2923</v>
      </c>
      <c r="C16" s="1328">
        <v>13</v>
      </c>
      <c r="D16" s="1326">
        <v>-5.7905759162303658</v>
      </c>
      <c r="E16" s="1326">
        <v>-5.9799999999999995</v>
      </c>
      <c r="F16" s="1326">
        <v>-1.0309999999999997</v>
      </c>
      <c r="G16" s="1326">
        <v>1.2461538461538462</v>
      </c>
      <c r="H16" s="1344">
        <v>-0.10678571428571428</v>
      </c>
      <c r="I16" s="1344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345" t="s">
        <v>1701</v>
      </c>
      <c r="C17" s="1328">
        <v>44</v>
      </c>
      <c r="D17" s="1326">
        <v>5.3654973821989405</v>
      </c>
      <c r="E17" s="1326">
        <v>-1.3172500000000005</v>
      </c>
      <c r="F17" s="1326">
        <v>-8.2642525034007125E-2</v>
      </c>
      <c r="G17" s="1326">
        <v>11.34909090909091</v>
      </c>
      <c r="H17" s="1344">
        <v>-7.7117850242960028E-4</v>
      </c>
      <c r="I17" s="1344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345" t="s">
        <v>1699</v>
      </c>
      <c r="C18" s="1328">
        <v>133</v>
      </c>
      <c r="D18" s="1326">
        <v>-119.1501047120418</v>
      </c>
      <c r="E18" s="1326">
        <v>-136.55609999999996</v>
      </c>
      <c r="F18" s="1326">
        <v>0.39007825383179201</v>
      </c>
      <c r="G18" s="1326">
        <v>21.408646616541354</v>
      </c>
      <c r="H18" s="1344">
        <v>-1.7356700810790545E-2</v>
      </c>
      <c r="I18" s="1344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345" t="s">
        <v>1702</v>
      </c>
      <c r="C19" s="1328">
        <v>14</v>
      </c>
      <c r="D19" s="1326">
        <v>-6.4263350785340281</v>
      </c>
      <c r="E19" s="1326">
        <v>-6.8395999999999972</v>
      </c>
      <c r="F19" s="1326">
        <v>0.11180093288071344</v>
      </c>
      <c r="G19" s="1326">
        <v>3.5642857142857136</v>
      </c>
      <c r="H19" s="1344">
        <v>-3.246594199458868E-2</v>
      </c>
      <c r="I19" s="1344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345" t="s">
        <v>2209</v>
      </c>
      <c r="C20" s="1328">
        <v>10</v>
      </c>
      <c r="D20" s="1326">
        <v>-7.1578534031413605</v>
      </c>
      <c r="E20" s="1326">
        <v>-7.3599999999999994</v>
      </c>
      <c r="F20" s="1326">
        <v>-0.73599999999999977</v>
      </c>
      <c r="G20" s="1326">
        <v>1.8679999999999999</v>
      </c>
      <c r="H20" s="1344">
        <v>-7.3599999999999999E-2</v>
      </c>
      <c r="I20" s="1344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345" t="s">
        <v>1776</v>
      </c>
      <c r="C21" s="1328">
        <v>35</v>
      </c>
      <c r="D21" s="1326">
        <v>-10.007748691099476</v>
      </c>
      <c r="E21" s="1326">
        <v>-11.087399999999999</v>
      </c>
      <c r="F21" s="1326">
        <v>-5.5436999999999994</v>
      </c>
      <c r="G21" s="1326">
        <v>1.6742857142857146</v>
      </c>
      <c r="H21" s="1344">
        <v>-0.15839142857142854</v>
      </c>
      <c r="I21" s="1344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345" t="s">
        <v>1741</v>
      </c>
      <c r="C22" s="1328">
        <v>107</v>
      </c>
      <c r="D22" s="1326">
        <v>145.15884816753928</v>
      </c>
      <c r="E22" s="1326">
        <v>123.47340000000001</v>
      </c>
      <c r="F22" s="1326">
        <v>1.8411549952148412</v>
      </c>
      <c r="G22" s="1326">
        <v>21.505794392523363</v>
      </c>
      <c r="H22" s="1344">
        <v>1.4430177371646015E-2</v>
      </c>
      <c r="I22" s="1344">
        <v>0.96261682242990654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345" t="s">
        <v>1758</v>
      </c>
      <c r="C23" s="1328">
        <v>31</v>
      </c>
      <c r="D23" s="1326">
        <v>-34.778219895287954</v>
      </c>
      <c r="E23" s="1326">
        <v>-42.445400000000006</v>
      </c>
      <c r="F23" s="1326">
        <v>-0.16024369539091321</v>
      </c>
      <c r="G23" s="1326">
        <v>2.5438709677419356</v>
      </c>
      <c r="H23" s="1344">
        <v>-9.5468735942420169E-2</v>
      </c>
      <c r="I23" s="1344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345" t="s">
        <v>1647</v>
      </c>
      <c r="C24" s="1328">
        <v>51</v>
      </c>
      <c r="D24" s="1326">
        <v>-31.429319371727747</v>
      </c>
      <c r="E24" s="1326">
        <v>-34.290000000000006</v>
      </c>
      <c r="F24" s="1326">
        <v>-0.7453333333333334</v>
      </c>
      <c r="G24" s="1326">
        <v>1.4664705882352937</v>
      </c>
      <c r="H24" s="1344">
        <v>-8.4250614250614267E-2</v>
      </c>
      <c r="I24" s="1344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345" t="s">
        <v>1700</v>
      </c>
      <c r="C25" s="1328">
        <v>20</v>
      </c>
      <c r="D25" s="1326">
        <v>-0.43554973821989185</v>
      </c>
      <c r="E25" s="1326">
        <v>-1.4999999999999976</v>
      </c>
      <c r="F25" s="1326">
        <v>-0.12234641548927228</v>
      </c>
      <c r="G25" s="1326">
        <v>2.1914999999999996</v>
      </c>
      <c r="H25" s="1344">
        <v>-1.8752344043005346E-2</v>
      </c>
      <c r="I25" s="1344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345" t="s">
        <v>3298</v>
      </c>
      <c r="C26" s="1328">
        <v>20</v>
      </c>
      <c r="D26" s="1326">
        <v>-3.0890052356020927</v>
      </c>
      <c r="E26" s="1326">
        <v>-3.76</v>
      </c>
      <c r="F26" s="1326">
        <v>-1.88</v>
      </c>
      <c r="G26" s="1326">
        <v>1.6800000000000002</v>
      </c>
      <c r="H26" s="1344">
        <v>-9.4E-2</v>
      </c>
      <c r="I26" s="1344">
        <v>0.55000000000000004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345" t="s">
        <v>2309</v>
      </c>
      <c r="C27" s="1328">
        <v>34</v>
      </c>
      <c r="D27" s="1326">
        <v>-43.963350785340324</v>
      </c>
      <c r="E27" s="1326">
        <v>-47.384999999999991</v>
      </c>
      <c r="F27" s="1326">
        <v>-0.58592857142857191</v>
      </c>
      <c r="G27" s="1326">
        <v>1.0458823529411765</v>
      </c>
      <c r="H27" s="1344">
        <v>-2.692329545454545E-2</v>
      </c>
      <c r="I27" s="1344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340" t="s">
        <v>267</v>
      </c>
      <c r="C28" s="1328">
        <v>1035</v>
      </c>
      <c r="D28" s="1326">
        <v>-167.49057207358624</v>
      </c>
      <c r="E28" s="1326">
        <v>-294.39654999999999</v>
      </c>
      <c r="F28" s="1326">
        <v>-16.850159315585607</v>
      </c>
      <c r="G28" s="1326">
        <v>8.8021256038647309</v>
      </c>
      <c r="H28" s="1344">
        <v>-1.0923120219919412E-2</v>
      </c>
      <c r="I28" s="1344">
        <v>0.69371980676328504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1784</v>
      </c>
      <c r="C2" s="381" t="s">
        <v>1785</v>
      </c>
      <c r="D2" s="381" t="s">
        <v>1786</v>
      </c>
      <c r="E2" s="381" t="s">
        <v>81</v>
      </c>
      <c r="F2" s="381" t="s">
        <v>255</v>
      </c>
      <c r="G2" s="381" t="s">
        <v>1787</v>
      </c>
      <c r="H2" s="381" t="s">
        <v>1759</v>
      </c>
      <c r="I2" s="381" t="s">
        <v>1783</v>
      </c>
      <c r="J2" s="381" t="s">
        <v>263</v>
      </c>
      <c r="K2" s="381" t="s">
        <v>1760</v>
      </c>
      <c r="L2" s="381" t="s">
        <v>156</v>
      </c>
      <c r="M2" s="381" t="s">
        <v>4</v>
      </c>
    </row>
    <row r="3" spans="2:13" ht="19.95" customHeight="1">
      <c r="B3" s="382" t="s">
        <v>2279</v>
      </c>
      <c r="C3" s="382" t="s">
        <v>1761</v>
      </c>
      <c r="D3" s="382" t="s">
        <v>1762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2995</v>
      </c>
    </row>
    <row r="4" spans="2:13" ht="19.95" customHeight="1">
      <c r="B4" s="382" t="s">
        <v>1742</v>
      </c>
      <c r="C4" s="382" t="s">
        <v>1761</v>
      </c>
      <c r="D4" s="382" t="s">
        <v>1762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1763</v>
      </c>
    </row>
    <row r="5" spans="2:13" ht="19.95" customHeight="1">
      <c r="B5" s="382" t="s">
        <v>1740</v>
      </c>
      <c r="C5" s="382" t="s">
        <v>1761</v>
      </c>
      <c r="D5" s="382" t="s">
        <v>1764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1765</v>
      </c>
    </row>
    <row r="6" spans="2:13" ht="19.95" customHeight="1">
      <c r="B6" s="382" t="s">
        <v>2856</v>
      </c>
      <c r="C6" s="382" t="s">
        <v>1761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2996</v>
      </c>
    </row>
    <row r="7" spans="2:13" ht="19.95" customHeight="1">
      <c r="B7" s="382" t="s">
        <v>2339</v>
      </c>
      <c r="C7" s="382" t="s">
        <v>1761</v>
      </c>
      <c r="D7" s="382" t="s">
        <v>1762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2997</v>
      </c>
    </row>
    <row r="8" spans="2:13" ht="19.95" customHeight="1">
      <c r="B8" s="382" t="s">
        <v>1649</v>
      </c>
      <c r="C8" s="382" t="s">
        <v>1761</v>
      </c>
      <c r="D8" s="382" t="s">
        <v>1766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1767</v>
      </c>
    </row>
    <row r="9" spans="2:13" ht="19.95" customHeight="1">
      <c r="B9" s="382" t="s">
        <v>1545</v>
      </c>
      <c r="C9" s="382" t="s">
        <v>1768</v>
      </c>
      <c r="D9" s="382" t="s">
        <v>1769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1770</v>
      </c>
    </row>
    <row r="10" spans="2:13" ht="19.95" customHeight="1">
      <c r="B10" s="382" t="s">
        <v>2923</v>
      </c>
      <c r="C10" s="382" t="s">
        <v>1761</v>
      </c>
      <c r="D10" s="382" t="s">
        <v>2998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2999</v>
      </c>
    </row>
    <row r="11" spans="2:13" ht="19.95" customHeight="1">
      <c r="B11" s="382" t="s">
        <v>1771</v>
      </c>
      <c r="C11" s="382" t="s">
        <v>1768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1772</v>
      </c>
    </row>
    <row r="12" spans="2:13" ht="19.95" customHeight="1">
      <c r="B12" s="382" t="s">
        <v>1699</v>
      </c>
      <c r="C12" s="382" t="s">
        <v>1768</v>
      </c>
      <c r="D12" s="382" t="s">
        <v>1773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1774</v>
      </c>
    </row>
    <row r="13" spans="2:13" ht="19.95" customHeight="1">
      <c r="B13" s="382" t="s">
        <v>1702</v>
      </c>
      <c r="C13" s="382" t="s">
        <v>1768</v>
      </c>
      <c r="D13" s="382" t="s">
        <v>1538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1775</v>
      </c>
    </row>
    <row r="14" spans="2:13" ht="19.95" customHeight="1">
      <c r="B14" s="382" t="s">
        <v>1776</v>
      </c>
      <c r="C14" s="382" t="s">
        <v>1761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1777</v>
      </c>
    </row>
    <row r="15" spans="2:13" ht="19.95" customHeight="1">
      <c r="B15" s="382" t="s">
        <v>1741</v>
      </c>
      <c r="C15" s="382" t="s">
        <v>1768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1778</v>
      </c>
    </row>
    <row r="16" spans="2:13" ht="19.95" customHeight="1">
      <c r="B16" s="382" t="s">
        <v>1741</v>
      </c>
      <c r="C16" s="382" t="s">
        <v>1768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3000</v>
      </c>
    </row>
    <row r="17" spans="2:13" ht="19.95" customHeight="1">
      <c r="B17" s="382" t="s">
        <v>1758</v>
      </c>
      <c r="C17" s="382" t="s">
        <v>1768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1779</v>
      </c>
    </row>
    <row r="18" spans="2:13" ht="19.95" customHeight="1">
      <c r="B18" s="382" t="s">
        <v>1647</v>
      </c>
      <c r="C18" s="382" t="s">
        <v>1761</v>
      </c>
      <c r="D18" s="382" t="s">
        <v>1780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1781</v>
      </c>
    </row>
    <row r="19" spans="2:13" ht="19.95" customHeight="1">
      <c r="B19" s="382" t="s">
        <v>1700</v>
      </c>
      <c r="C19" s="382" t="s">
        <v>1761</v>
      </c>
      <c r="D19" s="382" t="s">
        <v>1769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2968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38" t="s">
        <v>266</v>
      </c>
      <c r="C2" s="1339" t="s">
        <v>1234</v>
      </c>
      <c r="D2" s="1339" t="s">
        <v>385</v>
      </c>
      <c r="E2"/>
      <c r="G2" s="1338" t="s">
        <v>266</v>
      </c>
      <c r="H2" s="1339" t="s">
        <v>1234</v>
      </c>
      <c r="I2" s="1339" t="s">
        <v>385</v>
      </c>
      <c r="J2"/>
      <c r="L2" s="1338" t="s">
        <v>266</v>
      </c>
      <c r="M2" s="1339" t="s">
        <v>1234</v>
      </c>
      <c r="N2" s="1339" t="s">
        <v>385</v>
      </c>
      <c r="O2"/>
    </row>
    <row r="3" spans="2:17" ht="13.8">
      <c r="B3" s="1340" t="s">
        <v>390</v>
      </c>
      <c r="C3" s="1344">
        <v>1</v>
      </c>
      <c r="D3" s="1326">
        <v>53.37</v>
      </c>
      <c r="E3"/>
      <c r="G3" s="1340">
        <v>5.0999999999999996</v>
      </c>
      <c r="H3" s="1344">
        <v>0</v>
      </c>
      <c r="I3" s="1326">
        <v>-400</v>
      </c>
      <c r="J3"/>
      <c r="L3" s="1340" t="s">
        <v>391</v>
      </c>
      <c r="M3" s="1344">
        <v>0.73333333333333328</v>
      </c>
      <c r="N3" s="1326">
        <v>-1776.8779999999995</v>
      </c>
      <c r="O3"/>
      <c r="P3" s="1339" t="s">
        <v>3978</v>
      </c>
      <c r="Q3" s="1339" t="s">
        <v>1235</v>
      </c>
    </row>
    <row r="4" spans="2:17" ht="13.8">
      <c r="B4" s="1340" t="s">
        <v>1200</v>
      </c>
      <c r="C4" s="1344">
        <v>1</v>
      </c>
      <c r="D4" s="1326">
        <v>53.37</v>
      </c>
      <c r="E4"/>
      <c r="G4" s="1340">
        <v>5.4</v>
      </c>
      <c r="H4" s="1344">
        <v>1</v>
      </c>
      <c r="I4" s="1326">
        <v>86.82</v>
      </c>
      <c r="J4"/>
      <c r="L4" s="1340" t="s">
        <v>1478</v>
      </c>
      <c r="M4" s="1344">
        <v>1</v>
      </c>
      <c r="N4" s="1326">
        <v>135.47999999999999</v>
      </c>
      <c r="O4"/>
      <c r="P4" s="1326">
        <v>46</v>
      </c>
      <c r="Q4" s="1326">
        <v>6.7891304347826091</v>
      </c>
    </row>
    <row r="5" spans="2:17" ht="13.8">
      <c r="B5" s="1340" t="s">
        <v>391</v>
      </c>
      <c r="C5" s="1344">
        <v>0.73333333333333328</v>
      </c>
      <c r="D5" s="1326">
        <v>-1776.8780000000002</v>
      </c>
      <c r="E5"/>
      <c r="G5" s="1340">
        <v>5.5</v>
      </c>
      <c r="H5" s="1344">
        <v>0.5</v>
      </c>
      <c r="I5" s="1326">
        <v>-45.269900000000007</v>
      </c>
      <c r="J5"/>
      <c r="L5" s="1340" t="s">
        <v>1563</v>
      </c>
      <c r="M5" s="1344">
        <v>1</v>
      </c>
      <c r="N5" s="1326">
        <v>131.8965</v>
      </c>
      <c r="O5"/>
    </row>
    <row r="6" spans="2:17" ht="13.8">
      <c r="B6" s="1340" t="s">
        <v>1199</v>
      </c>
      <c r="C6" s="1344">
        <v>1</v>
      </c>
      <c r="D6" s="1326">
        <v>267.63549999999998</v>
      </c>
      <c r="E6"/>
      <c r="G6" s="1340">
        <v>5.6</v>
      </c>
      <c r="H6" s="1344">
        <v>1</v>
      </c>
      <c r="I6" s="1326">
        <v>86.16</v>
      </c>
      <c r="J6"/>
      <c r="L6" s="1340" t="s">
        <v>1391</v>
      </c>
      <c r="M6" s="1344">
        <v>1</v>
      </c>
      <c r="N6" s="1326">
        <v>113.33</v>
      </c>
      <c r="O6"/>
    </row>
    <row r="7" spans="2:17" ht="13.8">
      <c r="B7" s="1340" t="s">
        <v>1207</v>
      </c>
      <c r="C7" s="1344">
        <v>1</v>
      </c>
      <c r="D7" s="1326">
        <v>251.4365</v>
      </c>
      <c r="E7"/>
      <c r="G7" s="1340">
        <v>5.8</v>
      </c>
      <c r="H7" s="1344">
        <v>1</v>
      </c>
      <c r="I7" s="1326">
        <v>174.5</v>
      </c>
      <c r="J7"/>
      <c r="L7" s="1340" t="s">
        <v>4163</v>
      </c>
      <c r="M7" s="1344">
        <v>1</v>
      </c>
      <c r="N7" s="1326">
        <v>94.92</v>
      </c>
      <c r="O7"/>
    </row>
    <row r="8" spans="2:17" ht="13.8">
      <c r="B8" s="1340" t="s">
        <v>3028</v>
      </c>
      <c r="C8" s="1344">
        <v>1</v>
      </c>
      <c r="D8" s="1326">
        <v>143.13999999999999</v>
      </c>
      <c r="E8"/>
      <c r="G8" s="1340">
        <v>6</v>
      </c>
      <c r="H8" s="1344">
        <v>1</v>
      </c>
      <c r="I8" s="1326">
        <v>89.77</v>
      </c>
      <c r="J8"/>
      <c r="L8" s="1340" t="s">
        <v>4094</v>
      </c>
      <c r="M8" s="1344">
        <v>1</v>
      </c>
      <c r="N8" s="1326">
        <v>89.77</v>
      </c>
      <c r="O8"/>
    </row>
    <row r="9" spans="2:17" ht="13.8">
      <c r="B9" s="1340" t="s">
        <v>1201</v>
      </c>
      <c r="C9" s="1344">
        <v>1</v>
      </c>
      <c r="D9" s="1326">
        <v>94.92</v>
      </c>
      <c r="E9"/>
      <c r="G9" s="1340">
        <v>6.2</v>
      </c>
      <c r="H9" s="1344">
        <v>0.75</v>
      </c>
      <c r="I9" s="1326">
        <v>-197.98999999999995</v>
      </c>
      <c r="J9"/>
      <c r="L9" s="1340" t="s">
        <v>1222</v>
      </c>
      <c r="M9" s="1344">
        <v>1</v>
      </c>
      <c r="N9" s="1326">
        <v>88.070099999999996</v>
      </c>
      <c r="O9"/>
    </row>
    <row r="10" spans="2:17" ht="13.8">
      <c r="B10" s="1340" t="s">
        <v>3748</v>
      </c>
      <c r="C10" s="1344">
        <v>1</v>
      </c>
      <c r="D10" s="1326">
        <v>86.16</v>
      </c>
      <c r="E10"/>
      <c r="G10" s="1340">
        <v>6.4</v>
      </c>
      <c r="H10" s="1344">
        <v>0.5</v>
      </c>
      <c r="I10" s="1326">
        <v>-327.98</v>
      </c>
      <c r="J10"/>
      <c r="L10" s="1340" t="s">
        <v>3031</v>
      </c>
      <c r="M10" s="1344">
        <v>1</v>
      </c>
      <c r="N10" s="1326">
        <v>74.92</v>
      </c>
      <c r="O10"/>
    </row>
    <row r="11" spans="2:17" ht="13.8">
      <c r="B11" s="1340" t="s">
        <v>3303</v>
      </c>
      <c r="C11" s="1344">
        <v>1</v>
      </c>
      <c r="D11" s="1326">
        <v>58.53</v>
      </c>
      <c r="E11"/>
      <c r="G11" s="1340">
        <v>6.6</v>
      </c>
      <c r="H11" s="1344">
        <v>0.83333333333333337</v>
      </c>
      <c r="I11" s="1326">
        <v>-7.2000000000000028</v>
      </c>
      <c r="J11"/>
      <c r="L11" s="1340" t="s">
        <v>4134</v>
      </c>
      <c r="M11" s="1344">
        <v>1</v>
      </c>
      <c r="N11" s="1326">
        <v>69.92</v>
      </c>
      <c r="O11"/>
    </row>
    <row r="12" spans="2:17" ht="13.8">
      <c r="B12" s="1340" t="s">
        <v>1362</v>
      </c>
      <c r="C12" s="1344">
        <v>0.8571428571428571</v>
      </c>
      <c r="D12" s="1326">
        <v>-58.659999999999989</v>
      </c>
      <c r="E12"/>
      <c r="G12" s="1340">
        <v>6.8</v>
      </c>
      <c r="H12" s="1344">
        <v>0.75</v>
      </c>
      <c r="I12" s="1326">
        <v>-339.84</v>
      </c>
      <c r="J12"/>
      <c r="L12" s="1340" t="s">
        <v>4164</v>
      </c>
      <c r="M12" s="1344">
        <v>1</v>
      </c>
      <c r="N12" s="1326">
        <v>68.22</v>
      </c>
      <c r="O12"/>
    </row>
    <row r="13" spans="2:17" ht="13.8">
      <c r="B13" s="1340" t="s">
        <v>2411</v>
      </c>
      <c r="C13" s="1344">
        <v>0.5</v>
      </c>
      <c r="D13" s="1326">
        <v>-310.21000000000004</v>
      </c>
      <c r="E13"/>
      <c r="G13" s="1340">
        <v>7</v>
      </c>
      <c r="H13" s="1344">
        <v>0.75</v>
      </c>
      <c r="I13" s="1326">
        <v>-177.35</v>
      </c>
      <c r="J13"/>
      <c r="L13" s="1340" t="s">
        <v>4165</v>
      </c>
      <c r="M13" s="1344">
        <v>1</v>
      </c>
      <c r="N13" s="1326">
        <v>67.89</v>
      </c>
      <c r="O13"/>
    </row>
    <row r="14" spans="2:17" ht="13.8">
      <c r="B14" s="1340" t="s">
        <v>2013</v>
      </c>
      <c r="C14" s="1344">
        <v>0.5</v>
      </c>
      <c r="D14" s="1326">
        <v>-322.13</v>
      </c>
      <c r="E14"/>
      <c r="G14" s="1340">
        <v>7.2</v>
      </c>
      <c r="H14" s="1344">
        <v>1</v>
      </c>
      <c r="I14" s="1326">
        <v>196.4</v>
      </c>
      <c r="J14"/>
      <c r="L14" s="1340" t="s">
        <v>4166</v>
      </c>
      <c r="M14" s="1344">
        <v>1</v>
      </c>
      <c r="N14" s="1326">
        <v>67.31</v>
      </c>
      <c r="O14"/>
    </row>
    <row r="15" spans="2:17" ht="13.8">
      <c r="B15" s="1340" t="s">
        <v>1200</v>
      </c>
      <c r="C15" s="1344">
        <v>0</v>
      </c>
      <c r="D15" s="1326">
        <v>-350</v>
      </c>
      <c r="E15"/>
      <c r="G15" s="1340">
        <v>7.4</v>
      </c>
      <c r="H15" s="1344">
        <v>0.8571428571428571</v>
      </c>
      <c r="I15" s="1326">
        <v>-28.910000000000032</v>
      </c>
      <c r="J15"/>
      <c r="L15" s="1340" t="s">
        <v>1232</v>
      </c>
      <c r="M15" s="1344">
        <v>1</v>
      </c>
      <c r="N15" s="1326">
        <v>64.28</v>
      </c>
      <c r="O15"/>
    </row>
    <row r="16" spans="2:17" ht="13.8">
      <c r="B16" s="1340" t="s">
        <v>2071</v>
      </c>
      <c r="C16" s="1344">
        <v>0</v>
      </c>
      <c r="D16" s="1326">
        <v>-379.98</v>
      </c>
      <c r="E16"/>
      <c r="G16" s="1340">
        <v>7.6</v>
      </c>
      <c r="H16" s="1344">
        <v>0.66666666666666663</v>
      </c>
      <c r="I16" s="1326">
        <v>-299.4135</v>
      </c>
      <c r="J16"/>
      <c r="L16" s="1340" t="s">
        <v>1230</v>
      </c>
      <c r="M16" s="1344">
        <v>1</v>
      </c>
      <c r="N16" s="1326">
        <v>61.92</v>
      </c>
      <c r="O16"/>
    </row>
    <row r="17" spans="2:15" ht="13.8">
      <c r="B17" s="1340" t="s">
        <v>2133</v>
      </c>
      <c r="C17" s="1344">
        <v>0</v>
      </c>
      <c r="D17" s="1326">
        <v>-399.37</v>
      </c>
      <c r="E17"/>
      <c r="G17" s="1340">
        <v>7.8</v>
      </c>
      <c r="H17" s="1344">
        <v>0.8</v>
      </c>
      <c r="I17" s="1326">
        <v>-182.91459999999998</v>
      </c>
      <c r="J17"/>
      <c r="L17" s="1340" t="s">
        <v>4167</v>
      </c>
      <c r="M17" s="1344">
        <v>1</v>
      </c>
      <c r="N17" s="1326">
        <v>58.53</v>
      </c>
      <c r="O17"/>
    </row>
    <row r="18" spans="2:15" ht="13.8">
      <c r="B18" s="1340" t="s">
        <v>3489</v>
      </c>
      <c r="C18" s="1344">
        <v>0</v>
      </c>
      <c r="D18" s="1326">
        <v>-399.98</v>
      </c>
      <c r="E18"/>
      <c r="G18" s="1340" t="s">
        <v>267</v>
      </c>
      <c r="H18" s="1344">
        <v>0.78260869565217395</v>
      </c>
      <c r="I18" s="1326">
        <v>-1373.2179999999998</v>
      </c>
      <c r="J18"/>
      <c r="L18" s="1340" t="s">
        <v>1537</v>
      </c>
      <c r="M18" s="1344">
        <v>1</v>
      </c>
      <c r="N18" s="1326">
        <v>57.62</v>
      </c>
      <c r="O18"/>
    </row>
    <row r="19" spans="2:15" ht="13.8">
      <c r="B19" s="1340" t="s">
        <v>2926</v>
      </c>
      <c r="C19" s="1344">
        <v>0.5</v>
      </c>
      <c r="D19" s="1326">
        <v>-458.37</v>
      </c>
      <c r="E19"/>
      <c r="G19"/>
      <c r="H19"/>
      <c r="I19"/>
      <c r="J19"/>
      <c r="L19" s="1340" t="s">
        <v>1225</v>
      </c>
      <c r="M19" s="1344">
        <v>1</v>
      </c>
      <c r="N19" s="1326">
        <v>53.365400000000001</v>
      </c>
      <c r="O19"/>
    </row>
    <row r="20" spans="2:15" ht="13.8">
      <c r="B20" s="1340" t="s">
        <v>1360</v>
      </c>
      <c r="C20" s="1344">
        <v>1</v>
      </c>
      <c r="D20" s="1326">
        <v>133.72</v>
      </c>
      <c r="E20"/>
      <c r="G20"/>
      <c r="H20"/>
      <c r="I20"/>
      <c r="J20"/>
      <c r="L20" s="1340" t="s">
        <v>4168</v>
      </c>
      <c r="M20" s="1344">
        <v>1</v>
      </c>
      <c r="N20" s="1326">
        <v>52.23</v>
      </c>
      <c r="O20"/>
    </row>
    <row r="21" spans="2:15" ht="13.8">
      <c r="B21" s="1340" t="s">
        <v>1207</v>
      </c>
      <c r="C21" s="1344">
        <v>1</v>
      </c>
      <c r="D21" s="1326">
        <v>69.790000000000006</v>
      </c>
      <c r="E21"/>
      <c r="G21"/>
      <c r="H21"/>
      <c r="I21"/>
      <c r="J21"/>
      <c r="L21" s="1340" t="s">
        <v>4169</v>
      </c>
      <c r="M21" s="1344">
        <v>0.5</v>
      </c>
      <c r="N21" s="1326">
        <v>-303.86</v>
      </c>
      <c r="O21"/>
    </row>
    <row r="22" spans="2:15" ht="13.8">
      <c r="B22" s="1340" t="s">
        <v>1201</v>
      </c>
      <c r="C22" s="1344">
        <v>1</v>
      </c>
      <c r="D22" s="1326">
        <v>63.93</v>
      </c>
      <c r="E22"/>
      <c r="G22"/>
      <c r="H22"/>
      <c r="I22"/>
      <c r="J22"/>
      <c r="L22" s="1340" t="s">
        <v>1251</v>
      </c>
      <c r="M22" s="1344">
        <v>0</v>
      </c>
      <c r="N22" s="1326">
        <v>-350</v>
      </c>
      <c r="O22"/>
    </row>
    <row r="23" spans="2:15" ht="13.8">
      <c r="B23" s="1340" t="s">
        <v>1579</v>
      </c>
      <c r="C23" s="1344">
        <v>1</v>
      </c>
      <c r="D23" s="1326">
        <v>73.94</v>
      </c>
      <c r="E23"/>
      <c r="G23"/>
      <c r="H23"/>
      <c r="I23"/>
      <c r="J23"/>
      <c r="L23" s="1340" t="s">
        <v>4170</v>
      </c>
      <c r="M23" s="1344">
        <v>0</v>
      </c>
      <c r="N23" s="1326">
        <v>-379.98</v>
      </c>
      <c r="O23"/>
    </row>
    <row r="24" spans="2:15" ht="13.8">
      <c r="B24" s="1340" t="s">
        <v>1362</v>
      </c>
      <c r="C24" s="1344">
        <v>1</v>
      </c>
      <c r="D24" s="1326">
        <v>73.94</v>
      </c>
      <c r="E24"/>
      <c r="G24"/>
      <c r="H24"/>
      <c r="I24"/>
      <c r="J24"/>
      <c r="L24" s="1340" t="s">
        <v>3300</v>
      </c>
      <c r="M24" s="1344">
        <v>0</v>
      </c>
      <c r="N24" s="1326">
        <v>-399.37</v>
      </c>
      <c r="O24"/>
    </row>
    <row r="25" spans="2:15" ht="13.8">
      <c r="B25" s="1340" t="s">
        <v>3356</v>
      </c>
      <c r="C25" s="1344">
        <v>0.83333333333333337</v>
      </c>
      <c r="D25" s="1326">
        <v>142.63</v>
      </c>
      <c r="E25"/>
      <c r="G25"/>
      <c r="H25"/>
      <c r="I25"/>
      <c r="J25"/>
      <c r="L25" s="1340" t="s">
        <v>4172</v>
      </c>
      <c r="M25" s="1344">
        <v>0</v>
      </c>
      <c r="N25" s="1326">
        <v>-399.98</v>
      </c>
      <c r="O25"/>
    </row>
    <row r="26" spans="2:15" ht="13.8">
      <c r="B26" s="1340" t="s">
        <v>3296</v>
      </c>
      <c r="C26" s="1344">
        <v>0.83333333333333337</v>
      </c>
      <c r="D26" s="1326">
        <v>142.63</v>
      </c>
      <c r="E26"/>
      <c r="G26"/>
      <c r="H26"/>
      <c r="I26"/>
      <c r="J26"/>
      <c r="L26" s="1340" t="s">
        <v>4171</v>
      </c>
      <c r="M26" s="1344">
        <v>0</v>
      </c>
      <c r="N26" s="1326">
        <v>-399.98</v>
      </c>
      <c r="O26"/>
    </row>
    <row r="27" spans="2:15" ht="13.8">
      <c r="B27" s="1340" t="s">
        <v>267</v>
      </c>
      <c r="C27" s="1344">
        <v>0.78260869565217395</v>
      </c>
      <c r="D27" s="1326">
        <v>-1373.2179999999994</v>
      </c>
      <c r="E27"/>
      <c r="G27"/>
      <c r="H27"/>
      <c r="I27"/>
      <c r="J27"/>
      <c r="L27" s="1340" t="s">
        <v>4122</v>
      </c>
      <c r="M27" s="1344">
        <v>0</v>
      </c>
      <c r="N27" s="1326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40" t="s">
        <v>3605</v>
      </c>
      <c r="M28" s="1344">
        <v>0.5</v>
      </c>
      <c r="N28" s="1326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40" t="s">
        <v>1579</v>
      </c>
      <c r="M29" s="1344">
        <v>1</v>
      </c>
      <c r="N29" s="1326">
        <v>73.94</v>
      </c>
      <c r="O29"/>
    </row>
    <row r="30" spans="2:15" ht="13.8">
      <c r="B30"/>
      <c r="C30"/>
      <c r="D30"/>
      <c r="E30"/>
      <c r="G30"/>
      <c r="H30"/>
      <c r="I30"/>
      <c r="J30"/>
      <c r="L30" s="1340" t="s">
        <v>4134</v>
      </c>
      <c r="M30" s="1344">
        <v>1</v>
      </c>
      <c r="N30" s="1326">
        <v>73.94</v>
      </c>
      <c r="O30"/>
    </row>
    <row r="31" spans="2:15" ht="13.8">
      <c r="B31"/>
      <c r="C31"/>
      <c r="D31"/>
      <c r="E31"/>
      <c r="G31"/>
      <c r="H31"/>
      <c r="I31"/>
      <c r="J31"/>
      <c r="L31" s="1340" t="s">
        <v>267</v>
      </c>
      <c r="M31" s="1344">
        <v>0.74193548387096775</v>
      </c>
      <c r="N31" s="1326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38" t="s">
        <v>72</v>
      </c>
      <c r="C2" s="1339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38" t="s">
        <v>266</v>
      </c>
      <c r="C4" s="1339" t="s">
        <v>1234</v>
      </c>
      <c r="D4" s="1339" t="s">
        <v>839</v>
      </c>
      <c r="E4"/>
      <c r="G4" s="1323"/>
      <c r="H4" s="1323" t="s">
        <v>499</v>
      </c>
      <c r="I4" s="1323"/>
      <c r="J4" s="1323"/>
      <c r="K4"/>
      <c r="L4" s="1323" t="s">
        <v>266</v>
      </c>
      <c r="M4" s="1323" t="s">
        <v>3978</v>
      </c>
      <c r="N4" s="1323" t="s">
        <v>839</v>
      </c>
      <c r="O4"/>
    </row>
    <row r="5" spans="2:128" ht="13.8">
      <c r="B5" s="1340" t="s">
        <v>1199</v>
      </c>
      <c r="C5" s="1344">
        <v>0.83333333333333337</v>
      </c>
      <c r="D5" s="1326">
        <v>-0.16503172726249163</v>
      </c>
      <c r="E5"/>
      <c r="G5" s="1323"/>
      <c r="H5" s="1323" t="s">
        <v>626</v>
      </c>
      <c r="I5" s="1323"/>
      <c r="J5" s="1323"/>
      <c r="K5"/>
      <c r="L5" s="1346">
        <v>9.8000000000000007</v>
      </c>
      <c r="M5" s="1325">
        <v>1</v>
      </c>
      <c r="N5" s="132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40" t="s">
        <v>1211</v>
      </c>
      <c r="C6" s="1344">
        <v>0.83333333333333337</v>
      </c>
      <c r="D6" s="1326">
        <v>0.17565935333952246</v>
      </c>
      <c r="E6"/>
      <c r="G6" s="1323" t="s">
        <v>266</v>
      </c>
      <c r="H6" s="1323" t="s">
        <v>1235</v>
      </c>
      <c r="I6" s="1323" t="s">
        <v>1234</v>
      </c>
      <c r="J6" s="1323" t="s">
        <v>839</v>
      </c>
      <c r="K6"/>
      <c r="L6" s="1346">
        <v>11</v>
      </c>
      <c r="M6" s="1325">
        <v>2</v>
      </c>
      <c r="N6" s="132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40" t="s">
        <v>1212</v>
      </c>
      <c r="C7" s="1344">
        <v>1</v>
      </c>
      <c r="D7" s="1326">
        <v>4.3413892445582587E-2</v>
      </c>
      <c r="E7"/>
      <c r="G7" s="1345" t="s">
        <v>4114</v>
      </c>
      <c r="H7" s="1325">
        <v>17</v>
      </c>
      <c r="I7" s="1347">
        <v>1</v>
      </c>
      <c r="J7" s="1325">
        <v>5.9701492537313432E-2</v>
      </c>
      <c r="K7"/>
      <c r="L7" s="1346">
        <v>12.5</v>
      </c>
      <c r="M7" s="1325">
        <v>1</v>
      </c>
      <c r="N7" s="132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40" t="s">
        <v>1210</v>
      </c>
      <c r="C8" s="1344">
        <v>0.8</v>
      </c>
      <c r="D8" s="1326">
        <v>0.1299090077896633</v>
      </c>
      <c r="E8"/>
      <c r="G8" s="1345" t="s">
        <v>4115</v>
      </c>
      <c r="H8" s="1325">
        <v>21</v>
      </c>
      <c r="I8" s="1347">
        <v>0.5</v>
      </c>
      <c r="J8" s="1325">
        <v>-0.4312185606521009</v>
      </c>
      <c r="K8"/>
      <c r="L8" s="1346">
        <v>13.5</v>
      </c>
      <c r="M8" s="1325">
        <v>3</v>
      </c>
      <c r="N8" s="132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40" t="s">
        <v>1209</v>
      </c>
      <c r="C9" s="1344">
        <v>1</v>
      </c>
      <c r="D9" s="1326">
        <v>0.17917192370800383</v>
      </c>
      <c r="E9"/>
      <c r="G9" s="1345" t="s">
        <v>4116</v>
      </c>
      <c r="H9" s="1325">
        <v>15</v>
      </c>
      <c r="I9" s="1347">
        <v>1</v>
      </c>
      <c r="J9" s="1325">
        <v>6.8214285714285713E-2</v>
      </c>
      <c r="K9"/>
      <c r="L9" s="1346">
        <v>14</v>
      </c>
      <c r="M9" s="1325">
        <v>3</v>
      </c>
      <c r="N9" s="132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40" t="s">
        <v>1219</v>
      </c>
      <c r="C10" s="1344">
        <v>0.5</v>
      </c>
      <c r="D10" s="1326">
        <v>-4.3495555649665681E-2</v>
      </c>
      <c r="E10"/>
      <c r="G10" s="1345" t="s">
        <v>4117</v>
      </c>
      <c r="H10" s="1325">
        <v>21</v>
      </c>
      <c r="I10" s="1347">
        <v>1</v>
      </c>
      <c r="J10" s="1325">
        <v>4.7750000000000001E-2</v>
      </c>
      <c r="K10"/>
      <c r="L10" s="1346">
        <v>14.5</v>
      </c>
      <c r="M10" s="1325">
        <v>1</v>
      </c>
      <c r="N10" s="132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40" t="s">
        <v>1218</v>
      </c>
      <c r="C11" s="1344">
        <v>1</v>
      </c>
      <c r="D11" s="1326">
        <v>3.6742363665440585E-2</v>
      </c>
      <c r="E11"/>
      <c r="G11" s="1345" t="s">
        <v>1249</v>
      </c>
      <c r="H11" s="1325">
        <v>21</v>
      </c>
      <c r="I11" s="1347">
        <v>1</v>
      </c>
      <c r="J11" s="1325">
        <v>4.7750000000000001E-2</v>
      </c>
      <c r="K11"/>
      <c r="L11" s="1346">
        <v>15</v>
      </c>
      <c r="M11" s="1325">
        <v>2</v>
      </c>
      <c r="N11" s="132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40" t="s">
        <v>1201</v>
      </c>
      <c r="C12" s="1344">
        <v>0.75</v>
      </c>
      <c r="D12" s="1326">
        <v>-0.23308441012304315</v>
      </c>
      <c r="E12"/>
      <c r="G12" s="1345" t="s">
        <v>4118</v>
      </c>
      <c r="H12" s="1325">
        <v>20.5</v>
      </c>
      <c r="I12" s="1347">
        <v>1</v>
      </c>
      <c r="J12" s="1325">
        <v>9.7988376226910895E-2</v>
      </c>
      <c r="K12"/>
      <c r="L12" s="1346">
        <v>15.5</v>
      </c>
      <c r="M12" s="1325">
        <v>3</v>
      </c>
      <c r="N12" s="132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40" t="s">
        <v>1214</v>
      </c>
      <c r="C13" s="1344">
        <v>1</v>
      </c>
      <c r="D13" s="1326">
        <v>0.11792173913043479</v>
      </c>
      <c r="E13"/>
      <c r="G13" s="1345" t="s">
        <v>4119</v>
      </c>
      <c r="H13" s="1325">
        <v>25</v>
      </c>
      <c r="I13" s="1347">
        <v>1</v>
      </c>
      <c r="J13" s="1325">
        <v>3.9799999999999995E-2</v>
      </c>
      <c r="K13"/>
      <c r="L13" s="1346">
        <v>16</v>
      </c>
      <c r="M13" s="1325">
        <v>2</v>
      </c>
      <c r="N13" s="132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40" t="s">
        <v>1207</v>
      </c>
      <c r="C14" s="1344">
        <v>1</v>
      </c>
      <c r="D14" s="1326">
        <v>0.41019433426617496</v>
      </c>
      <c r="E14"/>
      <c r="G14" s="1345" t="s">
        <v>4120</v>
      </c>
      <c r="H14" s="1325">
        <v>24</v>
      </c>
      <c r="I14" s="1347">
        <v>1</v>
      </c>
      <c r="J14" s="1325">
        <v>4.1521739130434776E-2</v>
      </c>
      <c r="K14"/>
      <c r="L14" s="1346">
        <v>16.34048426150121</v>
      </c>
      <c r="M14" s="1325">
        <v>1</v>
      </c>
      <c r="N14" s="132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40" t="s">
        <v>1204</v>
      </c>
      <c r="C15" s="1344">
        <v>1</v>
      </c>
      <c r="D15" s="1326">
        <v>0.10644694094218135</v>
      </c>
      <c r="E15"/>
      <c r="G15" s="1345" t="s">
        <v>1221</v>
      </c>
      <c r="H15" s="1325">
        <v>15.5</v>
      </c>
      <c r="I15" s="1347">
        <v>1</v>
      </c>
      <c r="J15" s="1325">
        <v>6.5845267621409714E-2</v>
      </c>
      <c r="K15"/>
      <c r="L15" s="1346">
        <v>16.5</v>
      </c>
      <c r="M15" s="1325">
        <v>3</v>
      </c>
      <c r="N15" s="132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40" t="s">
        <v>1197</v>
      </c>
      <c r="C16" s="1344">
        <v>0.66666666666666663</v>
      </c>
      <c r="D16" s="1326">
        <v>-0.89945680977695719</v>
      </c>
      <c r="E16"/>
      <c r="G16" s="1345" t="s">
        <v>4121</v>
      </c>
      <c r="H16" s="1325">
        <v>25</v>
      </c>
      <c r="I16" s="1347">
        <v>1</v>
      </c>
      <c r="J16" s="1325">
        <v>3.9799999999999995E-2</v>
      </c>
      <c r="K16"/>
      <c r="L16" s="1346">
        <v>17</v>
      </c>
      <c r="M16" s="1325">
        <v>5</v>
      </c>
      <c r="N16" s="132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40" t="s">
        <v>1200</v>
      </c>
      <c r="C17" s="1344">
        <v>0.75</v>
      </c>
      <c r="D17" s="1326">
        <v>-0.81564678159958859</v>
      </c>
      <c r="E17"/>
      <c r="G17" s="1345" t="s">
        <v>4122</v>
      </c>
      <c r="H17" s="1325">
        <v>23</v>
      </c>
      <c r="I17" s="1347">
        <v>1</v>
      </c>
      <c r="J17" s="1325">
        <v>4.3407679277244489E-2</v>
      </c>
      <c r="K17"/>
      <c r="L17" s="1346">
        <v>17.5</v>
      </c>
      <c r="M17" s="1325">
        <v>1</v>
      </c>
      <c r="N17" s="132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40" t="s">
        <v>1205</v>
      </c>
      <c r="C18" s="1344">
        <v>1</v>
      </c>
      <c r="D18" s="1326">
        <v>5.4540605414055206E-2</v>
      </c>
      <c r="E18"/>
      <c r="G18" s="1345" t="s">
        <v>4123</v>
      </c>
      <c r="H18" s="1325">
        <v>18</v>
      </c>
      <c r="I18" s="1347">
        <v>1</v>
      </c>
      <c r="J18" s="1325">
        <v>5.6176470588235293E-2</v>
      </c>
      <c r="K18"/>
      <c r="L18" s="1346">
        <v>18</v>
      </c>
      <c r="M18" s="1325">
        <v>4</v>
      </c>
      <c r="N18" s="132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40" t="s">
        <v>1216</v>
      </c>
      <c r="C19" s="1344">
        <v>1</v>
      </c>
      <c r="D19" s="1326">
        <v>3.9799999999999995E-2</v>
      </c>
      <c r="E19"/>
      <c r="G19" s="1345" t="s">
        <v>2626</v>
      </c>
      <c r="H19" s="1325">
        <v>13.5</v>
      </c>
      <c r="I19" s="1347">
        <v>0</v>
      </c>
      <c r="J19" s="1325">
        <v>-1</v>
      </c>
      <c r="K19"/>
      <c r="L19" s="1346">
        <v>18.5</v>
      </c>
      <c r="M19" s="1325">
        <v>4</v>
      </c>
      <c r="N19" s="132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40" t="s">
        <v>1206</v>
      </c>
      <c r="C20" s="1344">
        <v>1</v>
      </c>
      <c r="D20" s="1326">
        <v>0.19436153593531094</v>
      </c>
      <c r="E20"/>
      <c r="G20" s="1345" t="s">
        <v>4124</v>
      </c>
      <c r="H20" s="1325">
        <v>17</v>
      </c>
      <c r="I20" s="1347">
        <v>0</v>
      </c>
      <c r="J20" s="1325">
        <v>-0.10888515674984005</v>
      </c>
      <c r="K20"/>
      <c r="L20" s="1346">
        <v>19</v>
      </c>
      <c r="M20" s="1325">
        <v>4</v>
      </c>
      <c r="N20" s="132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40" t="s">
        <v>1202</v>
      </c>
      <c r="C21" s="1344">
        <v>1</v>
      </c>
      <c r="D21" s="1326">
        <v>3.9799999999999995E-2</v>
      </c>
      <c r="E21"/>
      <c r="G21" s="1345" t="s">
        <v>4125</v>
      </c>
      <c r="H21" s="1325">
        <v>13.5</v>
      </c>
      <c r="I21" s="1347">
        <v>1</v>
      </c>
      <c r="J21" s="1325">
        <v>7.640000000000001E-2</v>
      </c>
      <c r="K21"/>
      <c r="L21" s="1346">
        <v>20</v>
      </c>
      <c r="M21" s="1325">
        <v>8</v>
      </c>
      <c r="N21" s="1325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40" t="s">
        <v>1203</v>
      </c>
      <c r="C22" s="1344">
        <v>1</v>
      </c>
      <c r="D22" s="1326">
        <v>4.401381229706746E-2</v>
      </c>
      <c r="E22"/>
      <c r="G22" s="1345" t="s">
        <v>4126</v>
      </c>
      <c r="H22" s="1325">
        <v>22.726846363964338</v>
      </c>
      <c r="I22" s="1347">
        <v>1</v>
      </c>
      <c r="J22" s="1325">
        <v>4.401381229706746E-2</v>
      </c>
      <c r="K22"/>
      <c r="L22" s="1346">
        <v>21</v>
      </c>
      <c r="M22" s="1325">
        <v>6</v>
      </c>
      <c r="N22" s="1325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40" t="s">
        <v>3748</v>
      </c>
      <c r="C23" s="1344">
        <v>1</v>
      </c>
      <c r="D23" s="1326">
        <v>0.81385583595630995</v>
      </c>
      <c r="E23"/>
      <c r="G23" s="1345" t="s">
        <v>1224</v>
      </c>
      <c r="H23" s="1325">
        <v>20.25</v>
      </c>
      <c r="I23" s="1347">
        <v>1</v>
      </c>
      <c r="J23" s="1325">
        <v>0.10128793864734323</v>
      </c>
      <c r="K23"/>
      <c r="L23" s="1346">
        <v>22</v>
      </c>
      <c r="M23" s="1325">
        <v>3</v>
      </c>
      <c r="N23" s="132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40" t="s">
        <v>1362</v>
      </c>
      <c r="C24" s="1344">
        <v>1</v>
      </c>
      <c r="D24" s="1326">
        <v>0.4075710443647545</v>
      </c>
      <c r="E24"/>
      <c r="G24" s="1345" t="s">
        <v>4127</v>
      </c>
      <c r="H24" s="1325">
        <v>28</v>
      </c>
      <c r="I24" s="1347">
        <v>0</v>
      </c>
      <c r="J24" s="1325">
        <v>-6.6680378445084329E-2</v>
      </c>
      <c r="K24"/>
      <c r="L24" s="1346">
        <v>22.726846363964338</v>
      </c>
      <c r="M24" s="1325">
        <v>1</v>
      </c>
      <c r="N24" s="132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40" t="s">
        <v>1441</v>
      </c>
      <c r="C25" s="1344">
        <v>1</v>
      </c>
      <c r="D25" s="1326">
        <v>6.3669403688248749E-2</v>
      </c>
      <c r="E25"/>
      <c r="G25" s="1345" t="s">
        <v>4128</v>
      </c>
      <c r="H25" s="1325">
        <v>23</v>
      </c>
      <c r="I25" s="1347">
        <v>1</v>
      </c>
      <c r="J25" s="1325">
        <v>4.3413892445582587E-2</v>
      </c>
      <c r="K25"/>
      <c r="L25" s="1346">
        <v>23</v>
      </c>
      <c r="M25" s="1325">
        <v>8</v>
      </c>
      <c r="N25" s="1325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40" t="s">
        <v>2924</v>
      </c>
      <c r="C26" s="1344">
        <v>1</v>
      </c>
      <c r="D26" s="1326">
        <v>4.7750000000000001E-2</v>
      </c>
      <c r="E26"/>
      <c r="G26" s="1345" t="s">
        <v>4129</v>
      </c>
      <c r="H26" s="1325">
        <v>18</v>
      </c>
      <c r="I26" s="1347">
        <v>1</v>
      </c>
      <c r="J26" s="1325">
        <v>5.6186926084189473E-2</v>
      </c>
      <c r="K26"/>
      <c r="L26" s="1346">
        <v>24</v>
      </c>
      <c r="M26" s="1325">
        <v>4</v>
      </c>
      <c r="N26" s="1325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40" t="s">
        <v>267</v>
      </c>
      <c r="C27" s="1344">
        <v>0.90361445783132532</v>
      </c>
      <c r="D27" s="1326">
        <v>0.74810650853100435</v>
      </c>
      <c r="E27"/>
      <c r="G27" s="1345" t="s">
        <v>1226</v>
      </c>
      <c r="H27" s="1325">
        <v>20</v>
      </c>
      <c r="I27" s="1347">
        <v>1</v>
      </c>
      <c r="J27" s="1325">
        <v>5.0260014857991885E-2</v>
      </c>
      <c r="K27"/>
      <c r="L27" s="1346">
        <v>25</v>
      </c>
      <c r="M27" s="1325">
        <v>4</v>
      </c>
      <c r="N27" s="1325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45" t="s">
        <v>4130</v>
      </c>
      <c r="H28" s="1325">
        <v>14</v>
      </c>
      <c r="I28" s="1347">
        <v>1</v>
      </c>
      <c r="J28" s="1325">
        <v>7.3456872417011057E-2</v>
      </c>
      <c r="K28"/>
      <c r="L28" s="1346">
        <v>26</v>
      </c>
      <c r="M28" s="1325">
        <v>2</v>
      </c>
      <c r="N28" s="132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45" t="s">
        <v>4131</v>
      </c>
      <c r="H29" s="1325">
        <v>18</v>
      </c>
      <c r="I29" s="1347">
        <v>1</v>
      </c>
      <c r="J29" s="1325">
        <v>5.6184268404846645E-2</v>
      </c>
      <c r="K29"/>
      <c r="L29" s="1346">
        <v>27</v>
      </c>
      <c r="M29" s="1325">
        <v>2</v>
      </c>
      <c r="N29" s="132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45" t="s">
        <v>4132</v>
      </c>
      <c r="H30" s="1325">
        <v>23</v>
      </c>
      <c r="I30" s="1347">
        <v>1</v>
      </c>
      <c r="J30" s="1325">
        <v>4.3409090909090911E-2</v>
      </c>
      <c r="K30"/>
      <c r="L30" s="1346">
        <v>27.5</v>
      </c>
      <c r="M30" s="1325">
        <v>1</v>
      </c>
      <c r="N30" s="132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45" t="s">
        <v>4133</v>
      </c>
      <c r="H31" s="1325">
        <v>27</v>
      </c>
      <c r="I31" s="1347">
        <v>0</v>
      </c>
      <c r="J31" s="1325">
        <v>-0.40886221737285566</v>
      </c>
      <c r="K31"/>
      <c r="L31" s="1346">
        <v>28</v>
      </c>
      <c r="M31" s="1325">
        <v>1</v>
      </c>
      <c r="N31" s="132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45" t="s">
        <v>4134</v>
      </c>
      <c r="H32" s="1325">
        <v>16.34048426150121</v>
      </c>
      <c r="I32" s="1347">
        <v>1</v>
      </c>
      <c r="J32" s="1325">
        <v>6.2348668280871669E-2</v>
      </c>
      <c r="K32"/>
      <c r="L32" s="1346">
        <v>29</v>
      </c>
      <c r="M32" s="1325">
        <v>2</v>
      </c>
      <c r="N32" s="132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45" t="s">
        <v>4135</v>
      </c>
      <c r="H33" s="1325">
        <v>29</v>
      </c>
      <c r="I33" s="1347">
        <v>1</v>
      </c>
      <c r="J33" s="1325">
        <v>3.4107142857142857E-2</v>
      </c>
      <c r="K33"/>
      <c r="L33" s="1346">
        <v>30</v>
      </c>
      <c r="M33" s="1325">
        <v>1</v>
      </c>
      <c r="N33" s="1325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45" t="s">
        <v>4136</v>
      </c>
      <c r="H34" s="1325">
        <v>27</v>
      </c>
      <c r="I34" s="1347">
        <v>1</v>
      </c>
      <c r="J34" s="1325">
        <v>3.6742363665440585E-2</v>
      </c>
      <c r="K34"/>
      <c r="L34" s="1345" t="s">
        <v>267</v>
      </c>
      <c r="M34" s="1325">
        <v>83</v>
      </c>
      <c r="N34" s="1325">
        <v>0.74810650853100413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45" t="s">
        <v>4137</v>
      </c>
      <c r="H35" s="1325">
        <v>22</v>
      </c>
      <c r="I35" s="1347">
        <v>1</v>
      </c>
      <c r="J35" s="1325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45" t="s">
        <v>4138</v>
      </c>
      <c r="H36" s="1325">
        <v>15</v>
      </c>
      <c r="I36" s="1347">
        <v>1</v>
      </c>
      <c r="J36" s="1325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45" t="s">
        <v>1250</v>
      </c>
      <c r="H37" s="1325">
        <v>21</v>
      </c>
      <c r="I37" s="1347">
        <v>1</v>
      </c>
      <c r="J37" s="1325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45" t="s">
        <v>1251</v>
      </c>
      <c r="H38" s="1325">
        <v>19</v>
      </c>
      <c r="I38" s="1347">
        <v>1</v>
      </c>
      <c r="J38" s="1325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45" t="s">
        <v>4139</v>
      </c>
      <c r="H39" s="1325">
        <v>23</v>
      </c>
      <c r="I39" s="1347">
        <v>1</v>
      </c>
      <c r="J39" s="1325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45" t="s">
        <v>4140</v>
      </c>
      <c r="H40" s="1325">
        <v>9.8000000000000007</v>
      </c>
      <c r="I40" s="1347">
        <v>0</v>
      </c>
      <c r="J40" s="1325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45" t="s">
        <v>4141</v>
      </c>
      <c r="H41" s="1325">
        <v>29</v>
      </c>
      <c r="I41" s="1347">
        <v>1</v>
      </c>
      <c r="J41" s="1325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45" t="s">
        <v>4142</v>
      </c>
      <c r="H42" s="1325">
        <v>18.5</v>
      </c>
      <c r="I42" s="1347">
        <v>1</v>
      </c>
      <c r="J42" s="1325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45" t="s">
        <v>4143</v>
      </c>
      <c r="H43" s="1325">
        <v>17</v>
      </c>
      <c r="I43" s="1347">
        <v>1</v>
      </c>
      <c r="J43" s="1325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45" t="s">
        <v>4144</v>
      </c>
      <c r="H44" s="1325">
        <v>24</v>
      </c>
      <c r="I44" s="1347">
        <v>1</v>
      </c>
      <c r="J44" s="1325">
        <v>4.1521739130434776E-2</v>
      </c>
      <c r="K44"/>
      <c r="L44"/>
      <c r="M44"/>
      <c r="N44"/>
      <c r="O44"/>
    </row>
    <row r="45" spans="2:64" ht="13.8">
      <c r="G45" s="1345" t="s">
        <v>4145</v>
      </c>
      <c r="H45" s="1325">
        <v>14.5</v>
      </c>
      <c r="I45" s="1347">
        <v>1</v>
      </c>
      <c r="J45" s="1325">
        <v>7.0754339652827777E-2</v>
      </c>
      <c r="K45"/>
      <c r="L45"/>
      <c r="M45"/>
      <c r="N45"/>
      <c r="O45"/>
    </row>
    <row r="46" spans="2:64" ht="13.8">
      <c r="G46" s="1345" t="s">
        <v>4146</v>
      </c>
      <c r="H46" s="1325">
        <v>16.5</v>
      </c>
      <c r="I46" s="1347">
        <v>1</v>
      </c>
      <c r="J46" s="1325">
        <v>6.1614376687893845E-2</v>
      </c>
      <c r="K46"/>
      <c r="L46"/>
      <c r="M46"/>
      <c r="N46"/>
      <c r="O46"/>
    </row>
    <row r="47" spans="2:64" ht="13.8">
      <c r="G47" s="1345" t="s">
        <v>4147</v>
      </c>
      <c r="H47" s="1325">
        <v>23</v>
      </c>
      <c r="I47" s="1347">
        <v>1</v>
      </c>
      <c r="J47" s="1325">
        <v>4.3388429752066117E-2</v>
      </c>
      <c r="K47"/>
      <c r="L47"/>
      <c r="M47"/>
      <c r="N47"/>
      <c r="O47"/>
    </row>
    <row r="48" spans="2:64" ht="13.8">
      <c r="G48" s="1345" t="s">
        <v>4148</v>
      </c>
      <c r="H48" s="1325">
        <v>15.5</v>
      </c>
      <c r="I48" s="1347">
        <v>1</v>
      </c>
      <c r="J48" s="1325">
        <v>0.14577195648696209</v>
      </c>
      <c r="K48"/>
      <c r="L48"/>
      <c r="M48"/>
      <c r="N48"/>
      <c r="O48"/>
    </row>
    <row r="49" spans="7:15" ht="13.8">
      <c r="G49" s="1345" t="s">
        <v>4149</v>
      </c>
      <c r="H49" s="1325">
        <v>19</v>
      </c>
      <c r="I49" s="1347">
        <v>0</v>
      </c>
      <c r="J49" s="1325">
        <v>-9.9672026237900974E-2</v>
      </c>
      <c r="K49"/>
      <c r="L49"/>
      <c r="M49"/>
      <c r="N49"/>
      <c r="O49"/>
    </row>
    <row r="50" spans="7:15" ht="13.8">
      <c r="G50" s="1345" t="s">
        <v>4150</v>
      </c>
      <c r="H50" s="1325">
        <v>24</v>
      </c>
      <c r="I50" s="1347">
        <v>1</v>
      </c>
      <c r="J50" s="1325">
        <v>4.1518339266429345E-2</v>
      </c>
      <c r="K50"/>
      <c r="L50"/>
      <c r="M50"/>
      <c r="N50"/>
      <c r="O50"/>
    </row>
    <row r="51" spans="7:15" ht="13.8">
      <c r="G51" s="1345" t="s">
        <v>4151</v>
      </c>
      <c r="H51" s="1325">
        <v>18.5</v>
      </c>
      <c r="I51" s="1347">
        <v>1</v>
      </c>
      <c r="J51" s="1325">
        <v>5.4569609281237504E-2</v>
      </c>
      <c r="K51"/>
      <c r="L51"/>
      <c r="M51"/>
      <c r="N51"/>
      <c r="O51"/>
    </row>
    <row r="52" spans="7:15" ht="13.8">
      <c r="G52" s="1345" t="s">
        <v>1252</v>
      </c>
      <c r="H52" s="1325">
        <v>19.25</v>
      </c>
      <c r="I52" s="1347">
        <v>1</v>
      </c>
      <c r="J52" s="1325">
        <v>0.10482464441028588</v>
      </c>
      <c r="K52"/>
      <c r="L52"/>
      <c r="M52"/>
      <c r="N52"/>
      <c r="O52"/>
    </row>
    <row r="53" spans="7:15" ht="13.8">
      <c r="G53" s="1345" t="s">
        <v>3143</v>
      </c>
      <c r="H53" s="1325">
        <v>17</v>
      </c>
      <c r="I53" s="1347">
        <v>1</v>
      </c>
      <c r="J53" s="1325">
        <v>5.9694364851957969E-2</v>
      </c>
      <c r="K53"/>
      <c r="L53"/>
      <c r="M53"/>
      <c r="N53"/>
      <c r="O53"/>
    </row>
    <row r="54" spans="7:15" ht="13.8">
      <c r="G54" s="1345" t="s">
        <v>1232</v>
      </c>
      <c r="H54" s="1325">
        <v>18.5</v>
      </c>
      <c r="I54" s="1347">
        <v>1</v>
      </c>
      <c r="J54" s="1325">
        <v>5.4569609281237504E-2</v>
      </c>
      <c r="K54"/>
      <c r="L54"/>
      <c r="M54"/>
      <c r="N54"/>
      <c r="O54"/>
    </row>
    <row r="55" spans="7:15" ht="13.8">
      <c r="G55" s="1345" t="s">
        <v>4152</v>
      </c>
      <c r="H55" s="1325">
        <v>23</v>
      </c>
      <c r="I55" s="1347">
        <v>1</v>
      </c>
      <c r="J55" s="1325">
        <v>4.3413892445582587E-2</v>
      </c>
      <c r="K55"/>
      <c r="L55"/>
      <c r="M55"/>
      <c r="N55"/>
      <c r="O55"/>
    </row>
    <row r="56" spans="7:15" ht="13.8">
      <c r="G56" s="1345" t="s">
        <v>4153</v>
      </c>
      <c r="H56" s="1325">
        <v>11</v>
      </c>
      <c r="I56" s="1347">
        <v>1</v>
      </c>
      <c r="J56" s="1325">
        <v>5.2939182452642064E-2</v>
      </c>
      <c r="K56"/>
      <c r="L56"/>
      <c r="M56"/>
      <c r="N56"/>
      <c r="O56"/>
    </row>
    <row r="57" spans="7:15" ht="13.8">
      <c r="G57" s="1345" t="s">
        <v>1439</v>
      </c>
      <c r="H57" s="1325">
        <v>15.5</v>
      </c>
      <c r="I57" s="1347">
        <v>0</v>
      </c>
      <c r="J57" s="1325">
        <v>-0.99997368767267469</v>
      </c>
      <c r="K57"/>
      <c r="L57"/>
      <c r="M57"/>
      <c r="N57"/>
      <c r="O57"/>
    </row>
    <row r="58" spans="7:15" ht="13.8">
      <c r="G58" s="1345" t="s">
        <v>4154</v>
      </c>
      <c r="H58" s="1325">
        <v>16.5</v>
      </c>
      <c r="I58" s="1347">
        <v>1</v>
      </c>
      <c r="J58" s="1325">
        <v>6.1611374407582936E-2</v>
      </c>
      <c r="K58"/>
      <c r="L58"/>
      <c r="M58"/>
      <c r="N58"/>
      <c r="O58"/>
    </row>
    <row r="59" spans="7:15" ht="13.8">
      <c r="G59" s="1345" t="s">
        <v>4155</v>
      </c>
      <c r="H59" s="1325">
        <v>20</v>
      </c>
      <c r="I59" s="1347">
        <v>1</v>
      </c>
      <c r="J59" s="1325">
        <v>5.0263157894736843E-2</v>
      </c>
      <c r="K59"/>
      <c r="L59"/>
      <c r="M59"/>
      <c r="N59"/>
      <c r="O59"/>
    </row>
    <row r="60" spans="7:15" ht="13.8">
      <c r="G60" s="1345" t="s">
        <v>4156</v>
      </c>
      <c r="H60" s="1325">
        <v>20</v>
      </c>
      <c r="I60" s="1347">
        <v>1</v>
      </c>
      <c r="J60" s="1325">
        <v>5.0253720000980558E-2</v>
      </c>
      <c r="K60"/>
      <c r="L60"/>
      <c r="M60"/>
      <c r="N60"/>
      <c r="O60"/>
    </row>
    <row r="61" spans="7:15" ht="13.8">
      <c r="G61" s="1345" t="s">
        <v>4157</v>
      </c>
      <c r="H61" s="1325">
        <v>21</v>
      </c>
      <c r="I61" s="1347">
        <v>1</v>
      </c>
      <c r="J61" s="1325">
        <v>4.7741935483870963E-2</v>
      </c>
      <c r="L61"/>
      <c r="M61"/>
      <c r="N61"/>
      <c r="O61"/>
    </row>
    <row r="62" spans="7:15" ht="13.8">
      <c r="G62" s="1345" t="s">
        <v>4158</v>
      </c>
      <c r="H62" s="1325">
        <v>12.5</v>
      </c>
      <c r="I62" s="1347">
        <v>1</v>
      </c>
      <c r="J62" s="1325">
        <v>8.3051776093507446E-2</v>
      </c>
      <c r="L62"/>
      <c r="M62"/>
      <c r="N62"/>
      <c r="O62"/>
    </row>
    <row r="63" spans="7:15" ht="13.8">
      <c r="G63" s="1345" t="s">
        <v>3605</v>
      </c>
      <c r="H63" s="1325">
        <v>17</v>
      </c>
      <c r="I63" s="1347">
        <v>1</v>
      </c>
      <c r="J63" s="1325">
        <v>5.9687499999999998E-2</v>
      </c>
      <c r="L63"/>
      <c r="M63"/>
      <c r="N63"/>
      <c r="O63"/>
    </row>
    <row r="64" spans="7:15" ht="13.8">
      <c r="G64" s="1345" t="s">
        <v>4239</v>
      </c>
      <c r="H64" s="1325">
        <v>30</v>
      </c>
      <c r="I64" s="1347">
        <v>1</v>
      </c>
      <c r="J64" s="1325">
        <v>3.2940552784404442E-2</v>
      </c>
      <c r="L64"/>
      <c r="M64"/>
      <c r="N64"/>
      <c r="O64"/>
    </row>
    <row r="65" spans="7:15" ht="13.8">
      <c r="G65" s="1345" t="s">
        <v>4159</v>
      </c>
      <c r="H65" s="1325">
        <v>15.5</v>
      </c>
      <c r="I65" s="1347">
        <v>1</v>
      </c>
      <c r="J65" s="1325">
        <v>6.5847131135488055E-2</v>
      </c>
      <c r="L65"/>
      <c r="M65"/>
      <c r="N65"/>
      <c r="O65"/>
    </row>
    <row r="66" spans="7:15" ht="13.8">
      <c r="G66" s="1345" t="s">
        <v>4160</v>
      </c>
      <c r="H66" s="1325">
        <v>22</v>
      </c>
      <c r="I66" s="1347">
        <v>1</v>
      </c>
      <c r="J66" s="1325">
        <v>4.5486354093771872E-2</v>
      </c>
      <c r="L66"/>
      <c r="M66"/>
      <c r="N66"/>
      <c r="O66"/>
    </row>
    <row r="67" spans="7:15" ht="13.8">
      <c r="G67" s="1345" t="s">
        <v>4161</v>
      </c>
      <c r="H67" s="1325">
        <v>16</v>
      </c>
      <c r="I67" s="1347">
        <v>1</v>
      </c>
      <c r="J67" s="1325">
        <v>6.3669403688248749E-2</v>
      </c>
      <c r="L67"/>
      <c r="M67"/>
      <c r="N67"/>
      <c r="O67"/>
    </row>
    <row r="68" spans="7:15" ht="13.8">
      <c r="G68" s="1345" t="s">
        <v>4422</v>
      </c>
      <c r="H68" s="1325">
        <v>19</v>
      </c>
      <c r="I68" s="1347">
        <v>1</v>
      </c>
      <c r="J68" s="1325">
        <v>5.3055305530553057E-2</v>
      </c>
      <c r="L68"/>
      <c r="M68"/>
      <c r="N68"/>
      <c r="O68"/>
    </row>
    <row r="69" spans="7:15" ht="13.8">
      <c r="G69" s="1345" t="s">
        <v>4266</v>
      </c>
      <c r="H69" s="1325">
        <v>14</v>
      </c>
      <c r="I69" s="1347">
        <v>1</v>
      </c>
      <c r="J69" s="1325">
        <v>7.3455049894840474E-2</v>
      </c>
      <c r="L69"/>
      <c r="M69"/>
      <c r="N69"/>
    </row>
    <row r="70" spans="7:15" ht="13.8">
      <c r="G70" s="1345" t="s">
        <v>4162</v>
      </c>
      <c r="H70" s="1325">
        <v>27.5</v>
      </c>
      <c r="I70" s="1347">
        <v>1</v>
      </c>
      <c r="J70" s="1325">
        <v>4.7750000000000001E-2</v>
      </c>
      <c r="L70"/>
      <c r="M70"/>
      <c r="N70"/>
    </row>
    <row r="71" spans="7:15" ht="13.8">
      <c r="G71" s="1345" t="s">
        <v>4203</v>
      </c>
      <c r="H71" s="1325">
        <v>21</v>
      </c>
      <c r="I71" s="1347">
        <v>1</v>
      </c>
      <c r="J71" s="1325">
        <v>4.7759036144578312E-2</v>
      </c>
      <c r="L71"/>
      <c r="M71"/>
      <c r="N71"/>
    </row>
    <row r="72" spans="7:15" ht="13.8">
      <c r="G72" s="1345" t="s">
        <v>4204</v>
      </c>
      <c r="H72" s="1325">
        <v>20</v>
      </c>
      <c r="I72" s="1347">
        <v>1</v>
      </c>
      <c r="J72" s="1325">
        <v>5.026990553306343E-2</v>
      </c>
      <c r="L72"/>
      <c r="M72"/>
      <c r="N72"/>
    </row>
    <row r="73" spans="7:15" ht="13.8">
      <c r="G73" s="1345" t="s">
        <v>4411</v>
      </c>
      <c r="H73" s="1325">
        <v>26</v>
      </c>
      <c r="I73" s="1347">
        <v>1</v>
      </c>
      <c r="J73" s="1325">
        <v>3.8195652173913047E-2</v>
      </c>
      <c r="L73"/>
      <c r="M73"/>
      <c r="N73"/>
    </row>
    <row r="74" spans="7:15" ht="13.8">
      <c r="G74" s="1345" t="s">
        <v>4423</v>
      </c>
      <c r="H74" s="1325">
        <v>18</v>
      </c>
      <c r="I74" s="1347">
        <v>1</v>
      </c>
      <c r="J74" s="1325">
        <v>5.6186926084189473E-2</v>
      </c>
      <c r="L74"/>
      <c r="M74"/>
      <c r="N74"/>
    </row>
    <row r="75" spans="7:15" ht="13.8">
      <c r="G75" s="1345" t="s">
        <v>4343</v>
      </c>
      <c r="H75" s="1325">
        <v>13.5</v>
      </c>
      <c r="I75" s="1347">
        <v>1</v>
      </c>
      <c r="J75" s="1325">
        <v>7.6404040404040405E-2</v>
      </c>
      <c r="L75"/>
      <c r="M75"/>
      <c r="N75"/>
    </row>
    <row r="76" spans="7:15" ht="13.8">
      <c r="G76" s="1345" t="s">
        <v>4182</v>
      </c>
      <c r="H76" s="1325">
        <v>23</v>
      </c>
      <c r="I76" s="1347">
        <v>1</v>
      </c>
      <c r="J76" s="1325">
        <v>4.3404340434043405E-2</v>
      </c>
      <c r="L76"/>
      <c r="M76"/>
      <c r="N76"/>
    </row>
    <row r="77" spans="7:15" ht="13.8">
      <c r="G77" s="1345" t="s">
        <v>4205</v>
      </c>
      <c r="H77" s="1325">
        <v>26</v>
      </c>
      <c r="I77" s="1347">
        <v>1</v>
      </c>
      <c r="J77" s="1325">
        <v>3.8200000000000005E-2</v>
      </c>
      <c r="L77"/>
      <c r="M77"/>
      <c r="N77"/>
    </row>
    <row r="78" spans="7:15" ht="13.8">
      <c r="G78" s="1345" t="s">
        <v>4245</v>
      </c>
      <c r="H78" s="1325">
        <v>25</v>
      </c>
      <c r="I78" s="1347">
        <v>1</v>
      </c>
      <c r="J78" s="1325">
        <v>3.9783296130952384E-2</v>
      </c>
      <c r="L78"/>
      <c r="M78"/>
      <c r="N78"/>
    </row>
    <row r="79" spans="7:15" ht="13.8">
      <c r="G79" s="1345" t="s">
        <v>4377</v>
      </c>
      <c r="H79" s="1325">
        <v>15</v>
      </c>
      <c r="I79" s="1347">
        <v>1</v>
      </c>
      <c r="J79" s="1325">
        <v>6.8206487441625649E-2</v>
      </c>
      <c r="L79"/>
      <c r="M79"/>
      <c r="N79"/>
    </row>
    <row r="80" spans="7:15" ht="13.8">
      <c r="G80" s="1345" t="s">
        <v>4229</v>
      </c>
      <c r="H80" s="1325">
        <v>25</v>
      </c>
      <c r="I80" s="1347">
        <v>1</v>
      </c>
      <c r="J80" s="1325">
        <v>3.9798460144927536E-2</v>
      </c>
      <c r="L80"/>
      <c r="M80"/>
      <c r="N80"/>
    </row>
    <row r="81" spans="7:14" ht="13.8">
      <c r="G81" s="1345" t="s">
        <v>4378</v>
      </c>
      <c r="H81" s="1325">
        <v>16.5</v>
      </c>
      <c r="I81" s="1347">
        <v>1</v>
      </c>
      <c r="J81" s="1325">
        <v>6.1614960544805981E-2</v>
      </c>
      <c r="L81"/>
      <c r="M81"/>
      <c r="N81"/>
    </row>
    <row r="82" spans="7:14" ht="13.8">
      <c r="G82" s="1345" t="s">
        <v>4228</v>
      </c>
      <c r="H82" s="1325">
        <v>24</v>
      </c>
      <c r="I82" s="1347">
        <v>1</v>
      </c>
      <c r="J82" s="1325">
        <v>4.1521524104416632E-2</v>
      </c>
      <c r="L82"/>
      <c r="M82"/>
      <c r="N82"/>
    </row>
    <row r="83" spans="7:14" ht="13.8">
      <c r="G83" s="1345" t="s">
        <v>4230</v>
      </c>
      <c r="H83" s="1325">
        <v>19</v>
      </c>
      <c r="I83" s="1347">
        <v>1</v>
      </c>
      <c r="J83" s="1325">
        <v>5.3060298605955618E-2</v>
      </c>
      <c r="L83"/>
      <c r="M83"/>
      <c r="N83"/>
    </row>
    <row r="84" spans="7:14" ht="13.8">
      <c r="G84" s="1345" t="s">
        <v>267</v>
      </c>
      <c r="H84" s="1325">
        <v>19.811654585848981</v>
      </c>
      <c r="I84" s="1347">
        <v>0.90361445783132532</v>
      </c>
      <c r="J84" s="1325">
        <v>0.74810650853100424</v>
      </c>
      <c r="L84"/>
      <c r="M84"/>
      <c r="N84"/>
    </row>
    <row r="85" spans="7:14" ht="13.8">
      <c r="L85"/>
      <c r="M85"/>
      <c r="N85"/>
    </row>
    <row r="86" spans="7:14" ht="13.8"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2"/>
  <sheetViews>
    <sheetView showGridLines="0" tabSelected="1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BM255" sqref="BM255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>SUM(BL261:BV261)</f>
        <v>743.96</v>
      </c>
    </row>
    <row r="262" spans="2:75" ht="15" customHeight="1">
      <c r="B262" s="33">
        <v>46252</v>
      </c>
      <c r="C262" s="2">
        <f t="shared" ref="C262" si="201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2">SUM(C262:AN262)</f>
        <v>4143.6855499999938</v>
      </c>
      <c r="AQ262" s="2">
        <f t="shared" ref="AQ262" si="203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4">SUM(AQ262:BI262)</f>
        <v>1.5695092486566892E-3</v>
      </c>
      <c r="BL262" s="2">
        <f t="shared" ref="BL262" si="205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>SUM(BL262:BV262)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5" sqref="F15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330" t="s">
        <v>266</v>
      </c>
      <c r="C2" s="1331" t="s">
        <v>385</v>
      </c>
      <c r="E2" s="1330" t="s">
        <v>266</v>
      </c>
      <c r="F2" s="1331" t="s">
        <v>385</v>
      </c>
      <c r="G2" s="642"/>
      <c r="H2" s="1330" t="s">
        <v>266</v>
      </c>
      <c r="I2" s="1331" t="s">
        <v>385</v>
      </c>
      <c r="J2" s="642"/>
      <c r="K2" s="1330" t="s">
        <v>266</v>
      </c>
      <c r="L2" s="1331" t="s">
        <v>385</v>
      </c>
      <c r="M2" s="642"/>
      <c r="N2" s="1330" t="s">
        <v>266</v>
      </c>
      <c r="O2" s="1331" t="s">
        <v>385</v>
      </c>
      <c r="P2" s="642"/>
      <c r="Q2" s="1330" t="s">
        <v>464</v>
      </c>
      <c r="R2" s="1331" t="s">
        <v>463</v>
      </c>
      <c r="S2" s="1331" t="s">
        <v>156</v>
      </c>
      <c r="T2" s="1331" t="s">
        <v>255</v>
      </c>
      <c r="U2" s="642"/>
      <c r="V2" s="1330" t="s">
        <v>266</v>
      </c>
      <c r="W2" s="1331" t="s">
        <v>385</v>
      </c>
    </row>
    <row r="3" spans="2:23" ht="13.2">
      <c r="B3" s="1332" t="s">
        <v>3236</v>
      </c>
      <c r="C3" s="1333">
        <v>542.94060000000002</v>
      </c>
      <c r="E3" s="1335">
        <v>46204</v>
      </c>
      <c r="F3" s="1333">
        <v>8.9599999999999973</v>
      </c>
      <c r="G3" s="642"/>
      <c r="H3" s="1332" t="s">
        <v>3621</v>
      </c>
      <c r="I3" s="1333">
        <v>540.82715000000121</v>
      </c>
      <c r="J3" s="642"/>
      <c r="K3" s="1332" t="s">
        <v>3621</v>
      </c>
      <c r="L3" s="1333">
        <v>540.82715000000121</v>
      </c>
      <c r="M3" s="642"/>
      <c r="N3" s="1332" t="s">
        <v>3621</v>
      </c>
      <c r="O3" s="1333">
        <v>540.82715000000121</v>
      </c>
      <c r="P3" s="642"/>
      <c r="Q3" s="1332" t="s">
        <v>74</v>
      </c>
      <c r="R3" s="1333">
        <v>401.42245000000008</v>
      </c>
      <c r="S3" s="1336">
        <v>1</v>
      </c>
      <c r="T3" s="1333">
        <v>17.033333333333335</v>
      </c>
      <c r="U3" s="642"/>
      <c r="V3" s="1332" t="s">
        <v>626</v>
      </c>
      <c r="W3" s="1333">
        <v>966.17275000000018</v>
      </c>
    </row>
    <row r="4" spans="2:23" ht="13.2">
      <c r="B4" s="1332" t="s">
        <v>3299</v>
      </c>
      <c r="C4" s="1333">
        <v>540.80250000000012</v>
      </c>
      <c r="E4" s="1335">
        <v>46205</v>
      </c>
      <c r="F4" s="1333">
        <v>151.97</v>
      </c>
      <c r="G4" s="642"/>
      <c r="H4" s="1332" t="s">
        <v>267</v>
      </c>
      <c r="I4" s="1333">
        <v>540.82715000000121</v>
      </c>
      <c r="J4" s="642"/>
      <c r="K4" s="1332" t="s">
        <v>267</v>
      </c>
      <c r="L4" s="1333">
        <v>540.82715000000121</v>
      </c>
      <c r="M4" s="642"/>
      <c r="N4" s="1334" t="s">
        <v>3748</v>
      </c>
      <c r="O4" s="1333">
        <v>-445.83000000000004</v>
      </c>
      <c r="P4" s="642"/>
      <c r="Q4" s="1334" t="s">
        <v>692</v>
      </c>
      <c r="R4" s="1333">
        <v>302.65244999999999</v>
      </c>
      <c r="S4" s="1336">
        <v>1</v>
      </c>
      <c r="T4" s="1333">
        <v>14.8</v>
      </c>
      <c r="U4" s="642"/>
      <c r="V4" s="1332" t="s">
        <v>3219</v>
      </c>
      <c r="W4" s="1333">
        <v>489.20999999999941</v>
      </c>
    </row>
    <row r="5" spans="2:23" ht="13.8">
      <c r="B5" s="1332" t="s">
        <v>74</v>
      </c>
      <c r="C5" s="1333">
        <v>401.42245000000008</v>
      </c>
      <c r="E5" s="1335">
        <v>46206</v>
      </c>
      <c r="F5" s="1333">
        <v>359.24</v>
      </c>
      <c r="G5" s="642"/>
      <c r="H5"/>
      <c r="I5"/>
      <c r="J5" s="642"/>
      <c r="K5"/>
      <c r="L5"/>
      <c r="M5" s="642"/>
      <c r="N5" s="1334" t="s">
        <v>75</v>
      </c>
      <c r="O5" s="1333">
        <v>-76.100000000000009</v>
      </c>
      <c r="P5" s="642"/>
      <c r="Q5" s="1334" t="s">
        <v>626</v>
      </c>
      <c r="R5" s="1333">
        <v>17.36</v>
      </c>
      <c r="S5" s="1336">
        <v>1</v>
      </c>
      <c r="T5" s="1333">
        <v>23</v>
      </c>
      <c r="U5" s="642"/>
      <c r="V5" s="1332" t="s">
        <v>693</v>
      </c>
      <c r="W5" s="1333">
        <v>344.90035</v>
      </c>
    </row>
    <row r="6" spans="2:23" ht="13.8">
      <c r="B6" s="1332" t="s">
        <v>3373</v>
      </c>
      <c r="C6" s="1333">
        <v>371.12999999999994</v>
      </c>
      <c r="E6" s="1335">
        <v>46207</v>
      </c>
      <c r="F6" s="1333">
        <v>811.24</v>
      </c>
      <c r="G6" s="642"/>
      <c r="H6"/>
      <c r="I6"/>
      <c r="J6" s="642"/>
      <c r="K6"/>
      <c r="L6"/>
      <c r="M6" s="642"/>
      <c r="N6" s="1334" t="s">
        <v>13</v>
      </c>
      <c r="O6" s="1333">
        <v>82.90000000000002</v>
      </c>
      <c r="P6" s="642"/>
      <c r="Q6" s="1334" t="s">
        <v>693</v>
      </c>
      <c r="R6" s="1333">
        <v>81.41</v>
      </c>
      <c r="S6" s="1336">
        <v>1</v>
      </c>
      <c r="T6" s="1333">
        <v>21.125</v>
      </c>
      <c r="U6" s="642"/>
      <c r="V6" s="1332" t="s">
        <v>692</v>
      </c>
      <c r="W6" s="1333">
        <v>302.65244999999999</v>
      </c>
    </row>
    <row r="7" spans="2:23" ht="13.8">
      <c r="B7" s="1332" t="s">
        <v>3295</v>
      </c>
      <c r="C7" s="1333">
        <v>358.90999999999985</v>
      </c>
      <c r="E7" s="1335">
        <v>46208</v>
      </c>
      <c r="F7" s="1333">
        <v>447.78620000000001</v>
      </c>
      <c r="G7" s="642"/>
      <c r="H7"/>
      <c r="I7"/>
      <c r="J7" s="642"/>
      <c r="K7"/>
      <c r="L7"/>
      <c r="M7" s="642"/>
      <c r="N7" s="1334" t="s">
        <v>692</v>
      </c>
      <c r="O7" s="1333">
        <v>302.65244999999999</v>
      </c>
      <c r="P7" s="642"/>
      <c r="Q7" s="1332" t="s">
        <v>179</v>
      </c>
      <c r="R7" s="1333">
        <v>-843.23</v>
      </c>
      <c r="S7" s="1336">
        <v>0.33333333333333331</v>
      </c>
      <c r="T7" s="1333">
        <v>5.5601027241598731</v>
      </c>
      <c r="U7" s="642"/>
      <c r="V7" s="1332" t="s">
        <v>4322</v>
      </c>
      <c r="W7" s="1333">
        <v>288.30999999999995</v>
      </c>
    </row>
    <row r="8" spans="2:23" ht="13.8">
      <c r="B8" s="1332" t="s">
        <v>3825</v>
      </c>
      <c r="C8" s="1333">
        <v>133.67000000000002</v>
      </c>
      <c r="E8" s="1335">
        <v>46209</v>
      </c>
      <c r="F8" s="1333">
        <v>530.38620000000003</v>
      </c>
      <c r="G8" s="642"/>
      <c r="H8"/>
      <c r="I8"/>
      <c r="J8" s="642"/>
      <c r="K8"/>
      <c r="L8"/>
      <c r="M8" s="642"/>
      <c r="N8" s="1334" t="s">
        <v>626</v>
      </c>
      <c r="O8" s="1333">
        <v>966.17275000000018</v>
      </c>
      <c r="P8" s="642"/>
      <c r="Q8" s="1334" t="s">
        <v>3356</v>
      </c>
      <c r="R8" s="1333">
        <v>-533.34</v>
      </c>
      <c r="S8" s="1336">
        <v>0</v>
      </c>
      <c r="T8" s="1333">
        <v>5.3</v>
      </c>
      <c r="U8" s="642"/>
      <c r="V8" s="1332" t="s">
        <v>1741</v>
      </c>
      <c r="W8" s="1333">
        <v>88.024000000000015</v>
      </c>
    </row>
    <row r="9" spans="2:23" ht="13.8">
      <c r="B9" s="1332" t="s">
        <v>3298</v>
      </c>
      <c r="C9" s="1333">
        <v>76.600000000000009</v>
      </c>
      <c r="E9" s="1335">
        <v>46210</v>
      </c>
      <c r="F9" s="1333">
        <v>581.73620000000005</v>
      </c>
      <c r="G9" s="642"/>
      <c r="H9"/>
      <c r="I9"/>
      <c r="J9" s="642"/>
      <c r="K9"/>
      <c r="L9"/>
      <c r="M9" s="642"/>
      <c r="N9" s="1334" t="s">
        <v>3353</v>
      </c>
      <c r="O9" s="1333">
        <v>-6.2999999999999829</v>
      </c>
      <c r="P9" s="642"/>
      <c r="Q9" s="1334" t="s">
        <v>391</v>
      </c>
      <c r="R9" s="1333">
        <v>-309.89</v>
      </c>
      <c r="S9" s="1336">
        <v>0.5</v>
      </c>
      <c r="T9" s="1333">
        <v>5.6901540862398114</v>
      </c>
      <c r="U9" s="642"/>
      <c r="V9" s="1332" t="s">
        <v>13</v>
      </c>
      <c r="W9" s="1333">
        <v>82.90000000000002</v>
      </c>
    </row>
    <row r="10" spans="2:23" ht="13.8">
      <c r="B10" s="1332" t="s">
        <v>314</v>
      </c>
      <c r="C10" s="1333">
        <v>59.400000000000006</v>
      </c>
      <c r="E10" s="1335">
        <v>46211</v>
      </c>
      <c r="F10" s="1333">
        <v>427.96620000000007</v>
      </c>
      <c r="G10" s="642"/>
      <c r="H10"/>
      <c r="I10"/>
      <c r="J10" s="642"/>
      <c r="K10"/>
      <c r="L10"/>
      <c r="M10" s="642"/>
      <c r="N10" s="1334" t="s">
        <v>693</v>
      </c>
      <c r="O10" s="1333">
        <v>344.90035</v>
      </c>
      <c r="P10" s="642"/>
      <c r="Q10" s="1332" t="s">
        <v>314</v>
      </c>
      <c r="R10" s="1333">
        <v>59.400000000000006</v>
      </c>
      <c r="S10" s="1336">
        <v>0.5714285714285714</v>
      </c>
      <c r="T10" s="1333">
        <v>1.8485714285714285</v>
      </c>
      <c r="U10" s="642"/>
      <c r="V10" s="1332" t="s">
        <v>349</v>
      </c>
      <c r="W10" s="1333">
        <v>59.400000000000006</v>
      </c>
    </row>
    <row r="11" spans="2:23" ht="13.8">
      <c r="B11" s="1332" t="s">
        <v>3620</v>
      </c>
      <c r="C11" s="1333">
        <v>6.3999999999999844</v>
      </c>
      <c r="E11" s="1335">
        <v>46212</v>
      </c>
      <c r="F11" s="1333">
        <v>536.34620000000007</v>
      </c>
      <c r="G11" s="642"/>
      <c r="H11"/>
      <c r="I11"/>
      <c r="J11" s="642"/>
      <c r="K11"/>
      <c r="L11"/>
      <c r="M11" s="642"/>
      <c r="N11" s="1334" t="s">
        <v>3219</v>
      </c>
      <c r="O11" s="1333">
        <v>489.20999999999941</v>
      </c>
      <c r="P11" s="642"/>
      <c r="Q11" s="1334" t="s">
        <v>349</v>
      </c>
      <c r="R11" s="1333">
        <v>59.400000000000006</v>
      </c>
      <c r="S11" s="1336">
        <v>0.5714285714285714</v>
      </c>
      <c r="T11" s="1333">
        <v>1.8485714285714285</v>
      </c>
      <c r="U11" s="642"/>
      <c r="V11" s="1332" t="s">
        <v>3529</v>
      </c>
      <c r="W11" s="1333">
        <v>49.19</v>
      </c>
    </row>
    <row r="12" spans="2:23" ht="13.8">
      <c r="B12" s="1332" t="s">
        <v>3591</v>
      </c>
      <c r="C12" s="1333">
        <v>3.5600000000000014</v>
      </c>
      <c r="E12" s="1335">
        <v>46213</v>
      </c>
      <c r="F12" s="1333">
        <v>622.38620000000003</v>
      </c>
      <c r="G12" s="642"/>
      <c r="H12"/>
      <c r="I12"/>
      <c r="J12" s="642"/>
      <c r="K12"/>
      <c r="L12"/>
      <c r="M12" s="642"/>
      <c r="N12" s="1334" t="s">
        <v>3175</v>
      </c>
      <c r="O12" s="1333">
        <v>-100</v>
      </c>
      <c r="P12" s="642"/>
      <c r="Q12" s="1332" t="s">
        <v>267</v>
      </c>
      <c r="R12" s="1333">
        <v>-382.40755000000001</v>
      </c>
      <c r="S12" s="1336">
        <v>0.75</v>
      </c>
      <c r="T12" s="1333">
        <v>10.778593440891402</v>
      </c>
      <c r="U12" s="642"/>
      <c r="V12" s="1332" t="s">
        <v>315</v>
      </c>
      <c r="W12" s="1333">
        <v>47.75</v>
      </c>
    </row>
    <row r="13" spans="2:23" ht="13.8">
      <c r="B13" s="1332" t="s">
        <v>3774</v>
      </c>
      <c r="C13" s="1333">
        <v>-30.89</v>
      </c>
      <c r="E13" s="1335">
        <v>46214</v>
      </c>
      <c r="F13" s="1333">
        <v>686.93619999999999</v>
      </c>
      <c r="G13" s="642"/>
      <c r="H13" s="642"/>
      <c r="I13" s="642"/>
      <c r="J13" s="642"/>
      <c r="K13" s="642"/>
      <c r="L13" s="642"/>
      <c r="M13" s="642"/>
      <c r="N13" s="1334" t="s">
        <v>3176</v>
      </c>
      <c r="O13" s="1333">
        <v>-67.789999999999992</v>
      </c>
      <c r="P13" s="642"/>
      <c r="Q13"/>
      <c r="R13"/>
      <c r="S13"/>
      <c r="T13"/>
      <c r="U13" s="642"/>
      <c r="V13" s="1332" t="s">
        <v>1762</v>
      </c>
      <c r="W13" s="1333">
        <v>47.75</v>
      </c>
    </row>
    <row r="14" spans="2:23" ht="13.8">
      <c r="B14" s="1332" t="s">
        <v>3374</v>
      </c>
      <c r="C14" s="1333">
        <v>-51.85</v>
      </c>
      <c r="E14" s="1335">
        <v>46215</v>
      </c>
      <c r="F14" s="1333">
        <v>1018.5762</v>
      </c>
      <c r="G14" s="642"/>
      <c r="H14" s="642"/>
      <c r="I14" s="642"/>
      <c r="J14" s="642"/>
      <c r="K14" s="642"/>
      <c r="L14" s="642"/>
      <c r="M14" s="642"/>
      <c r="N14" s="1334" t="s">
        <v>2279</v>
      </c>
      <c r="O14" s="1333">
        <v>43.545750000000005</v>
      </c>
      <c r="P14" s="642"/>
      <c r="Q14"/>
      <c r="R14"/>
      <c r="S14"/>
      <c r="T14"/>
      <c r="U14" s="642"/>
      <c r="V14" s="1332" t="s">
        <v>2279</v>
      </c>
      <c r="W14" s="1333">
        <v>43.545750000000005</v>
      </c>
    </row>
    <row r="15" spans="2:23" ht="13.8">
      <c r="B15" s="1332" t="s">
        <v>1650</v>
      </c>
      <c r="C15" s="1333">
        <v>-113.37839999999994</v>
      </c>
      <c r="E15" s="1335">
        <v>46216</v>
      </c>
      <c r="F15" s="1333">
        <v>1074.9061999999999</v>
      </c>
      <c r="G15" s="642"/>
      <c r="H15" s="642"/>
      <c r="I15" s="642"/>
      <c r="J15" s="642"/>
      <c r="K15" s="642"/>
      <c r="L15" s="642"/>
      <c r="M15" s="642"/>
      <c r="N15" s="1334" t="s">
        <v>2539</v>
      </c>
      <c r="O15" s="1333">
        <v>2.9294500000000001</v>
      </c>
      <c r="P15" s="642"/>
      <c r="Q15"/>
      <c r="R15"/>
      <c r="S15"/>
      <c r="T15"/>
      <c r="U15" s="642"/>
      <c r="V15" s="1332" t="s">
        <v>4108</v>
      </c>
      <c r="W15" s="1333">
        <v>37.729999999999997</v>
      </c>
    </row>
    <row r="16" spans="2:23" ht="13.8">
      <c r="B16" s="1332" t="s">
        <v>3218</v>
      </c>
      <c r="C16" s="1333">
        <v>-132.01999999999978</v>
      </c>
      <c r="E16" s="1335">
        <v>46217</v>
      </c>
      <c r="F16" s="1333">
        <v>1126.3162</v>
      </c>
      <c r="G16" s="642"/>
      <c r="H16" s="642"/>
      <c r="I16" s="642"/>
      <c r="J16" s="642"/>
      <c r="K16" s="642"/>
      <c r="L16" s="642"/>
      <c r="M16" s="642"/>
      <c r="N16" s="1334" t="s">
        <v>1740</v>
      </c>
      <c r="O16" s="1333">
        <v>-2</v>
      </c>
      <c r="P16" s="642"/>
      <c r="Q16"/>
      <c r="R16"/>
      <c r="S16"/>
      <c r="T16"/>
      <c r="U16" s="642"/>
      <c r="V16" s="1332" t="s">
        <v>390</v>
      </c>
      <c r="W16" s="1333">
        <v>36.08</v>
      </c>
    </row>
    <row r="17" spans="2:23" ht="13.8">
      <c r="B17" s="1332" t="s">
        <v>3174</v>
      </c>
      <c r="C17" s="1333">
        <v>-167.79</v>
      </c>
      <c r="E17" s="1335">
        <v>46218</v>
      </c>
      <c r="F17" s="1333">
        <v>1094.9861999999998</v>
      </c>
      <c r="G17" s="642"/>
      <c r="H17" s="642"/>
      <c r="I17" s="642"/>
      <c r="J17" s="642"/>
      <c r="K17" s="642"/>
      <c r="L17" s="642"/>
      <c r="M17" s="642"/>
      <c r="N17" s="1334" t="s">
        <v>349</v>
      </c>
      <c r="O17" s="1333">
        <v>59.400000000000006</v>
      </c>
      <c r="P17" s="642"/>
      <c r="Q17"/>
      <c r="R17"/>
      <c r="S17"/>
      <c r="T17"/>
      <c r="U17" s="642"/>
      <c r="V17" s="1332" t="s">
        <v>3749</v>
      </c>
      <c r="W17" s="1333">
        <v>28.3</v>
      </c>
    </row>
    <row r="18" spans="2:23" ht="13.8">
      <c r="B18" s="1332" t="s">
        <v>3541</v>
      </c>
      <c r="C18" s="1333">
        <v>-196.35</v>
      </c>
      <c r="E18" s="1335">
        <v>46219</v>
      </c>
      <c r="F18" s="1333">
        <v>1216.1061999999997</v>
      </c>
      <c r="G18" s="642"/>
      <c r="H18" s="642"/>
      <c r="I18" s="642"/>
      <c r="J18" s="642"/>
      <c r="K18" s="642"/>
      <c r="L18" s="642"/>
      <c r="M18" s="642"/>
      <c r="N18" s="1334" t="s">
        <v>2856</v>
      </c>
      <c r="O18" s="1333">
        <v>3.2367500000000007</v>
      </c>
      <c r="P18" s="642"/>
      <c r="Q18"/>
      <c r="R18"/>
      <c r="S18"/>
      <c r="T18"/>
      <c r="U18" s="642"/>
      <c r="V18" s="1332" t="s">
        <v>3759</v>
      </c>
      <c r="W18" s="1333">
        <v>21.23</v>
      </c>
    </row>
    <row r="19" spans="2:23" ht="13.8">
      <c r="B19" s="1332" t="s">
        <v>3879</v>
      </c>
      <c r="C19" s="1333">
        <v>-208.82</v>
      </c>
      <c r="E19" s="1335">
        <v>46220</v>
      </c>
      <c r="F19" s="1333">
        <v>1516.5406999999996</v>
      </c>
      <c r="G19" s="642"/>
      <c r="H19" s="642"/>
      <c r="I19" s="642"/>
      <c r="J19" s="642"/>
      <c r="K19" s="642"/>
      <c r="L19" s="642"/>
      <c r="M19" s="642"/>
      <c r="N19" s="1334" t="s">
        <v>2339</v>
      </c>
      <c r="O19" s="1333">
        <v>5.22</v>
      </c>
      <c r="P19" s="642"/>
      <c r="Q19"/>
      <c r="R19"/>
      <c r="S19"/>
      <c r="T19"/>
      <c r="U19" s="642"/>
      <c r="V19" s="1332" t="s">
        <v>3528</v>
      </c>
      <c r="W19" s="1333">
        <v>16.360000000000042</v>
      </c>
    </row>
    <row r="20" spans="2:23" ht="13.8">
      <c r="B20" s="1332" t="s">
        <v>3878</v>
      </c>
      <c r="C20" s="1333">
        <v>-209.68</v>
      </c>
      <c r="E20" s="1335">
        <v>46221</v>
      </c>
      <c r="F20" s="1333">
        <v>1310.8406999999995</v>
      </c>
      <c r="H20" s="642"/>
      <c r="I20" s="642"/>
      <c r="K20" s="642"/>
      <c r="N20" s="1334" t="s">
        <v>3787</v>
      </c>
      <c r="O20" s="1333">
        <v>-51.85</v>
      </c>
      <c r="Q20"/>
      <c r="R20"/>
      <c r="S20"/>
      <c r="T20"/>
      <c r="V20" s="1332" t="s">
        <v>1545</v>
      </c>
      <c r="W20" s="1333">
        <v>9.6900000000000084</v>
      </c>
    </row>
    <row r="21" spans="2:23" ht="13.8">
      <c r="B21" s="1332" t="s">
        <v>179</v>
      </c>
      <c r="C21" s="1333">
        <v>-843.23</v>
      </c>
      <c r="E21" s="1335">
        <v>46222</v>
      </c>
      <c r="F21" s="1333">
        <v>1592.5050999999994</v>
      </c>
      <c r="H21" s="642"/>
      <c r="I21" s="642"/>
      <c r="K21" s="642"/>
      <c r="N21" s="1334" t="s">
        <v>390</v>
      </c>
      <c r="O21" s="1333">
        <v>36.08</v>
      </c>
      <c r="Q21"/>
      <c r="R21"/>
      <c r="S21"/>
      <c r="T21"/>
      <c r="V21" s="1332" t="s">
        <v>2339</v>
      </c>
      <c r="W21" s="1333">
        <v>5.22</v>
      </c>
    </row>
    <row r="22" spans="2:23" ht="13.8">
      <c r="B22" s="1332" t="s">
        <v>267</v>
      </c>
      <c r="C22" s="1333">
        <v>540.82715000000121</v>
      </c>
      <c r="E22" s="1335">
        <v>46223</v>
      </c>
      <c r="F22" s="1333">
        <v>1657.8187499999995</v>
      </c>
      <c r="H22" s="642"/>
      <c r="I22" s="642"/>
      <c r="K22" s="642"/>
      <c r="N22" s="1334" t="s">
        <v>1649</v>
      </c>
      <c r="O22" s="1333">
        <v>-10</v>
      </c>
      <c r="Q22"/>
      <c r="R22"/>
      <c r="S22"/>
      <c r="T22"/>
      <c r="V22" s="1332" t="s">
        <v>2856</v>
      </c>
      <c r="W22" s="1333">
        <v>3.2367500000000007</v>
      </c>
    </row>
    <row r="23" spans="2:23" ht="13.8">
      <c r="B23"/>
      <c r="C23"/>
      <c r="E23" s="1335">
        <v>46224</v>
      </c>
      <c r="F23" s="1333">
        <v>1596.9544999999994</v>
      </c>
      <c r="H23" s="642"/>
      <c r="I23" s="642"/>
      <c r="K23" s="642"/>
      <c r="N23" s="1334" t="s">
        <v>2340</v>
      </c>
      <c r="O23" s="1333">
        <v>-4</v>
      </c>
      <c r="Q23"/>
      <c r="R23"/>
      <c r="S23"/>
      <c r="T23"/>
      <c r="V23" s="1332" t="s">
        <v>2539</v>
      </c>
      <c r="W23" s="1333">
        <v>2.9294500000000001</v>
      </c>
    </row>
    <row r="24" spans="2:23" ht="13.8">
      <c r="B24"/>
      <c r="C24"/>
      <c r="E24" s="1335">
        <v>46225</v>
      </c>
      <c r="F24" s="1333">
        <v>1725.3244999999993</v>
      </c>
      <c r="H24" s="642"/>
      <c r="I24" s="642"/>
      <c r="K24" s="642"/>
      <c r="N24" s="1334" t="s">
        <v>1545</v>
      </c>
      <c r="O24" s="1333">
        <v>9.6900000000000084</v>
      </c>
      <c r="Q24"/>
      <c r="R24"/>
      <c r="S24"/>
      <c r="T24"/>
      <c r="V24" s="1332" t="s">
        <v>1702</v>
      </c>
      <c r="W24" s="1333">
        <v>2.7504</v>
      </c>
    </row>
    <row r="25" spans="2:23" ht="13.8">
      <c r="B25"/>
      <c r="C25"/>
      <c r="E25" s="1335">
        <v>46226</v>
      </c>
      <c r="F25" s="1333">
        <v>1257.8044999999993</v>
      </c>
      <c r="H25" s="642"/>
      <c r="I25" s="642"/>
      <c r="K25" s="642"/>
      <c r="N25" s="1334" t="s">
        <v>2922</v>
      </c>
      <c r="O25" s="1333">
        <v>-44.69</v>
      </c>
      <c r="Q25"/>
      <c r="R25"/>
      <c r="S25"/>
      <c r="T25"/>
      <c r="V25" s="1332" t="s">
        <v>3298</v>
      </c>
      <c r="W25" s="1333">
        <v>2.0699999999999998</v>
      </c>
    </row>
    <row r="26" spans="2:23" ht="13.8">
      <c r="B26"/>
      <c r="C26"/>
      <c r="E26" s="1335">
        <v>46227</v>
      </c>
      <c r="F26" s="1333">
        <v>1410.6325499999994</v>
      </c>
      <c r="H26" s="642"/>
      <c r="I26" s="642"/>
      <c r="K26" s="642"/>
      <c r="N26" s="1334" t="s">
        <v>2921</v>
      </c>
      <c r="O26" s="1333">
        <v>-19.214749999999995</v>
      </c>
      <c r="Q26"/>
      <c r="R26"/>
      <c r="S26"/>
      <c r="T26"/>
      <c r="V26" s="1332" t="s">
        <v>2309</v>
      </c>
      <c r="W26" s="1333">
        <v>2.0099999999999998</v>
      </c>
    </row>
    <row r="27" spans="2:23" ht="13.8">
      <c r="B27"/>
      <c r="C27"/>
      <c r="E27" s="1335">
        <v>46228</v>
      </c>
      <c r="F27" s="1333">
        <v>1086.1525499999993</v>
      </c>
      <c r="H27" s="642"/>
      <c r="I27" s="642"/>
      <c r="K27" s="642"/>
      <c r="N27" s="1334" t="s">
        <v>2923</v>
      </c>
      <c r="O27" s="1333">
        <v>0.71</v>
      </c>
      <c r="Q27"/>
      <c r="R27"/>
      <c r="S27"/>
      <c r="T27"/>
      <c r="V27" s="1332" t="s">
        <v>2923</v>
      </c>
      <c r="W27" s="1333">
        <v>0.71</v>
      </c>
    </row>
    <row r="28" spans="2:23" ht="13.8">
      <c r="B28"/>
      <c r="C28"/>
      <c r="E28" s="1335">
        <v>46229</v>
      </c>
      <c r="F28" s="1333">
        <v>682.97714999999926</v>
      </c>
      <c r="H28" s="642"/>
      <c r="I28" s="642"/>
      <c r="N28" s="1334" t="s">
        <v>3749</v>
      </c>
      <c r="O28" s="1333">
        <v>28.3</v>
      </c>
      <c r="Q28"/>
      <c r="R28"/>
      <c r="S28"/>
      <c r="T28"/>
      <c r="V28" s="1332" t="s">
        <v>1776</v>
      </c>
      <c r="W28" s="1333">
        <v>-2</v>
      </c>
    </row>
    <row r="29" spans="2:23" ht="13.8">
      <c r="B29"/>
      <c r="C29"/>
      <c r="E29" s="1335">
        <v>46230</v>
      </c>
      <c r="F29" s="1333">
        <v>680.02714999999921</v>
      </c>
      <c r="H29" s="642"/>
      <c r="I29" s="642"/>
      <c r="N29" s="1334" t="s">
        <v>1699</v>
      </c>
      <c r="O29" s="1333">
        <v>-128.77000000000001</v>
      </c>
      <c r="Q29" s="642"/>
      <c r="R29" s="642"/>
      <c r="S29" s="642"/>
      <c r="T29" s="642"/>
      <c r="V29" s="1332" t="s">
        <v>1740</v>
      </c>
      <c r="W29" s="1333">
        <v>-2</v>
      </c>
    </row>
    <row r="30" spans="2:23" ht="13.8">
      <c r="B30"/>
      <c r="C30"/>
      <c r="E30" s="1335">
        <v>46231</v>
      </c>
      <c r="F30" s="1333">
        <v>734.21714999999926</v>
      </c>
      <c r="H30" s="642"/>
      <c r="I30" s="642"/>
      <c r="N30" s="1334" t="s">
        <v>1542</v>
      </c>
      <c r="O30" s="1333">
        <v>-621.2299999999999</v>
      </c>
      <c r="Q30" s="642"/>
      <c r="R30" s="642"/>
      <c r="S30" s="642"/>
      <c r="T30" s="642"/>
      <c r="V30" s="1332" t="s">
        <v>2340</v>
      </c>
      <c r="W30" s="1333">
        <v>-4</v>
      </c>
    </row>
    <row r="31" spans="2:23" ht="13.8">
      <c r="B31"/>
      <c r="C31"/>
      <c r="E31" s="1335">
        <v>46232</v>
      </c>
      <c r="F31" s="1333">
        <v>684.4271499999993</v>
      </c>
      <c r="H31" s="642"/>
      <c r="I31" s="642"/>
      <c r="N31" s="1334" t="s">
        <v>1702</v>
      </c>
      <c r="O31" s="1333">
        <v>2.7504</v>
      </c>
      <c r="V31" s="1332" t="s">
        <v>3353</v>
      </c>
      <c r="W31" s="1333">
        <v>-6.2999999999999829</v>
      </c>
    </row>
    <row r="32" spans="2:23" ht="13.8">
      <c r="B32"/>
      <c r="C32"/>
      <c r="E32" s="1335">
        <v>46233</v>
      </c>
      <c r="F32" s="1333">
        <v>711.59714999999926</v>
      </c>
      <c r="H32" s="642"/>
      <c r="I32" s="642"/>
      <c r="N32" s="1334" t="s">
        <v>3356</v>
      </c>
      <c r="O32" s="1333">
        <v>-435.7</v>
      </c>
      <c r="V32" s="1332" t="s">
        <v>1649</v>
      </c>
      <c r="W32" s="1333">
        <v>-10</v>
      </c>
    </row>
    <row r="33" spans="5:23" ht="13.2">
      <c r="E33" s="1335">
        <v>46234</v>
      </c>
      <c r="F33" s="1333">
        <v>540.82714999999916</v>
      </c>
      <c r="H33" s="642"/>
      <c r="I33" s="642"/>
      <c r="N33" s="1334" t="s">
        <v>1762</v>
      </c>
      <c r="O33" s="1333">
        <v>47.75</v>
      </c>
      <c r="V33" s="1332" t="s">
        <v>4321</v>
      </c>
      <c r="W33" s="1333">
        <v>-16.180000000000035</v>
      </c>
    </row>
    <row r="34" spans="5:23" ht="13.2">
      <c r="E34" s="1332" t="s">
        <v>267</v>
      </c>
      <c r="F34" s="1333"/>
      <c r="H34" s="642"/>
      <c r="I34" s="642"/>
      <c r="N34" s="1334" t="s">
        <v>410</v>
      </c>
      <c r="O34" s="1333">
        <v>-215.75</v>
      </c>
      <c r="V34" s="1332" t="s">
        <v>2921</v>
      </c>
      <c r="W34" s="1333">
        <v>-19.214749999999995</v>
      </c>
    </row>
    <row r="35" spans="5:23" ht="13.8">
      <c r="E35"/>
      <c r="F35"/>
      <c r="H35" s="642"/>
      <c r="I35" s="642"/>
      <c r="N35" s="1334" t="s">
        <v>315</v>
      </c>
      <c r="O35" s="1333">
        <v>47.75</v>
      </c>
      <c r="V35" s="1332" t="s">
        <v>4113</v>
      </c>
      <c r="W35" s="1333">
        <v>-32.620000000000005</v>
      </c>
    </row>
    <row r="36" spans="5:23" ht="13.8">
      <c r="E36"/>
      <c r="F36"/>
      <c r="N36" s="1334" t="s">
        <v>1776</v>
      </c>
      <c r="O36" s="1333">
        <v>-2</v>
      </c>
      <c r="V36" s="1332" t="s">
        <v>2922</v>
      </c>
      <c r="W36" s="1333">
        <v>-44.69</v>
      </c>
    </row>
    <row r="37" spans="5:23" ht="13.8">
      <c r="E37"/>
      <c r="F37"/>
      <c r="N37" s="1334" t="s">
        <v>4113</v>
      </c>
      <c r="O37" s="1333">
        <v>-32.620000000000005</v>
      </c>
      <c r="V37" s="1332" t="s">
        <v>3787</v>
      </c>
      <c r="W37" s="1333">
        <v>-51.85</v>
      </c>
    </row>
    <row r="38" spans="5:23" ht="13.8">
      <c r="E38"/>
      <c r="F38"/>
      <c r="N38" s="1334" t="s">
        <v>4108</v>
      </c>
      <c r="O38" s="1333">
        <v>37.729999999999997</v>
      </c>
      <c r="V38" s="1332" t="s">
        <v>1758</v>
      </c>
      <c r="W38" s="1333">
        <v>-62.89</v>
      </c>
    </row>
    <row r="39" spans="5:23" ht="13.8">
      <c r="E39"/>
      <c r="F39"/>
      <c r="N39" s="1334" t="s">
        <v>1741</v>
      </c>
      <c r="O39" s="1333">
        <v>88.024000000000015</v>
      </c>
      <c r="V39" s="1332" t="s">
        <v>3176</v>
      </c>
      <c r="W39" s="1333">
        <v>-67.789999999999992</v>
      </c>
    </row>
    <row r="40" spans="5:23" ht="13.8">
      <c r="E40"/>
      <c r="F40"/>
      <c r="N40" s="1334" t="s">
        <v>3759</v>
      </c>
      <c r="O40" s="1333">
        <v>21.23</v>
      </c>
      <c r="V40" s="1332" t="s">
        <v>75</v>
      </c>
      <c r="W40" s="1333">
        <v>-76.100000000000009</v>
      </c>
    </row>
    <row r="41" spans="5:23" ht="13.8">
      <c r="E41"/>
      <c r="F41"/>
      <c r="N41" s="1334" t="s">
        <v>3529</v>
      </c>
      <c r="O41" s="1333">
        <v>49.19</v>
      </c>
      <c r="V41" s="1332" t="s">
        <v>391</v>
      </c>
      <c r="W41" s="1333">
        <v>-94.379999999999967</v>
      </c>
    </row>
    <row r="42" spans="5:23" ht="13.8">
      <c r="E42"/>
      <c r="F42"/>
      <c r="N42" s="1334" t="s">
        <v>1758</v>
      </c>
      <c r="O42" s="1333">
        <v>-62.89</v>
      </c>
      <c r="V42" s="1332" t="s">
        <v>3175</v>
      </c>
      <c r="W42" s="1333">
        <v>-100</v>
      </c>
    </row>
    <row r="43" spans="5:23" ht="13.8">
      <c r="E43"/>
      <c r="F43"/>
      <c r="N43" s="1334" t="s">
        <v>3298</v>
      </c>
      <c r="O43" s="1333">
        <v>2.0699999999999998</v>
      </c>
      <c r="V43" s="1332" t="s">
        <v>1699</v>
      </c>
      <c r="W43" s="1333">
        <v>-128.77000000000001</v>
      </c>
    </row>
    <row r="44" spans="5:23" ht="13.8">
      <c r="E44"/>
      <c r="F44"/>
      <c r="N44" s="1334" t="s">
        <v>3528</v>
      </c>
      <c r="O44" s="1333">
        <v>16.360000000000042</v>
      </c>
      <c r="V44" s="1332" t="s">
        <v>410</v>
      </c>
      <c r="W44" s="1333">
        <v>-215.75</v>
      </c>
    </row>
    <row r="45" spans="5:23" ht="13.8">
      <c r="E45"/>
      <c r="F45"/>
      <c r="N45" s="1334" t="s">
        <v>391</v>
      </c>
      <c r="O45" s="1333">
        <v>-94.379999999999967</v>
      </c>
      <c r="V45" s="1332" t="s">
        <v>3356</v>
      </c>
      <c r="W45" s="1333">
        <v>-435.7</v>
      </c>
    </row>
    <row r="46" spans="5:23" ht="13.8">
      <c r="E46"/>
      <c r="F46"/>
      <c r="N46" s="1334" t="s">
        <v>2309</v>
      </c>
      <c r="O46" s="1333">
        <v>2.0099999999999998</v>
      </c>
      <c r="V46" s="1332" t="s">
        <v>3748</v>
      </c>
      <c r="W46" s="1333">
        <v>-445.83000000000004</v>
      </c>
    </row>
    <row r="47" spans="5:23" ht="13.8">
      <c r="E47"/>
      <c r="F47"/>
      <c r="N47" s="1334" t="s">
        <v>4322</v>
      </c>
      <c r="O47" s="1333">
        <v>288.30999999999995</v>
      </c>
      <c r="V47" s="1332" t="s">
        <v>1542</v>
      </c>
      <c r="W47" s="1333">
        <v>-621.2299999999999</v>
      </c>
    </row>
    <row r="48" spans="5:23" ht="13.8">
      <c r="E48"/>
      <c r="F48"/>
      <c r="N48" s="1334" t="s">
        <v>4321</v>
      </c>
      <c r="O48" s="1333">
        <v>-16.180000000000035</v>
      </c>
      <c r="V48" s="1332" t="s">
        <v>267</v>
      </c>
      <c r="W48" s="1333">
        <v>540.82715000000121</v>
      </c>
    </row>
    <row r="49" spans="5:23" ht="13.8">
      <c r="E49"/>
      <c r="F49"/>
      <c r="N49" s="1332" t="s">
        <v>267</v>
      </c>
      <c r="O49" s="133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91"/>
  <sheetViews>
    <sheetView showGridLines="0" zoomScale="60" zoomScaleNormal="60" workbookViewId="0">
      <pane ySplit="2" topLeftCell="A3748" activePane="bottomLeft" state="frozen"/>
      <selection pane="bottomLeft" activeCell="E3790" sqref="E3790:E379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3911</v>
      </c>
      <c r="C2" s="1019" t="s">
        <v>3912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3932</v>
      </c>
      <c r="T2" s="1130" t="s">
        <v>2739</v>
      </c>
      <c r="U2" s="1027"/>
    </row>
    <row r="3" spans="2:22" ht="15" customHeight="1">
      <c r="B3" s="13" t="s">
        <v>48</v>
      </c>
      <c r="C3" s="839" t="s">
        <v>3518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3518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3518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3518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3518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3518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3518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3518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3518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3518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3518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3518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3518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3518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3518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3518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3518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3518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3518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3518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3518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3518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3518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3518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3518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3518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3518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3518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3518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3518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3518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3518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3518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3518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3518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3518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3518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3518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3518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3518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3518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3518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3518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3518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3518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3518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3518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3518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3518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3518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3518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3518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3518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3518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3518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3518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3518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3518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3518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3518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3518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3518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3518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3518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3518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3518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3518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3518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3518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3518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3518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3518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3518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3518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3518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3518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3518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3518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3518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3518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3518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3518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3518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3518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3518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3518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3518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3518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3518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3518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3518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3518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3518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3518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3518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3518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3518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3518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3518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3518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3518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3518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3518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3518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3518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3518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3518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3518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3518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3518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3518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3518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3518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3518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1362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3518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1362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3518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3518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3518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3518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3518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3518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3518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3518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3518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3518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3518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3518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3518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3518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3518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3518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3518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3518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3518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3518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3373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3518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3518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3518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3518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3518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3518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3518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3518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3518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3518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3518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3518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3518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3518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3518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3518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3518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3518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3518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3518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3518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3518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3518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3518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3518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3518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3518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3518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3518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3518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3518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3518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3518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3518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3518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3518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3518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3518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3518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3518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3518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3518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3518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3518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3518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3518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3518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3518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3518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3518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3518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3518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3518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3518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3518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3518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3518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3518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3518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3518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3518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3518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3518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3518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3518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3518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3518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3518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3518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3518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3518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3518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3518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3518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3518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3518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3518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3518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3518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3518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3518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3518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3518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3518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3518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3518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3518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3518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3518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3518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3518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3518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3518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3518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3518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3518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3518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3518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3518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3518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3518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3518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3518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3518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3518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3518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3518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3518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3518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3518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3518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3518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3518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3518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3518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3518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3518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3518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3518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3518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3518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3518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3518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3518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3518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3518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3518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3518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3518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3518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3518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3518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3518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3518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3518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3518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3518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3518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3518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3518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3518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3518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3518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3518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3518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3518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3518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3518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3518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3518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3518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3518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3518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3518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3518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3518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3518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3518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3518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3518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3518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3518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3518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3518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4335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3518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3518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4335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3518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4335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3518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3518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4335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3518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4335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3518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4335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3518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3518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3518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4335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3518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3518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3518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3518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3518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3518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3518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3518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3518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3518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3518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3518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3518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3518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3518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3518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3518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3518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3518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3518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3518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4335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3518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3518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3518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3518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3518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3518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3518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3518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4335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3518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3518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3518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3518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3518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3518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3518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3518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3518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3518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3518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3518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3518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3518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3518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4335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3518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3518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3373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3518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3518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3518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3518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3518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4335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3518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3518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3518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3518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3518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3518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3518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3518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3518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3518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4335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3518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3518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3518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3518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3518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4335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3518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3518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3518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3518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3518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3518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3518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3518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3518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3518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3518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3518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3518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3518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3518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3518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3373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3518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3518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3518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3518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3518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3518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3518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3518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3518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3518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3518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3518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3518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3518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3518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3518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3518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3518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3373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3518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3518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3518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3518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3518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4335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3518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3373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3518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3518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3518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3518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3518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3518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3373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3518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3518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3518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3518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3518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4335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3518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3518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3518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3518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3518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4335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3518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3518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3518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3518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3518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3518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3518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3518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3518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3518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3518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3518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3518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3518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3518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3518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3518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3518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3518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3518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3518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3518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3518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3518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3373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3518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3518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3518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3518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3518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3518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3518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3518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3518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3518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3518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3518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3518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3518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3518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3373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3518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3518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3518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3518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3518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3518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3518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3518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3373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3518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3518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3518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3518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3518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3518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3518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3518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3518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3518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3518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3518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3518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3518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3518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3518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3518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3518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3518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3373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3518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3518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3518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3518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3518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3518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3518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3518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3518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3518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3518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3518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3518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3518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3518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3518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3518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3518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3518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3518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3518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3518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3373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3518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3518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3518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3518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3518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3518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3518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3518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3518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3518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3518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3518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3518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3518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3518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3518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3518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3518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3518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3518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3518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3518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3518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3518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3518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3518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3518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3518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3518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3518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3518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3518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3518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3518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3518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3518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3518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3518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3518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3518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3518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3518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3518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3518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3518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3518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3518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3518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3518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3518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3518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3518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3518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3518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3518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3518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3518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3518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3518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3518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3518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3518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3518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3518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3373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3518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3518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3518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3518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3518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3518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3518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3518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3518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3518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3518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3518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3518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3518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3518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3518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3373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3518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3518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3518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3518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3518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3518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3518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3518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3518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3518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3373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3518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3518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3518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3518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3518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3518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3518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3518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3518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3518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3518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3518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3518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3518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3518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3518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3518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3518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3518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3518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3518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3518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3373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3518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3518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3518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3518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3518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3518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3518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3373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3518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3518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3518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3518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3373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3518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3518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3518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3518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3518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3518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3518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3518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3518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3518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3518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3518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3518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3373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3518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3518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3518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3518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3518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3518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3518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3518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3518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3518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3518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3518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3518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3518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3518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3518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3518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3518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3518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3518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3518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3518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3518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3518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3518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3518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3518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3518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3518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3518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3373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3518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3518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3518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3518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3518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3518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3518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3518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3518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3518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3518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3518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3518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3518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3518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3518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3518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3518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3518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3518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3518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3518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3518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3518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3518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3518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3518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3518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3518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3518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3518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3373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3518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3518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3518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3518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3518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3518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3518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3518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3518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3518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3518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3518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3518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3518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3518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3373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3518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3518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3518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3518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3518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3518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3518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3373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3518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3373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3518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3518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3518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3518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3518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3518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3373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3518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3518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3518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3373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3518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3518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3518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3373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3518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3518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3518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3518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3518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3518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3373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3518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3518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3518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3518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3518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3518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3518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3518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3518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3518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3518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3518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3518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3518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3518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3518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3518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3518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3518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3518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3518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3518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3518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3518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3518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3518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3518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3518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3518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3518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3518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3518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3518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3518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3518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3518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3518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3518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3518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3518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3518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3373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3518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3518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3518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3518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3518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3518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3518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3518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3518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3518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3518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3518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3518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3518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3518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3518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3518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3373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3518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3518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3518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3518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3518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3518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3518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3518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3518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3518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3518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3518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3518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3518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3518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3518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3518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3518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3518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3518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3518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3518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3518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3518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3518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3518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3518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3518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3518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3518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3518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3518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3518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3518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3518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3518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3518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3518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3518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3518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3518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3518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3518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3518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3518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3373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3518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3373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3518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3518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3518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3518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3518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3518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3518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3518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3518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3373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3518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3518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3518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3518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3518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3518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3518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3518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3518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3518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3518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3518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3518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3518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3518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3518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3518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3518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3518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3518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3518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3518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3518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3518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3518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3518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3373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3518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3518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3518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3518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3518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3518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3518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3518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3518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3518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3518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3518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3518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3518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3518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3518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3518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3518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3518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3518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3518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3518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3518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3518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3518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3518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3518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3518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3518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3518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3518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3518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3518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3518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3518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3518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3518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3518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3518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3518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3518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3518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3518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3518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3518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3518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3518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3518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3518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3518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3518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3518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3373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3518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3518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3518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3518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3518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3518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3518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3518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3518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3518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3518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3518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3518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3518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3518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3518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3518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3518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3518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3518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3518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3518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3518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3518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3518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3518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3518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3518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3518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3518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3518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3518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3518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3518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3518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3518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3518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3518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3373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3518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3518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3518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3518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3518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3518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3518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3518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3518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3518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3518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3518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3518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3518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3518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3518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3518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3518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3518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3518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3518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3518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3518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3518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3518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3518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3518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3518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3518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3518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3518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3518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3518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3518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3518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3518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3373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3518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3518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3373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3518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3518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3518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3518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3518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3518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3518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3518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3518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3518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3518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3518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3373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3518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3518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3518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3373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3518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3518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3518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3518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3518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3518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3518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3518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3518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3518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3518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3518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3518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3373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3518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3518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3518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3518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3518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3518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3518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3518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3373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3518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3518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3518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3373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3518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3518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3518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3373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3518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3518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3518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3518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3373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3518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3518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3518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3518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3518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3518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3518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3518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3518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3518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3518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3518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3373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3518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3518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3518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3518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3518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3518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3518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3518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3518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3518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3518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3518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3373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3518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3518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3518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3518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3518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3518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3518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3373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3518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3518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3518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3518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3373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3518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3518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3518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3373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3518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3518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3518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3518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3518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3518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3518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3518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3518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3518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3518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3373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3518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3518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3518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3518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3518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3518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3373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3518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1247</v>
      </c>
      <c r="C1129" s="839" t="s">
        <v>3518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1246</v>
      </c>
      <c r="C1130" s="839" t="s">
        <v>3518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1245</v>
      </c>
      <c r="C1131" s="839" t="s">
        <v>3518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1244</v>
      </c>
      <c r="C1132" s="839" t="s">
        <v>3518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1243</v>
      </c>
      <c r="C1133" s="839" t="s">
        <v>3518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1242</v>
      </c>
      <c r="C1134" s="839" t="s">
        <v>3518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3373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1241</v>
      </c>
      <c r="C1135" s="839" t="s">
        <v>3518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1240</v>
      </c>
      <c r="C1136" s="839" t="s">
        <v>3518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1239</v>
      </c>
      <c r="C1137" s="839" t="s">
        <v>3518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1238</v>
      </c>
      <c r="C1138" s="839" t="s">
        <v>3518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1237</v>
      </c>
      <c r="C1139" s="839" t="s">
        <v>3518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1236</v>
      </c>
      <c r="C1140" s="839" t="s">
        <v>3518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1253</v>
      </c>
      <c r="C1141" s="839" t="s">
        <v>3518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1253</v>
      </c>
      <c r="C1142" s="839" t="s">
        <v>3518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3373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1260</v>
      </c>
      <c r="C1143" s="839" t="s">
        <v>3518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1259</v>
      </c>
      <c r="C1144" s="839" t="s">
        <v>3518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1258</v>
      </c>
      <c r="C1145" s="839" t="s">
        <v>3518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3373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1257</v>
      </c>
      <c r="C1146" s="839" t="s">
        <v>3518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1256</v>
      </c>
      <c r="C1147" s="839" t="s">
        <v>3518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1255</v>
      </c>
      <c r="C1148" s="839" t="s">
        <v>3518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1254</v>
      </c>
      <c r="C1149" s="839" t="s">
        <v>3518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1312</v>
      </c>
      <c r="C1150" s="839" t="s">
        <v>3518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1311</v>
      </c>
      <c r="C1151" s="839" t="s">
        <v>3518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1310</v>
      </c>
      <c r="C1152" s="839" t="s">
        <v>3518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1309</v>
      </c>
      <c r="C1153" s="839" t="s">
        <v>3518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1308</v>
      </c>
      <c r="C1154" s="839" t="s">
        <v>3518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3373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1307</v>
      </c>
      <c r="C1155" s="839" t="s">
        <v>3518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1306</v>
      </c>
      <c r="C1156" s="839" t="s">
        <v>3518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1330</v>
      </c>
      <c r="C1157" s="839" t="s">
        <v>3518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1329</v>
      </c>
      <c r="C1158" s="839" t="s">
        <v>3518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1328</v>
      </c>
      <c r="C1159" s="839" t="s">
        <v>3518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1327</v>
      </c>
      <c r="C1160" s="839" t="s">
        <v>3518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3373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1326</v>
      </c>
      <c r="C1161" s="839" t="s">
        <v>3518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1325</v>
      </c>
      <c r="C1162" s="839" t="s">
        <v>3518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1324</v>
      </c>
      <c r="C1163" s="839" t="s">
        <v>3518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1323</v>
      </c>
      <c r="C1164" s="839" t="s">
        <v>3518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1322</v>
      </c>
      <c r="C1165" s="839" t="s">
        <v>3518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1321</v>
      </c>
      <c r="C1166" s="839" t="s">
        <v>3518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1320</v>
      </c>
      <c r="C1167" s="839" t="s">
        <v>3518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1319</v>
      </c>
      <c r="C1168" s="839" t="s">
        <v>3518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1318</v>
      </c>
      <c r="C1169" s="839" t="s">
        <v>3518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1317</v>
      </c>
      <c r="C1170" s="839" t="s">
        <v>3518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1316</v>
      </c>
      <c r="C1171" s="839" t="s">
        <v>3518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1315</v>
      </c>
      <c r="C1172" s="839" t="s">
        <v>3518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1314</v>
      </c>
      <c r="C1173" s="839" t="s">
        <v>3518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1339</v>
      </c>
      <c r="C1174" s="839" t="s">
        <v>3518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1338</v>
      </c>
      <c r="C1175" s="839" t="s">
        <v>3518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1337</v>
      </c>
      <c r="C1176" s="839" t="s">
        <v>3518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1336</v>
      </c>
      <c r="C1177" s="839" t="s">
        <v>3518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1335</v>
      </c>
      <c r="C1178" s="839" t="s">
        <v>3518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1334</v>
      </c>
      <c r="C1179" s="839" t="s">
        <v>3518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3373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1333</v>
      </c>
      <c r="C1180" s="839" t="s">
        <v>3518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1332</v>
      </c>
      <c r="C1181" s="839" t="s">
        <v>3518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1331</v>
      </c>
      <c r="C1182" s="839" t="s">
        <v>3518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1340</v>
      </c>
      <c r="C1183" s="839" t="s">
        <v>3518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1348</v>
      </c>
      <c r="C1184" s="839" t="s">
        <v>3518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1348</v>
      </c>
      <c r="C1185" s="839" t="s">
        <v>3518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1349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1347</v>
      </c>
      <c r="C1186" s="839" t="s">
        <v>3518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1346</v>
      </c>
      <c r="C1187" s="839" t="s">
        <v>3518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1345</v>
      </c>
      <c r="C1188" s="839" t="s">
        <v>3518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1343</v>
      </c>
      <c r="C1189" s="839" t="s">
        <v>3518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1343</v>
      </c>
      <c r="C1190" s="839" t="s">
        <v>3518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1344</v>
      </c>
      <c r="C1191" s="839" t="s">
        <v>3518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1343</v>
      </c>
      <c r="C1192" s="839" t="s">
        <v>3518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1342</v>
      </c>
      <c r="C1193" s="839" t="s">
        <v>3518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1341</v>
      </c>
      <c r="C1194" s="839" t="s">
        <v>3518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1353</v>
      </c>
      <c r="C1195" s="839" t="s">
        <v>3518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1356</v>
      </c>
      <c r="C1196" s="839" t="s">
        <v>3518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1352</v>
      </c>
      <c r="C1197" s="839" t="s">
        <v>3518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1355</v>
      </c>
      <c r="C1198" s="839" t="s">
        <v>3518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3373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1354</v>
      </c>
      <c r="C1199" s="839" t="s">
        <v>3518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1353</v>
      </c>
      <c r="C1200" s="839" t="s">
        <v>3518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1352</v>
      </c>
      <c r="C1201" s="839" t="s">
        <v>3518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1351</v>
      </c>
      <c r="C1202" s="839" t="s">
        <v>3518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1350</v>
      </c>
      <c r="C1203" s="839" t="s">
        <v>3518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1359</v>
      </c>
      <c r="C1204" s="839" t="s">
        <v>3518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3373</v>
      </c>
      <c r="I1204" s="1211" t="s">
        <v>1360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1362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1358</v>
      </c>
      <c r="C1205" s="839" t="s">
        <v>3518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1361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1362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1357</v>
      </c>
      <c r="C1206" s="839" t="s">
        <v>3518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1362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1380</v>
      </c>
      <c r="C1207" s="839" t="s">
        <v>3518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1379</v>
      </c>
      <c r="C1208" s="839" t="s">
        <v>3518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1378</v>
      </c>
      <c r="C1209" s="839" t="s">
        <v>3518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3373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1377</v>
      </c>
      <c r="C1210" s="839" t="s">
        <v>3518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1376</v>
      </c>
      <c r="C1211" s="839" t="s">
        <v>3518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1375</v>
      </c>
      <c r="C1212" s="839" t="s">
        <v>3518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1374</v>
      </c>
      <c r="C1213" s="839" t="s">
        <v>3518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1373</v>
      </c>
      <c r="C1214" s="839" t="s">
        <v>3518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1372</v>
      </c>
      <c r="C1215" s="839" t="s">
        <v>3518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1371</v>
      </c>
      <c r="C1216" s="839" t="s">
        <v>3518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1370</v>
      </c>
      <c r="C1217" s="839" t="s">
        <v>3518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1369</v>
      </c>
      <c r="C1218" s="839" t="s">
        <v>3518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1368</v>
      </c>
      <c r="C1219" s="839" t="s">
        <v>3518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1367</v>
      </c>
      <c r="C1220" s="839" t="s">
        <v>3518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1366</v>
      </c>
      <c r="C1221" s="839" t="s">
        <v>3518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1365</v>
      </c>
      <c r="C1222" s="839" t="s">
        <v>3518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1364</v>
      </c>
      <c r="C1223" s="839" t="s">
        <v>3518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1363</v>
      </c>
      <c r="C1224" s="839" t="s">
        <v>3518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3373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1390</v>
      </c>
      <c r="C1225" s="839" t="s">
        <v>3518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1389</v>
      </c>
      <c r="C1226" s="839" t="s">
        <v>3518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1388</v>
      </c>
      <c r="C1227" s="839" t="s">
        <v>3518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1387</v>
      </c>
      <c r="C1228" s="839" t="s">
        <v>3518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1361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1386</v>
      </c>
      <c r="C1229" s="839" t="s">
        <v>3518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1385</v>
      </c>
      <c r="C1230" s="839" t="s">
        <v>3518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1361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1362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1384</v>
      </c>
      <c r="C1231" s="839" t="s">
        <v>3518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1361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1362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1383</v>
      </c>
      <c r="C1232" s="839" t="s">
        <v>3518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1361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1362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1382</v>
      </c>
      <c r="C1233" s="839" t="s">
        <v>3518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1381</v>
      </c>
      <c r="C1234" s="839" t="s">
        <v>3518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1362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1381</v>
      </c>
      <c r="C1235" s="839" t="s">
        <v>3518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1392</v>
      </c>
      <c r="C1236" s="839" t="s">
        <v>3518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1398</v>
      </c>
      <c r="C1237" s="839" t="s">
        <v>3518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1397</v>
      </c>
      <c r="C1238" s="839" t="s">
        <v>3518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1396</v>
      </c>
      <c r="C1239" s="839" t="s">
        <v>3518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1395</v>
      </c>
      <c r="C1240" s="839" t="s">
        <v>3518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1394</v>
      </c>
      <c r="C1241" s="839" t="s">
        <v>3518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1393</v>
      </c>
      <c r="C1242" s="839" t="s">
        <v>3518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3373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1404</v>
      </c>
      <c r="C1243" s="839" t="s">
        <v>3518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1403</v>
      </c>
      <c r="C1244" s="839" t="s">
        <v>3518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1402</v>
      </c>
      <c r="C1245" s="839" t="s">
        <v>3518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1362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1401</v>
      </c>
      <c r="C1246" s="839" t="s">
        <v>3518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1361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1362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1401</v>
      </c>
      <c r="C1247" s="839" t="s">
        <v>3518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1400</v>
      </c>
      <c r="C1248" s="839" t="s">
        <v>3518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1399</v>
      </c>
      <c r="C1249" s="839" t="s">
        <v>3518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1361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1362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1407</v>
      </c>
      <c r="C1250" s="839" t="s">
        <v>3518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1406</v>
      </c>
      <c r="C1251" s="839" t="s">
        <v>3518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1405</v>
      </c>
      <c r="C1252" s="839" t="s">
        <v>3518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1425</v>
      </c>
      <c r="C1253" s="839" t="s">
        <v>3518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1424</v>
      </c>
      <c r="C1254" s="839" t="s">
        <v>3518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1423</v>
      </c>
      <c r="C1255" s="839" t="s">
        <v>3518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1420</v>
      </c>
      <c r="C1256" s="839" t="s">
        <v>3518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1422</v>
      </c>
      <c r="C1257" s="839" t="s">
        <v>3518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1421</v>
      </c>
      <c r="C1258" s="839" t="s">
        <v>3518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1420</v>
      </c>
      <c r="C1259" s="839" t="s">
        <v>3518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1419</v>
      </c>
      <c r="C1260" s="839" t="s">
        <v>3518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1418</v>
      </c>
      <c r="C1261" s="839" t="s">
        <v>3518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1417</v>
      </c>
      <c r="C1262" s="839" t="s">
        <v>3518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1416</v>
      </c>
      <c r="C1263" s="839" t="s">
        <v>3518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1415</v>
      </c>
      <c r="C1264" s="839" t="s">
        <v>3518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1414</v>
      </c>
      <c r="C1265" s="839" t="s">
        <v>3518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1413</v>
      </c>
      <c r="C1266" s="839" t="s">
        <v>3518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1412</v>
      </c>
      <c r="C1267" s="839" t="s">
        <v>3518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1411</v>
      </c>
      <c r="C1268" s="839" t="s">
        <v>3518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1411</v>
      </c>
      <c r="C1269" s="839" t="s">
        <v>3518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3373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1410</v>
      </c>
      <c r="C1270" s="839" t="s">
        <v>3518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3373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1409</v>
      </c>
      <c r="C1271" s="839" t="s">
        <v>3518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1408</v>
      </c>
      <c r="C1272" s="839" t="s">
        <v>3518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1437</v>
      </c>
      <c r="C1273" s="839" t="s">
        <v>3518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1438</v>
      </c>
      <c r="C1274" s="839" t="s">
        <v>3518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1440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1437</v>
      </c>
      <c r="C1275" s="839" t="s">
        <v>3518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3373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1436</v>
      </c>
      <c r="C1276" s="839" t="s">
        <v>3518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1435</v>
      </c>
      <c r="C1277" s="839" t="s">
        <v>3518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1435</v>
      </c>
      <c r="C1278" s="839" t="s">
        <v>3518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3373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1434</v>
      </c>
      <c r="C1279" s="839" t="s">
        <v>3518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3373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1433</v>
      </c>
      <c r="C1280" s="839" t="s">
        <v>3518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1432</v>
      </c>
      <c r="C1281" s="839" t="s">
        <v>3518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1440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1431</v>
      </c>
      <c r="C1282" s="839" t="s">
        <v>3518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3373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1430</v>
      </c>
      <c r="C1283" s="839" t="s">
        <v>3518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1429</v>
      </c>
      <c r="C1284" s="839" t="s">
        <v>3518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1441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1428</v>
      </c>
      <c r="C1285" s="839" t="s">
        <v>3518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1361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1427</v>
      </c>
      <c r="C1286" s="839" t="s">
        <v>3518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1426</v>
      </c>
      <c r="C1287" s="839" t="s">
        <v>3518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1362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1446</v>
      </c>
      <c r="C1288" s="839" t="s">
        <v>3518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1445</v>
      </c>
      <c r="C1289" s="839" t="s">
        <v>3518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1444</v>
      </c>
      <c r="C1290" s="839" t="s">
        <v>3518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1443</v>
      </c>
      <c r="C1291" s="839" t="s">
        <v>3518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1361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1362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1442</v>
      </c>
      <c r="C1292" s="839" t="s">
        <v>3518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1361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1362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1442</v>
      </c>
      <c r="C1293" s="839" t="s">
        <v>3518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1477</v>
      </c>
      <c r="C1294" s="839" t="s">
        <v>3518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1476</v>
      </c>
      <c r="C1295" s="839" t="s">
        <v>3518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1475</v>
      </c>
      <c r="C1296" s="839" t="s">
        <v>3518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1362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1474</v>
      </c>
      <c r="C1297" s="839" t="s">
        <v>3518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1362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1473</v>
      </c>
      <c r="C1298" s="839" t="s">
        <v>3518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1472</v>
      </c>
      <c r="C1299" s="839" t="s">
        <v>3518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1471</v>
      </c>
      <c r="C1300" s="839" t="s">
        <v>3518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1202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1470</v>
      </c>
      <c r="C1301" s="839" t="s">
        <v>3518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3373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323" t="s">
        <v>1197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1469</v>
      </c>
      <c r="C1302" s="839" t="s">
        <v>3518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1468</v>
      </c>
      <c r="C1303" s="839" t="s">
        <v>3518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1467</v>
      </c>
      <c r="C1304" s="839" t="s">
        <v>3518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1466</v>
      </c>
      <c r="C1305" s="839" t="s">
        <v>3518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1465</v>
      </c>
      <c r="C1306" s="839" t="s">
        <v>3518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1464</v>
      </c>
      <c r="C1307" s="839" t="s">
        <v>3518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1463</v>
      </c>
      <c r="C1308" s="839" t="s">
        <v>3518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1462</v>
      </c>
      <c r="C1309" s="839" t="s">
        <v>3518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1461</v>
      </c>
      <c r="C1310" s="839" t="s">
        <v>3518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1460</v>
      </c>
      <c r="C1311" s="839" t="s">
        <v>3518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1459</v>
      </c>
      <c r="C1312" s="839" t="s">
        <v>3518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1458</v>
      </c>
      <c r="C1313" s="839" t="s">
        <v>3518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1457</v>
      </c>
      <c r="C1314" s="839" t="s">
        <v>3518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1456</v>
      </c>
      <c r="C1315" s="839" t="s">
        <v>3518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1455</v>
      </c>
      <c r="C1316" s="839" t="s">
        <v>3518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1454</v>
      </c>
      <c r="C1317" s="839" t="s">
        <v>3518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1453</v>
      </c>
      <c r="C1318" s="839" t="s">
        <v>3518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1452</v>
      </c>
      <c r="C1319" s="839" t="s">
        <v>3518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1451</v>
      </c>
      <c r="C1320" s="839" t="s">
        <v>3518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1450</v>
      </c>
      <c r="C1321" s="839" t="s">
        <v>3518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1449</v>
      </c>
      <c r="C1322" s="839" t="s">
        <v>3518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1448</v>
      </c>
      <c r="C1323" s="839" t="s">
        <v>3518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3373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1362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1447</v>
      </c>
      <c r="C1324" s="839" t="s">
        <v>3518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1362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1485</v>
      </c>
      <c r="C1325" s="839" t="s">
        <v>3518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1484</v>
      </c>
      <c r="C1326" s="839" t="s">
        <v>3518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1486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1483</v>
      </c>
      <c r="C1327" s="839" t="s">
        <v>3518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3373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1482</v>
      </c>
      <c r="C1328" s="839" t="s">
        <v>3518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1486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1481</v>
      </c>
      <c r="C1329" s="839" t="s">
        <v>3518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1480</v>
      </c>
      <c r="C1330" s="839" t="s">
        <v>3518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1479</v>
      </c>
      <c r="C1331" s="839" t="s">
        <v>3518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1486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1498</v>
      </c>
      <c r="C1332" s="839" t="s">
        <v>3518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1497</v>
      </c>
      <c r="C1333" s="839" t="s">
        <v>3518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1496</v>
      </c>
      <c r="C1334" s="839" t="s">
        <v>3518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3373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1499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1495</v>
      </c>
      <c r="C1335" s="839" t="s">
        <v>3518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1494</v>
      </c>
      <c r="C1336" s="839" t="s">
        <v>3518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1493</v>
      </c>
      <c r="C1337" s="839" t="s">
        <v>3518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1492</v>
      </c>
      <c r="C1338" s="839" t="s">
        <v>3518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1491</v>
      </c>
      <c r="C1339" s="839" t="s">
        <v>3518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1490</v>
      </c>
      <c r="C1340" s="839" t="s">
        <v>3518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1489</v>
      </c>
      <c r="C1341" s="839" t="s">
        <v>3518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3373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1488</v>
      </c>
      <c r="C1342" s="839" t="s">
        <v>3518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1361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1487</v>
      </c>
      <c r="C1343" s="839" t="s">
        <v>3518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1500</v>
      </c>
      <c r="C1344" s="839" t="s">
        <v>3518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1501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1509</v>
      </c>
      <c r="C1345" s="839" t="s">
        <v>3518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1508</v>
      </c>
      <c r="C1346" s="839" t="s">
        <v>3518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1508</v>
      </c>
      <c r="C1347" s="839" t="s">
        <v>3518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1510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1507</v>
      </c>
      <c r="C1348" s="839" t="s">
        <v>3518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1506</v>
      </c>
      <c r="C1349" s="839" t="s">
        <v>3518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1506</v>
      </c>
      <c r="C1350" s="839" t="s">
        <v>3518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1510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1505</v>
      </c>
      <c r="C1351" s="839" t="s">
        <v>3518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1510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1505</v>
      </c>
      <c r="C1352" s="839" t="s">
        <v>3518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1504</v>
      </c>
      <c r="C1353" s="839" t="s">
        <v>3518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1486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1503</v>
      </c>
      <c r="C1354" s="839" t="s">
        <v>3518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3373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1502</v>
      </c>
      <c r="C1355" s="839" t="s">
        <v>3518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3373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1525</v>
      </c>
      <c r="C1356" s="839" t="s">
        <v>3518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1524</v>
      </c>
      <c r="C1357" s="839" t="s">
        <v>3518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1523</v>
      </c>
      <c r="C1358" s="839" t="s">
        <v>3518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1522</v>
      </c>
      <c r="C1359" s="839" t="s">
        <v>3518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1521</v>
      </c>
      <c r="C1360" s="839" t="s">
        <v>3518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1520</v>
      </c>
      <c r="C1361" s="839" t="s">
        <v>3518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1519</v>
      </c>
      <c r="C1362" s="839" t="s">
        <v>3518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3373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1518</v>
      </c>
      <c r="C1363" s="839" t="s">
        <v>3518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1517</v>
      </c>
      <c r="C1364" s="839" t="s">
        <v>3518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1516</v>
      </c>
      <c r="C1365" s="839" t="s">
        <v>3518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3373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1515</v>
      </c>
      <c r="C1366" s="839" t="s">
        <v>3518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1514</v>
      </c>
      <c r="C1367" s="839" t="s">
        <v>3518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1513</v>
      </c>
      <c r="C1368" s="839" t="s">
        <v>3518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1512</v>
      </c>
      <c r="C1369" s="839" t="s">
        <v>3518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1511</v>
      </c>
      <c r="C1370" s="839" t="s">
        <v>3518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1536</v>
      </c>
      <c r="C1371" s="839" t="s">
        <v>3518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1535</v>
      </c>
      <c r="C1372" s="839" t="s">
        <v>3518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1534</v>
      </c>
      <c r="C1373" s="839" t="s">
        <v>3518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1533</v>
      </c>
      <c r="C1374" s="839" t="s">
        <v>3518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1532</v>
      </c>
      <c r="C1375" s="839" t="s">
        <v>3518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3373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1362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1531</v>
      </c>
      <c r="C1376" s="839" t="s">
        <v>3518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1530</v>
      </c>
      <c r="C1377" s="839" t="s">
        <v>3518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3373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1529</v>
      </c>
      <c r="C1378" s="839" t="s">
        <v>3518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1528</v>
      </c>
      <c r="C1379" s="839" t="s">
        <v>3518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3373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1527</v>
      </c>
      <c r="C1380" s="839" t="s">
        <v>3518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3373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1526</v>
      </c>
      <c r="C1381" s="839" t="s">
        <v>3518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1541</v>
      </c>
      <c r="C1382" s="839" t="s">
        <v>3518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1510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1540</v>
      </c>
      <c r="C1383" s="839" t="s">
        <v>3518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1361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1539</v>
      </c>
      <c r="C1384" s="839" t="s">
        <v>3518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1542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1544</v>
      </c>
      <c r="C1385" s="839" t="s">
        <v>3518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3373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1543</v>
      </c>
      <c r="C1386" s="839" t="s">
        <v>3518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1545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1562</v>
      </c>
      <c r="C1387" s="839" t="s">
        <v>3518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1545</v>
      </c>
      <c r="I1387" s="1225" t="s">
        <v>1558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1561</v>
      </c>
      <c r="C1388" s="839" t="s">
        <v>3518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1545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1560</v>
      </c>
      <c r="C1389" s="839" t="s">
        <v>3518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1545</v>
      </c>
      <c r="I1389" s="1225" t="s">
        <v>1558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1557</v>
      </c>
      <c r="C1390" s="839" t="s">
        <v>3518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1545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1556</v>
      </c>
      <c r="C1391" s="839" t="s">
        <v>3518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1555</v>
      </c>
      <c r="C1392" s="839" t="s">
        <v>3518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3373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1554</v>
      </c>
      <c r="C1393" s="839" t="s">
        <v>3518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1545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1553</v>
      </c>
      <c r="C1394" s="839" t="s">
        <v>3518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1552</v>
      </c>
      <c r="C1395" s="839" t="s">
        <v>3518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1551</v>
      </c>
      <c r="C1396" s="839" t="s">
        <v>3518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1542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1551</v>
      </c>
      <c r="C1397" s="839" t="s">
        <v>3518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3373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1550</v>
      </c>
      <c r="C1398" s="839" t="s">
        <v>3518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1545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1549</v>
      </c>
      <c r="C1399" s="839" t="s">
        <v>3518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1545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1548</v>
      </c>
      <c r="C1400" s="839" t="s">
        <v>3518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1545</v>
      </c>
      <c r="I1400" s="1225" t="s">
        <v>1558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1547</v>
      </c>
      <c r="C1401" s="839" t="s">
        <v>3518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1545</v>
      </c>
      <c r="I1401" s="1225" t="s">
        <v>1558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1546</v>
      </c>
      <c r="C1402" s="839" t="s">
        <v>3518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1545</v>
      </c>
      <c r="I1402" s="1225" t="s">
        <v>1558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1578</v>
      </c>
      <c r="C1403" s="839" t="s">
        <v>3518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1545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1577</v>
      </c>
      <c r="C1404" s="839" t="s">
        <v>3518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1545</v>
      </c>
      <c r="I1404" s="1225" t="s">
        <v>1558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1576</v>
      </c>
      <c r="C1405" s="839" t="s">
        <v>3518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1545</v>
      </c>
      <c r="I1405" s="1225" t="s">
        <v>1558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1575</v>
      </c>
      <c r="C1406" s="839" t="s">
        <v>3518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1545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1574</v>
      </c>
      <c r="C1407" s="839" t="s">
        <v>3518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1545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1573</v>
      </c>
      <c r="C1408" s="839" t="s">
        <v>3518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3373</v>
      </c>
      <c r="I1408" s="1226" t="s">
        <v>1579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1362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1572</v>
      </c>
      <c r="C1409" s="839" t="s">
        <v>3518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1545</v>
      </c>
      <c r="I1409" s="1225" t="s">
        <v>1558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1571</v>
      </c>
      <c r="C1410" s="839" t="s">
        <v>3518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1542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1571</v>
      </c>
      <c r="C1411" s="839" t="s">
        <v>3518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1570</v>
      </c>
      <c r="C1412" s="839" t="s">
        <v>3518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1569</v>
      </c>
      <c r="C1413" s="839" t="s">
        <v>3518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1542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1568</v>
      </c>
      <c r="C1414" s="839" t="s">
        <v>3518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1567</v>
      </c>
      <c r="C1415" s="839" t="s">
        <v>3518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1362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1566</v>
      </c>
      <c r="C1416" s="839" t="s">
        <v>3518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1545</v>
      </c>
      <c r="I1416" s="1225" t="s">
        <v>1558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1565</v>
      </c>
      <c r="C1417" s="839" t="s">
        <v>3518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1362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1564</v>
      </c>
      <c r="C1418" s="839" t="s">
        <v>3518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1545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1587</v>
      </c>
      <c r="C1419" s="839" t="s">
        <v>3518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1545</v>
      </c>
      <c r="I1419" s="1225" t="s">
        <v>1558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1586</v>
      </c>
      <c r="C1420" s="839" t="s">
        <v>3518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1545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1585</v>
      </c>
      <c r="C1421" s="839" t="s">
        <v>3518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1646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1584</v>
      </c>
      <c r="C1422" s="839" t="s">
        <v>3518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1646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1583</v>
      </c>
      <c r="C1423" s="839" t="s">
        <v>3518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1646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1582</v>
      </c>
      <c r="C1424" s="839" t="s">
        <v>3518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1545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1581</v>
      </c>
      <c r="C1425" s="839" t="s">
        <v>3518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1646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1588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1580</v>
      </c>
      <c r="C1426" s="839" t="s">
        <v>3518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3373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1588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1596</v>
      </c>
      <c r="C1427" s="839" t="s">
        <v>3518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1646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1598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1595</v>
      </c>
      <c r="C1428" s="839" t="s">
        <v>3518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1545</v>
      </c>
      <c r="I1428" s="1225" t="s">
        <v>1558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1594</v>
      </c>
      <c r="C1429" s="839" t="s">
        <v>3518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1545</v>
      </c>
      <c r="I1429" s="1225" t="s">
        <v>1558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1593</v>
      </c>
      <c r="C1430" s="839" t="s">
        <v>3518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1646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1599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1592</v>
      </c>
      <c r="C1431" s="839" t="s">
        <v>3518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1646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1599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1591</v>
      </c>
      <c r="C1432" s="839" t="s">
        <v>3518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1646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1590</v>
      </c>
      <c r="C1433" s="839" t="s">
        <v>3518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1545</v>
      </c>
      <c r="I1433" s="1225" t="s">
        <v>1558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1589</v>
      </c>
      <c r="C1434" s="839" t="s">
        <v>3518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3373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1589</v>
      </c>
      <c r="C1435" s="839" t="s">
        <v>3518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1542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1597</v>
      </c>
      <c r="C1436" s="839" t="s">
        <v>3518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1646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1600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1645</v>
      </c>
      <c r="C1437" s="839" t="s">
        <v>3518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1646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1644</v>
      </c>
      <c r="C1438" s="839" t="s">
        <v>3518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1545</v>
      </c>
      <c r="I1438" s="1225" t="s">
        <v>1558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1643</v>
      </c>
      <c r="C1439" s="839" t="s">
        <v>3518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1545</v>
      </c>
      <c r="I1439" s="1225" t="s">
        <v>1558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1642</v>
      </c>
      <c r="C1440" s="839" t="s">
        <v>3518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1545</v>
      </c>
      <c r="I1440" s="1225" t="s">
        <v>1558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1641</v>
      </c>
      <c r="C1441" s="839" t="s">
        <v>3518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1650</v>
      </c>
      <c r="I1441" s="1229" t="s">
        <v>1699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1640</v>
      </c>
      <c r="C1442" s="839" t="s">
        <v>3518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1650</v>
      </c>
      <c r="I1442" s="1229" t="s">
        <v>1699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1639</v>
      </c>
      <c r="C1443" s="839" t="s">
        <v>3518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1545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1638</v>
      </c>
      <c r="C1444" s="839" t="s">
        <v>3518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1545</v>
      </c>
      <c r="I1444" s="1225" t="s">
        <v>1558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1637</v>
      </c>
      <c r="C1445" s="839" t="s">
        <v>3518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1636</v>
      </c>
      <c r="C1446" s="839" t="s">
        <v>3518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1636</v>
      </c>
      <c r="C1447" s="839" t="s">
        <v>3518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1542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1635</v>
      </c>
      <c r="C1448" s="839" t="s">
        <v>3518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3373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1634</v>
      </c>
      <c r="C1449" s="839" t="s">
        <v>3518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1633</v>
      </c>
      <c r="C1450" s="839" t="s">
        <v>3518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3373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1632</v>
      </c>
      <c r="C1451" s="839" t="s">
        <v>3518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1650</v>
      </c>
      <c r="I1451" s="1229" t="s">
        <v>1699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1631</v>
      </c>
      <c r="C1452" s="839" t="s">
        <v>3518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1650</v>
      </c>
      <c r="I1452" s="1229" t="s">
        <v>1699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1630</v>
      </c>
      <c r="C1453" s="839" t="s">
        <v>3518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1545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1629</v>
      </c>
      <c r="C1454" s="839" t="s">
        <v>3518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1650</v>
      </c>
      <c r="I1454" s="1229" t="s">
        <v>1699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1628</v>
      </c>
      <c r="C1455" s="839" t="s">
        <v>3518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1650</v>
      </c>
      <c r="I1455" s="1229" t="s">
        <v>1545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1627</v>
      </c>
      <c r="C1456" s="839" t="s">
        <v>3518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1650</v>
      </c>
      <c r="I1456" s="1229" t="s">
        <v>1545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1626</v>
      </c>
      <c r="C1457" s="839" t="s">
        <v>3518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1650</v>
      </c>
      <c r="I1457" s="1229" t="s">
        <v>1699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1625</v>
      </c>
      <c r="C1458" s="839" t="s">
        <v>3518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1650</v>
      </c>
      <c r="I1458" s="1229" t="s">
        <v>1699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1624</v>
      </c>
      <c r="C1459" s="839" t="s">
        <v>3518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1650</v>
      </c>
      <c r="I1459" s="1229" t="s">
        <v>1545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1623</v>
      </c>
      <c r="C1460" s="839" t="s">
        <v>3518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1650</v>
      </c>
      <c r="I1460" s="1229" t="s">
        <v>1699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1622</v>
      </c>
      <c r="C1461" s="839" t="s">
        <v>3518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1650</v>
      </c>
      <c r="I1461" s="1229" t="s">
        <v>1545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1621</v>
      </c>
      <c r="C1462" s="839" t="s">
        <v>3518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1650</v>
      </c>
      <c r="I1462" s="1229" t="s">
        <v>1699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1620</v>
      </c>
      <c r="C1463" s="839" t="s">
        <v>3518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1650</v>
      </c>
      <c r="I1463" s="1229" t="s">
        <v>1545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1619</v>
      </c>
      <c r="C1464" s="839" t="s">
        <v>3518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1545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1618</v>
      </c>
      <c r="C1465" s="839" t="s">
        <v>3518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1545</v>
      </c>
      <c r="I1465" s="1227" t="s">
        <v>1558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1617</v>
      </c>
      <c r="C1466" s="839" t="s">
        <v>3518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1545</v>
      </c>
      <c r="I1466" s="1227" t="s">
        <v>1558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1616</v>
      </c>
      <c r="C1467" s="839" t="s">
        <v>3518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1545</v>
      </c>
      <c r="I1467" s="1227" t="s">
        <v>1558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1616</v>
      </c>
      <c r="C1468" s="839" t="s">
        <v>3518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1650</v>
      </c>
      <c r="I1468" s="1229" t="s">
        <v>1545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1615</v>
      </c>
      <c r="C1469" s="839" t="s">
        <v>3518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1650</v>
      </c>
      <c r="I1469" s="1229" t="s">
        <v>1545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1614</v>
      </c>
      <c r="C1470" s="839" t="s">
        <v>3518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1650</v>
      </c>
      <c r="I1470" s="1229" t="s">
        <v>1699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1613</v>
      </c>
      <c r="C1471" s="839" t="s">
        <v>3518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1650</v>
      </c>
      <c r="I1471" s="1229" t="s">
        <v>1545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1612</v>
      </c>
      <c r="C1472" s="839" t="s">
        <v>3518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1650</v>
      </c>
      <c r="I1472" s="1229" t="s">
        <v>1545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1611</v>
      </c>
      <c r="C1473" s="839" t="s">
        <v>3518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1650</v>
      </c>
      <c r="I1473" s="1229" t="s">
        <v>1545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1610</v>
      </c>
      <c r="C1474" s="839" t="s">
        <v>3518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1545</v>
      </c>
      <c r="I1474" s="1227" t="s">
        <v>1558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1609</v>
      </c>
      <c r="C1475" s="839" t="s">
        <v>3518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1650</v>
      </c>
      <c r="I1475" s="1229" t="s">
        <v>1545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1608</v>
      </c>
      <c r="C1476" s="839" t="s">
        <v>3518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1545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1607</v>
      </c>
      <c r="C1477" s="839" t="s">
        <v>3518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1545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1606</v>
      </c>
      <c r="C1478" s="839" t="s">
        <v>3518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1650</v>
      </c>
      <c r="I1478" s="1229" t="s">
        <v>1699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1605</v>
      </c>
      <c r="C1479" s="839" t="s">
        <v>3518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1650</v>
      </c>
      <c r="I1479" s="1227" t="s">
        <v>1647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1604</v>
      </c>
      <c r="C1480" s="839" t="s">
        <v>3518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1603</v>
      </c>
      <c r="C1481" s="839" t="s">
        <v>3518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3373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1602</v>
      </c>
      <c r="C1482" s="839" t="s">
        <v>3518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1545</v>
      </c>
      <c r="I1482" s="1227" t="s">
        <v>1558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1602</v>
      </c>
      <c r="C1483" s="839" t="s">
        <v>3518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1650</v>
      </c>
      <c r="I1483" s="1229" t="s">
        <v>1545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1601</v>
      </c>
      <c r="C1484" s="839" t="s">
        <v>3518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1360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1648</v>
      </c>
      <c r="C1485" s="839" t="s">
        <v>3518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1650</v>
      </c>
      <c r="I1485" s="1229" t="s">
        <v>1649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1698</v>
      </c>
      <c r="C1486" s="839" t="s">
        <v>3518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1650</v>
      </c>
      <c r="I1486" s="1229" t="s">
        <v>1647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1697</v>
      </c>
      <c r="C1487" s="839" t="s">
        <v>3518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1545</v>
      </c>
      <c r="I1487" s="1227" t="s">
        <v>1558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1696</v>
      </c>
      <c r="C1488" s="839" t="s">
        <v>3518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1545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1695</v>
      </c>
      <c r="C1489" s="839" t="s">
        <v>3518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1650</v>
      </c>
      <c r="I1489" s="1229" t="s">
        <v>1699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1694</v>
      </c>
      <c r="C1490" s="839" t="s">
        <v>3518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1545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1693</v>
      </c>
      <c r="C1491" s="839" t="s">
        <v>3518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1650</v>
      </c>
      <c r="I1491" s="1229" t="s">
        <v>1649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1692</v>
      </c>
      <c r="C1492" s="839" t="s">
        <v>3518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1650</v>
      </c>
      <c r="I1492" s="1229" t="s">
        <v>1699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1691</v>
      </c>
      <c r="C1493" s="839" t="s">
        <v>3518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1650</v>
      </c>
      <c r="I1493" s="1229" t="s">
        <v>1700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1690</v>
      </c>
      <c r="C1494" s="839" t="s">
        <v>3518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1650</v>
      </c>
      <c r="I1494" s="1229" t="s">
        <v>1701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1689</v>
      </c>
      <c r="C1495" s="839" t="s">
        <v>3518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1545</v>
      </c>
      <c r="I1495" s="1227" t="s">
        <v>1558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1688</v>
      </c>
      <c r="C1496" s="839" t="s">
        <v>3518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1650</v>
      </c>
      <c r="I1496" s="1229" t="s">
        <v>1702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1687</v>
      </c>
      <c r="C1497" s="839" t="s">
        <v>3518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1650</v>
      </c>
      <c r="I1497" s="1229" t="s">
        <v>1701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1686</v>
      </c>
      <c r="C1498" s="839" t="s">
        <v>3518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1650</v>
      </c>
      <c r="I1498" s="1229" t="s">
        <v>1545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1685</v>
      </c>
      <c r="C1499" s="839" t="s">
        <v>3518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1650</v>
      </c>
      <c r="I1499" s="1229" t="s">
        <v>1700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1684</v>
      </c>
      <c r="C1500" s="839" t="s">
        <v>3518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1683</v>
      </c>
      <c r="C1501" s="839" t="s">
        <v>3518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1650</v>
      </c>
      <c r="I1501" s="1229" t="s">
        <v>1545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1682</v>
      </c>
      <c r="C1502" s="839" t="s">
        <v>3518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1650</v>
      </c>
      <c r="I1502" s="1229" t="s">
        <v>1545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1681</v>
      </c>
      <c r="C1503" s="839" t="s">
        <v>3518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1650</v>
      </c>
      <c r="I1503" s="1229" t="s">
        <v>1699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1680</v>
      </c>
      <c r="C1504" s="839" t="s">
        <v>3518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1650</v>
      </c>
      <c r="I1504" s="1229" t="s">
        <v>1699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1679</v>
      </c>
      <c r="C1505" s="839" t="s">
        <v>3518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1650</v>
      </c>
      <c r="I1505" s="1229" t="s">
        <v>1702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1678</v>
      </c>
      <c r="C1506" s="839" t="s">
        <v>3518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1545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1677</v>
      </c>
      <c r="C1507" s="839" t="s">
        <v>3518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1545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1676</v>
      </c>
      <c r="C1508" s="839" t="s">
        <v>3518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1650</v>
      </c>
      <c r="I1508" s="1229" t="s">
        <v>1699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1675</v>
      </c>
      <c r="C1509" s="839" t="s">
        <v>3518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1650</v>
      </c>
      <c r="I1509" s="1229" t="s">
        <v>1649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1674</v>
      </c>
      <c r="C1510" s="839" t="s">
        <v>3518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1650</v>
      </c>
      <c r="I1510" s="1229" t="s">
        <v>1647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1673</v>
      </c>
      <c r="C1511" s="839" t="s">
        <v>3518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1650</v>
      </c>
      <c r="I1511" s="1229" t="s">
        <v>1699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1672</v>
      </c>
      <c r="C1512" s="839" t="s">
        <v>3518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1545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1671</v>
      </c>
      <c r="C1513" s="839" t="s">
        <v>3518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1650</v>
      </c>
      <c r="I1513" s="1229" t="s">
        <v>1702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1670</v>
      </c>
      <c r="C1514" s="839" t="s">
        <v>3518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1650</v>
      </c>
      <c r="I1514" s="1229" t="s">
        <v>1649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1669</v>
      </c>
      <c r="C1515" s="839" t="s">
        <v>3518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1668</v>
      </c>
      <c r="C1516" s="839" t="s">
        <v>3518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3373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1668</v>
      </c>
      <c r="C1517" s="839" t="s">
        <v>3518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1542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1667</v>
      </c>
      <c r="C1518" s="839" t="s">
        <v>3518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1650</v>
      </c>
      <c r="I1518" s="1229" t="s">
        <v>1545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1666</v>
      </c>
      <c r="C1519" s="839" t="s">
        <v>3518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1542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1665</v>
      </c>
      <c r="C1520" s="839" t="s">
        <v>3518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3373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1664</v>
      </c>
      <c r="C1521" s="839" t="s">
        <v>3518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3373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1664</v>
      </c>
      <c r="C1522" s="839" t="s">
        <v>3518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1650</v>
      </c>
      <c r="I1522" s="1229" t="s">
        <v>1701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1663</v>
      </c>
      <c r="C1523" s="839" t="s">
        <v>3518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1650</v>
      </c>
      <c r="I1523" s="1229" t="s">
        <v>1545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1662</v>
      </c>
      <c r="C1524" s="839" t="s">
        <v>3518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1650</v>
      </c>
      <c r="I1524" s="1229" t="s">
        <v>1699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1661</v>
      </c>
      <c r="C1525" s="839" t="s">
        <v>3518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1650</v>
      </c>
      <c r="I1525" s="1229" t="s">
        <v>1545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1660</v>
      </c>
      <c r="C1526" s="839" t="s">
        <v>3518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1650</v>
      </c>
      <c r="I1526" s="1229" t="s">
        <v>1700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1659</v>
      </c>
      <c r="C1527" s="839" t="s">
        <v>3518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1658</v>
      </c>
      <c r="C1528" s="839" t="s">
        <v>3518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1650</v>
      </c>
      <c r="I1528" s="1229" t="s">
        <v>1545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1657</v>
      </c>
      <c r="C1529" s="839" t="s">
        <v>3518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1650</v>
      </c>
      <c r="I1529" s="1229" t="s">
        <v>1699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1656</v>
      </c>
      <c r="C1530" s="839" t="s">
        <v>3518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1650</v>
      </c>
      <c r="I1530" s="1229" t="s">
        <v>1545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1655</v>
      </c>
      <c r="C1531" s="839" t="s">
        <v>3518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1650</v>
      </c>
      <c r="I1531" s="1229" t="s">
        <v>1699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1654</v>
      </c>
      <c r="C1532" s="839" t="s">
        <v>3518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1650</v>
      </c>
      <c r="I1532" s="1229" t="s">
        <v>1702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1653</v>
      </c>
      <c r="C1533" s="839" t="s">
        <v>3518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1650</v>
      </c>
      <c r="I1533" s="1229" t="s">
        <v>1699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1652</v>
      </c>
      <c r="C1534" s="839" t="s">
        <v>3518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1650</v>
      </c>
      <c r="I1534" s="1229" t="s">
        <v>1545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1651</v>
      </c>
      <c r="C1535" s="839" t="s">
        <v>3518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1650</v>
      </c>
      <c r="I1535" s="1229" t="s">
        <v>1700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1731</v>
      </c>
      <c r="C1536" s="839" t="s">
        <v>3518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1650</v>
      </c>
      <c r="I1536" s="1229" t="s">
        <v>1701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1730</v>
      </c>
      <c r="C1537" s="839" t="s">
        <v>3518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1650</v>
      </c>
      <c r="I1537" s="1229" t="s">
        <v>1647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1729</v>
      </c>
      <c r="C1538" s="839" t="s">
        <v>3518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1650</v>
      </c>
      <c r="I1538" s="1229" t="s">
        <v>1699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1728</v>
      </c>
      <c r="C1539" s="839" t="s">
        <v>3518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1650</v>
      </c>
      <c r="I1539" s="1229" t="s">
        <v>1545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1727</v>
      </c>
      <c r="C1540" s="839" t="s">
        <v>3518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1650</v>
      </c>
      <c r="I1540" s="1229" t="s">
        <v>1545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1726</v>
      </c>
      <c r="C1541" s="839" t="s">
        <v>3518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1650</v>
      </c>
      <c r="I1541" s="1229" t="s">
        <v>1701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1725</v>
      </c>
      <c r="C1542" s="839" t="s">
        <v>3518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1650</v>
      </c>
      <c r="I1542" s="1229" t="s">
        <v>1649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1724</v>
      </c>
      <c r="C1543" s="839" t="s">
        <v>3518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1650</v>
      </c>
      <c r="I1543" s="1229" t="s">
        <v>1699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1723</v>
      </c>
      <c r="C1544" s="839" t="s">
        <v>3518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1650</v>
      </c>
      <c r="I1544" s="1229" t="s">
        <v>1545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1722</v>
      </c>
      <c r="C1545" s="839" t="s">
        <v>3518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1650</v>
      </c>
      <c r="I1545" s="1229" t="s">
        <v>1649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1721</v>
      </c>
      <c r="C1546" s="839" t="s">
        <v>3518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1650</v>
      </c>
      <c r="I1546" s="1229" t="s">
        <v>1545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1720</v>
      </c>
      <c r="C1547" s="839" t="s">
        <v>3518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1650</v>
      </c>
      <c r="I1547" s="1229" t="s">
        <v>1545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1719</v>
      </c>
      <c r="C1548" s="839" t="s">
        <v>3518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1718</v>
      </c>
      <c r="C1549" s="839" t="s">
        <v>3518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1650</v>
      </c>
      <c r="I1549" s="1229" t="s">
        <v>1545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1717</v>
      </c>
      <c r="C1550" s="839" t="s">
        <v>3518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1716</v>
      </c>
      <c r="C1551" s="839" t="s">
        <v>3518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1650</v>
      </c>
      <c r="I1551" s="1229" t="s">
        <v>1699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1715</v>
      </c>
      <c r="C1552" s="839" t="s">
        <v>3518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1650</v>
      </c>
      <c r="I1552" s="1229" t="s">
        <v>1701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1714</v>
      </c>
      <c r="C1553" s="839" t="s">
        <v>3518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1713</v>
      </c>
      <c r="C1554" s="839" t="s">
        <v>3518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1650</v>
      </c>
      <c r="I1554" s="1229" t="s">
        <v>1545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1712</v>
      </c>
      <c r="C1555" s="839" t="s">
        <v>3518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1711</v>
      </c>
      <c r="C1556" s="839" t="s">
        <v>3518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1542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1711</v>
      </c>
      <c r="C1557" s="839" t="s">
        <v>3518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3373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1710</v>
      </c>
      <c r="C1558" s="839" t="s">
        <v>3518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3373</v>
      </c>
      <c r="I1558" s="1229" t="s">
        <v>1579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1709</v>
      </c>
      <c r="C1559" s="839" t="s">
        <v>3518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1650</v>
      </c>
      <c r="I1559" s="1229" t="s">
        <v>1700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1708</v>
      </c>
      <c r="C1560" s="839" t="s">
        <v>3518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1650</v>
      </c>
      <c r="I1560" s="1229" t="s">
        <v>1699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1707</v>
      </c>
      <c r="C1561" s="839" t="s">
        <v>3518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1362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1706</v>
      </c>
      <c r="C1562" s="839" t="s">
        <v>3518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1650</v>
      </c>
      <c r="I1562" s="1229" t="s">
        <v>1699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1705</v>
      </c>
      <c r="C1563" s="839" t="s">
        <v>3518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1650</v>
      </c>
      <c r="I1563" s="1229" t="s">
        <v>1741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1704</v>
      </c>
      <c r="C1564" s="839" t="s">
        <v>3518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1650</v>
      </c>
      <c r="I1564" s="1229" t="s">
        <v>1545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1703</v>
      </c>
      <c r="C1565" s="839" t="s">
        <v>3518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1650</v>
      </c>
      <c r="I1565" s="1229" t="s">
        <v>1699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1739</v>
      </c>
      <c r="C1566" s="839" t="s">
        <v>3518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1650</v>
      </c>
      <c r="I1566" s="1229" t="s">
        <v>1699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1738</v>
      </c>
      <c r="C1567" s="839" t="s">
        <v>3518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1650</v>
      </c>
      <c r="I1567" s="1229" t="s">
        <v>1699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1737</v>
      </c>
      <c r="C1568" s="839" t="s">
        <v>3518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1650</v>
      </c>
      <c r="I1568" s="1229" t="s">
        <v>1741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1736</v>
      </c>
      <c r="C1569" s="839" t="s">
        <v>3518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1650</v>
      </c>
      <c r="I1569" s="1229" t="s">
        <v>1545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1735</v>
      </c>
      <c r="C1570" s="839" t="s">
        <v>3518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1650</v>
      </c>
      <c r="I1570" s="1229" t="s">
        <v>1740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1735</v>
      </c>
      <c r="C1571" s="839" t="s">
        <v>3518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1650</v>
      </c>
      <c r="I1571" s="1229" t="s">
        <v>1741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1734</v>
      </c>
      <c r="C1572" s="839" t="s">
        <v>3518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3373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1733</v>
      </c>
      <c r="C1573" s="839" t="s">
        <v>3518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1650</v>
      </c>
      <c r="I1573" s="1229" t="s">
        <v>1742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1745</v>
      </c>
      <c r="C1574" s="839" t="s">
        <v>3518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1650</v>
      </c>
      <c r="I1574" s="1229" t="s">
        <v>1545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1744</v>
      </c>
      <c r="C1575" s="839" t="s">
        <v>3518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1650</v>
      </c>
      <c r="I1575" s="1229" t="s">
        <v>1741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1757</v>
      </c>
      <c r="C1576" s="839" t="s">
        <v>3518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1650</v>
      </c>
      <c r="I1576" s="1229" t="s">
        <v>1545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1756</v>
      </c>
      <c r="C1577" s="839" t="s">
        <v>3518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1650</v>
      </c>
      <c r="I1577" s="1229" t="s">
        <v>1699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1755</v>
      </c>
      <c r="C1578" s="839" t="s">
        <v>3518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1650</v>
      </c>
      <c r="I1578" s="1230" t="s">
        <v>1649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1754</v>
      </c>
      <c r="C1579" s="839" t="s">
        <v>3518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1650</v>
      </c>
      <c r="I1579" s="1230" t="s">
        <v>1758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1753</v>
      </c>
      <c r="C1580" s="839" t="s">
        <v>3518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1650</v>
      </c>
      <c r="I1580" s="1230" t="s">
        <v>1701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1752</v>
      </c>
      <c r="C1581" s="839" t="s">
        <v>3518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1650</v>
      </c>
      <c r="I1581" s="1229" t="s">
        <v>1699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1751</v>
      </c>
      <c r="C1582" s="839" t="s">
        <v>3518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1650</v>
      </c>
      <c r="I1582" s="1230" t="s">
        <v>1647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1750</v>
      </c>
      <c r="C1583" s="839" t="s">
        <v>3518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1650</v>
      </c>
      <c r="I1583" s="1230" t="s">
        <v>1742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1749</v>
      </c>
      <c r="C1584" s="839" t="s">
        <v>3518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1650</v>
      </c>
      <c r="I1584" s="1229" t="s">
        <v>1545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1748</v>
      </c>
      <c r="C1585" s="839" t="s">
        <v>3518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1650</v>
      </c>
      <c r="I1585" s="1230" t="s">
        <v>1647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1747</v>
      </c>
      <c r="C1586" s="839" t="s">
        <v>3518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1747</v>
      </c>
      <c r="C1587" s="839" t="s">
        <v>3518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1650</v>
      </c>
      <c r="I1587" s="1229" t="s">
        <v>1699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1746</v>
      </c>
      <c r="C1588" s="839" t="s">
        <v>3518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1542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1818</v>
      </c>
      <c r="C1589" s="839" t="s">
        <v>3518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1650</v>
      </c>
      <c r="I1589" s="1229" t="s">
        <v>1741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1817</v>
      </c>
      <c r="C1590" s="839" t="s">
        <v>3518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1650</v>
      </c>
      <c r="I1590" s="1229" t="s">
        <v>1545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1816</v>
      </c>
      <c r="C1591" s="839" t="s">
        <v>3518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1650</v>
      </c>
      <c r="I1591" s="1229" t="s">
        <v>1741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1815</v>
      </c>
      <c r="C1592" s="839" t="s">
        <v>3518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1650</v>
      </c>
      <c r="I1592" s="1230" t="s">
        <v>1701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1814</v>
      </c>
      <c r="C1593" s="839" t="s">
        <v>3518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1650</v>
      </c>
      <c r="I1593" s="1229" t="s">
        <v>1545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1813</v>
      </c>
      <c r="C1594" s="839" t="s">
        <v>3518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1650</v>
      </c>
      <c r="I1594" s="1230" t="s">
        <v>1701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1812</v>
      </c>
      <c r="C1595" s="839" t="s">
        <v>3518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1650</v>
      </c>
      <c r="I1595" s="1229" t="s">
        <v>1741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1811</v>
      </c>
      <c r="C1596" s="839" t="s">
        <v>3518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1811</v>
      </c>
      <c r="C1597" s="839" t="s">
        <v>3518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1650</v>
      </c>
      <c r="I1597" s="1229" t="s">
        <v>1699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1810</v>
      </c>
      <c r="C1598" s="839" t="s">
        <v>3518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1650</v>
      </c>
      <c r="I1598" s="1229" t="s">
        <v>1700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1809</v>
      </c>
      <c r="C1599" s="839" t="s">
        <v>3518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1824</v>
      </c>
      <c r="C1600" s="839" t="s">
        <v>3518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1650</v>
      </c>
      <c r="I1600" s="1229" t="s">
        <v>1741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1823</v>
      </c>
      <c r="C1601" s="839" t="s">
        <v>3518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1650</v>
      </c>
      <c r="I1601" s="1229" t="s">
        <v>1699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1822</v>
      </c>
      <c r="C1602" s="839" t="s">
        <v>3518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1650</v>
      </c>
      <c r="I1602" s="1229" t="s">
        <v>1741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1821</v>
      </c>
      <c r="C1603" s="839" t="s">
        <v>3518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1825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1931</v>
      </c>
      <c r="C1604" s="839" t="s">
        <v>3518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1650</v>
      </c>
      <c r="I1604" s="1232" t="s">
        <v>1776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1930</v>
      </c>
      <c r="C1605" s="839" t="s">
        <v>3518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1929</v>
      </c>
      <c r="C1606" s="839" t="s">
        <v>3518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1650</v>
      </c>
      <c r="I1606" s="1232" t="s">
        <v>1758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1928</v>
      </c>
      <c r="C1607" s="839" t="s">
        <v>3518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1650</v>
      </c>
      <c r="I1607" s="1232" t="s">
        <v>1758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1927</v>
      </c>
      <c r="C1608" s="839" t="s">
        <v>3518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1650</v>
      </c>
      <c r="I1608" s="1232" t="s">
        <v>1545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1926</v>
      </c>
      <c r="C1609" s="839" t="s">
        <v>3518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1650</v>
      </c>
      <c r="I1609" s="1229" t="s">
        <v>1699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1925</v>
      </c>
      <c r="C1610" s="839" t="s">
        <v>3518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1650</v>
      </c>
      <c r="I1610" s="1229" t="s">
        <v>1741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1924</v>
      </c>
      <c r="C1611" s="839" t="s">
        <v>3518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1923</v>
      </c>
      <c r="C1612" s="839" t="s">
        <v>3518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1650</v>
      </c>
      <c r="I1612" s="1232" t="s">
        <v>1742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1922</v>
      </c>
      <c r="C1613" s="839" t="s">
        <v>3518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3373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2013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1921</v>
      </c>
      <c r="C1614" s="839" t="s">
        <v>3518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1650</v>
      </c>
      <c r="I1614" s="1232" t="s">
        <v>1776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1920</v>
      </c>
      <c r="C1615" s="839" t="s">
        <v>3518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1650</v>
      </c>
      <c r="I1615" s="1229" t="s">
        <v>1699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1919</v>
      </c>
      <c r="C1616" s="839" t="s">
        <v>3518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1650</v>
      </c>
      <c r="I1616" s="1229" t="s">
        <v>1699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1918</v>
      </c>
      <c r="C1617" s="839" t="s">
        <v>3518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1650</v>
      </c>
      <c r="I1617" s="1232" t="s">
        <v>1647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1917</v>
      </c>
      <c r="C1618" s="839" t="s">
        <v>3518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1650</v>
      </c>
      <c r="I1618" s="1229" t="s">
        <v>1699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1916</v>
      </c>
      <c r="C1619" s="839" t="s">
        <v>3518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1650</v>
      </c>
      <c r="I1619" s="1232" t="s">
        <v>1545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1915</v>
      </c>
      <c r="C1620" s="839" t="s">
        <v>3518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1650</v>
      </c>
      <c r="I1620" s="1232" t="s">
        <v>1701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1914</v>
      </c>
      <c r="C1621" s="839" t="s">
        <v>3518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1650</v>
      </c>
      <c r="I1621" s="1232" t="s">
        <v>1740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1913</v>
      </c>
      <c r="C1622" s="839" t="s">
        <v>3518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1912</v>
      </c>
      <c r="C1623" s="839" t="s">
        <v>3518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1911</v>
      </c>
      <c r="C1624" s="839" t="s">
        <v>3518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1650</v>
      </c>
      <c r="I1624" s="1229" t="s">
        <v>1741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2012</v>
      </c>
      <c r="C1625" s="839" t="s">
        <v>3518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2011</v>
      </c>
      <c r="C1626" s="839" t="s">
        <v>3518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1650</v>
      </c>
      <c r="I1626" s="1232" t="s">
        <v>1776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2010</v>
      </c>
      <c r="C1627" s="839" t="s">
        <v>3518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1650</v>
      </c>
      <c r="I1627" s="1232" t="s">
        <v>1545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2009</v>
      </c>
      <c r="C1628" s="839" t="s">
        <v>3518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1650</v>
      </c>
      <c r="I1628" s="1232" t="s">
        <v>1545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2008</v>
      </c>
      <c r="C1629" s="839" t="s">
        <v>3518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2007</v>
      </c>
      <c r="C1630" s="839" t="s">
        <v>3518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1650</v>
      </c>
      <c r="I1630" s="1232" t="s">
        <v>1545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2006</v>
      </c>
      <c r="C1631" s="839" t="s">
        <v>3518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1650</v>
      </c>
      <c r="I1631" s="1229" t="s">
        <v>1741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2005</v>
      </c>
      <c r="C1632" s="839" t="s">
        <v>3518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2004</v>
      </c>
      <c r="C1633" s="839" t="s">
        <v>3518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1650</v>
      </c>
      <c r="I1633" s="1232" t="s">
        <v>1740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2004</v>
      </c>
      <c r="C1634" s="839" t="s">
        <v>3518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1650</v>
      </c>
      <c r="I1634" s="1229" t="s">
        <v>1741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2003</v>
      </c>
      <c r="C1635" s="839" t="s">
        <v>3518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2002</v>
      </c>
      <c r="C1636" s="839" t="s">
        <v>3518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1650</v>
      </c>
      <c r="I1636" s="1232" t="s">
        <v>1545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2001</v>
      </c>
      <c r="C1637" s="839" t="s">
        <v>3518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1650</v>
      </c>
      <c r="I1637" s="1229" t="s">
        <v>1741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2000</v>
      </c>
      <c r="C1638" s="839" t="s">
        <v>3518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1650</v>
      </c>
      <c r="I1638" s="1232" t="s">
        <v>1702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1999</v>
      </c>
      <c r="C1639" s="839" t="s">
        <v>3518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1650</v>
      </c>
      <c r="I1639" s="1232" t="s">
        <v>1701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1998</v>
      </c>
      <c r="C1640" s="839" t="s">
        <v>3518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1650</v>
      </c>
      <c r="I1640" s="1232" t="s">
        <v>1649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1997</v>
      </c>
      <c r="C1641" s="839" t="s">
        <v>3518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3373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1996</v>
      </c>
      <c r="C1642" s="839" t="s">
        <v>3518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1650</v>
      </c>
      <c r="I1642" s="1232" t="s">
        <v>1740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1995</v>
      </c>
      <c r="C1643" s="839" t="s">
        <v>3518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1650</v>
      </c>
      <c r="I1643" s="1232" t="s">
        <v>1699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1994</v>
      </c>
      <c r="C1644" s="839" t="s">
        <v>3518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1650</v>
      </c>
      <c r="I1644" s="1232" t="s">
        <v>1647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1993</v>
      </c>
      <c r="C1645" s="839" t="s">
        <v>3518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1650</v>
      </c>
      <c r="I1645" s="1232" t="s">
        <v>1647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1992</v>
      </c>
      <c r="C1646" s="839" t="s">
        <v>3518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1650</v>
      </c>
      <c r="I1646" s="1232" t="s">
        <v>1740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1991</v>
      </c>
      <c r="C1647" s="839" t="s">
        <v>3518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1650</v>
      </c>
      <c r="I1647" s="1232" t="s">
        <v>1545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1990</v>
      </c>
      <c r="C1648" s="839" t="s">
        <v>3518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1650</v>
      </c>
      <c r="I1648" s="1232" t="s">
        <v>1647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1989</v>
      </c>
      <c r="C1649" s="839" t="s">
        <v>3518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1650</v>
      </c>
      <c r="I1649" s="1232" t="s">
        <v>1647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1988</v>
      </c>
      <c r="C1650" s="839" t="s">
        <v>3518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1825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1987</v>
      </c>
      <c r="C1651" s="839" t="s">
        <v>3518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1650</v>
      </c>
      <c r="I1651" s="1232" t="s">
        <v>1545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1986</v>
      </c>
      <c r="C1652" s="839" t="s">
        <v>3518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1985</v>
      </c>
      <c r="C1653" s="839" t="s">
        <v>3518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1650</v>
      </c>
      <c r="I1653" s="1232" t="s">
        <v>1701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1984</v>
      </c>
      <c r="C1654" s="839" t="s">
        <v>3518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1650</v>
      </c>
      <c r="I1654" s="1232" t="s">
        <v>1702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1983</v>
      </c>
      <c r="C1655" s="839" t="s">
        <v>3518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1650</v>
      </c>
      <c r="I1655" s="1232" t="s">
        <v>1647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1982</v>
      </c>
      <c r="C1656" s="839" t="s">
        <v>3518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1650</v>
      </c>
      <c r="I1656" s="1232" t="s">
        <v>1649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1981</v>
      </c>
      <c r="C1657" s="839" t="s">
        <v>3518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1650</v>
      </c>
      <c r="I1657" s="1232" t="s">
        <v>1742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1980</v>
      </c>
      <c r="C1658" s="839" t="s">
        <v>3518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1979</v>
      </c>
      <c r="C1659" s="839" t="s">
        <v>3518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1650</v>
      </c>
      <c r="I1659" s="1232" t="s">
        <v>1699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1978</v>
      </c>
      <c r="C1660" s="839" t="s">
        <v>3518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1650</v>
      </c>
      <c r="I1660" s="1232" t="s">
        <v>1742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1977</v>
      </c>
      <c r="C1661" s="839" t="s">
        <v>3518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1650</v>
      </c>
      <c r="I1661" s="1232" t="s">
        <v>1742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1976</v>
      </c>
      <c r="C1662" s="839" t="s">
        <v>3518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1650</v>
      </c>
      <c r="I1662" s="1232" t="s">
        <v>1647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1975</v>
      </c>
      <c r="C1663" s="839" t="s">
        <v>3518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3373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1974</v>
      </c>
      <c r="C1664" s="839" t="s">
        <v>3518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1650</v>
      </c>
      <c r="I1664" s="1232" t="s">
        <v>1545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1973</v>
      </c>
      <c r="C1665" s="839" t="s">
        <v>3518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1650</v>
      </c>
      <c r="I1665" s="1232" t="s">
        <v>1545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1972</v>
      </c>
      <c r="C1666" s="839" t="s">
        <v>3518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1650</v>
      </c>
      <c r="I1666" s="1232" t="s">
        <v>1776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1971</v>
      </c>
      <c r="C1667" s="839" t="s">
        <v>3518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1650</v>
      </c>
      <c r="I1667" s="1232" t="s">
        <v>1545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1970</v>
      </c>
      <c r="C1668" s="839" t="s">
        <v>3518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1650</v>
      </c>
      <c r="I1668" s="1232" t="s">
        <v>1545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1969</v>
      </c>
      <c r="C1669" s="839" t="s">
        <v>3518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1968</v>
      </c>
      <c r="C1670" s="839" t="s">
        <v>3518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3373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1967</v>
      </c>
      <c r="C1671" s="839" t="s">
        <v>3518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1650</v>
      </c>
      <c r="I1671" s="1232" t="s">
        <v>1741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1966</v>
      </c>
      <c r="C1672" s="839" t="s">
        <v>3518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1650</v>
      </c>
      <c r="I1672" s="1232" t="s">
        <v>1699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1965</v>
      </c>
      <c r="C1673" s="839" t="s">
        <v>3518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1542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1964</v>
      </c>
      <c r="C1674" s="839" t="s">
        <v>3518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1963</v>
      </c>
      <c r="C1675" s="839" t="s">
        <v>3518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1650</v>
      </c>
      <c r="I1675" s="1232" t="s">
        <v>1545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1962</v>
      </c>
      <c r="C1676" s="839" t="s">
        <v>3518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1961</v>
      </c>
      <c r="C1677" s="839" t="s">
        <v>3518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1650</v>
      </c>
      <c r="I1677" s="1232" t="s">
        <v>1776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1960</v>
      </c>
      <c r="C1678" s="839" t="s">
        <v>3518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1650</v>
      </c>
      <c r="I1678" s="1232" t="s">
        <v>1647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1959</v>
      </c>
      <c r="C1679" s="839" t="s">
        <v>3518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1650</v>
      </c>
      <c r="I1679" s="1232" t="s">
        <v>1699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1958</v>
      </c>
      <c r="C1680" s="839" t="s">
        <v>3518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1650</v>
      </c>
      <c r="I1680" s="1232" t="s">
        <v>1741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1957</v>
      </c>
      <c r="C1681" s="839" t="s">
        <v>3518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1650</v>
      </c>
      <c r="I1681" s="1232" t="s">
        <v>1545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1956</v>
      </c>
      <c r="C1682" s="839" t="s">
        <v>3518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1650</v>
      </c>
      <c r="I1682" s="1232" t="s">
        <v>1742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1955</v>
      </c>
      <c r="C1683" s="839" t="s">
        <v>3518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1650</v>
      </c>
      <c r="I1683" s="1232" t="s">
        <v>1742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1954</v>
      </c>
      <c r="C1684" s="839" t="s">
        <v>3518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1650</v>
      </c>
      <c r="I1684" s="1232" t="s">
        <v>1649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1953</v>
      </c>
      <c r="C1685" s="839" t="s">
        <v>3518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1952</v>
      </c>
      <c r="C1686" s="839" t="s">
        <v>3518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1650</v>
      </c>
      <c r="I1686" s="1232" t="s">
        <v>1647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1951</v>
      </c>
      <c r="C1687" s="839" t="s">
        <v>3518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1362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1950</v>
      </c>
      <c r="C1688" s="839" t="s">
        <v>3518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1949</v>
      </c>
      <c r="C1689" s="839" t="s">
        <v>3518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1650</v>
      </c>
      <c r="I1689" s="1232" t="s">
        <v>1647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1948</v>
      </c>
      <c r="C1690" s="839" t="s">
        <v>3518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1650</v>
      </c>
      <c r="I1690" s="1232" t="s">
        <v>1758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1947</v>
      </c>
      <c r="C1691" s="839" t="s">
        <v>3518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1650</v>
      </c>
      <c r="I1691" s="1232" t="s">
        <v>1545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1946</v>
      </c>
      <c r="C1692" s="839" t="s">
        <v>3518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3373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1946</v>
      </c>
      <c r="C1693" s="839" t="s">
        <v>3518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1542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1945</v>
      </c>
      <c r="C1694" s="839" t="s">
        <v>3518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1650</v>
      </c>
      <c r="I1694" s="1232" t="s">
        <v>1741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1944</v>
      </c>
      <c r="C1695" s="839" t="s">
        <v>3518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1650</v>
      </c>
      <c r="I1695" s="1232" t="s">
        <v>1545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1943</v>
      </c>
      <c r="C1696" s="839" t="s">
        <v>3518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1650</v>
      </c>
      <c r="I1696" s="1232" t="s">
        <v>1699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1942</v>
      </c>
      <c r="C1697" s="839" t="s">
        <v>3518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3373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1362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1942</v>
      </c>
      <c r="C1698" s="839" t="s">
        <v>3518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1650</v>
      </c>
      <c r="I1698" s="1232" t="s">
        <v>1758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1941</v>
      </c>
      <c r="C1699" s="839" t="s">
        <v>3518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1650</v>
      </c>
      <c r="I1699" s="1232" t="s">
        <v>1545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1940</v>
      </c>
      <c r="C1700" s="839" t="s">
        <v>3518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1650</v>
      </c>
      <c r="I1700" s="1232" t="s">
        <v>1699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1939</v>
      </c>
      <c r="C1701" s="839" t="s">
        <v>3518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1650</v>
      </c>
      <c r="I1701" s="1232" t="s">
        <v>1699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1938</v>
      </c>
      <c r="C1702" s="839" t="s">
        <v>3518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1362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1937</v>
      </c>
      <c r="C1703" s="839" t="s">
        <v>3518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1650</v>
      </c>
      <c r="I1703" s="1232" t="s">
        <v>1740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1936</v>
      </c>
      <c r="C1704" s="839" t="s">
        <v>3518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3373</v>
      </c>
      <c r="I1704" s="1232" t="s">
        <v>1579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1362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1935</v>
      </c>
      <c r="C1705" s="839" t="s">
        <v>3518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1650</v>
      </c>
      <c r="I1705" s="1232" t="s">
        <v>1701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1934</v>
      </c>
      <c r="C1706" s="839" t="s">
        <v>3518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1650</v>
      </c>
      <c r="I1706" s="1232" t="s">
        <v>1699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1933</v>
      </c>
      <c r="C1707" s="839" t="s">
        <v>3518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1932</v>
      </c>
      <c r="C1708" s="839" t="s">
        <v>3518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1650</v>
      </c>
      <c r="I1708" s="1232" t="s">
        <v>1699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2070</v>
      </c>
      <c r="C1709" s="839" t="s">
        <v>3518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1650</v>
      </c>
      <c r="I1709" s="1232" t="s">
        <v>1741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2069</v>
      </c>
      <c r="C1710" s="839" t="s">
        <v>3518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1650</v>
      </c>
      <c r="I1710" s="1232" t="s">
        <v>1741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2068</v>
      </c>
      <c r="C1711" s="839" t="s">
        <v>3518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1650</v>
      </c>
      <c r="I1711" s="1232" t="s">
        <v>1545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2067</v>
      </c>
      <c r="C1712" s="839" t="s">
        <v>3518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1650</v>
      </c>
      <c r="I1712" s="1232" t="s">
        <v>1742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2066</v>
      </c>
      <c r="C1713" s="839" t="s">
        <v>3518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1650</v>
      </c>
      <c r="I1713" s="1232" t="s">
        <v>1776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2065</v>
      </c>
      <c r="C1714" s="839" t="s">
        <v>3518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1650</v>
      </c>
      <c r="I1714" s="1232" t="s">
        <v>1545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2064</v>
      </c>
      <c r="C1715" s="839" t="s">
        <v>3518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1650</v>
      </c>
      <c r="I1715" s="1232" t="s">
        <v>1699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2063</v>
      </c>
      <c r="C1716" s="839" t="s">
        <v>3518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1650</v>
      </c>
      <c r="I1716" s="1232" t="s">
        <v>1741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2062</v>
      </c>
      <c r="C1717" s="839" t="s">
        <v>3518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1650</v>
      </c>
      <c r="I1717" s="1232" t="s">
        <v>1699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2061</v>
      </c>
      <c r="C1718" s="839" t="s">
        <v>3518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1650</v>
      </c>
      <c r="I1718" s="1232" t="s">
        <v>1741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2060</v>
      </c>
      <c r="C1719" s="839" t="s">
        <v>3518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1650</v>
      </c>
      <c r="I1719" s="1232" t="s">
        <v>1776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2059</v>
      </c>
      <c r="C1720" s="839" t="s">
        <v>3518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2058</v>
      </c>
      <c r="C1721" s="839" t="s">
        <v>3518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1650</v>
      </c>
      <c r="I1721" s="1232" t="s">
        <v>1701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2057</v>
      </c>
      <c r="C1722" s="839" t="s">
        <v>3518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1650</v>
      </c>
      <c r="I1722" s="1232" t="s">
        <v>1701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2056</v>
      </c>
      <c r="C1723" s="839" t="s">
        <v>3518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1650</v>
      </c>
      <c r="I1723" s="1232" t="s">
        <v>1545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2055</v>
      </c>
      <c r="C1724" s="839" t="s">
        <v>3518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1650</v>
      </c>
      <c r="I1724" s="1232" t="s">
        <v>1741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2054</v>
      </c>
      <c r="C1725" s="839" t="s">
        <v>3518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1650</v>
      </c>
      <c r="I1725" s="1232" t="s">
        <v>1649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2053</v>
      </c>
      <c r="C1726" s="839" t="s">
        <v>3518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1650</v>
      </c>
      <c r="I1726" s="1232" t="s">
        <v>1742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2052</v>
      </c>
      <c r="C1727" s="839" t="s">
        <v>3518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1825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2051</v>
      </c>
      <c r="C1728" s="839" t="s">
        <v>3518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1650</v>
      </c>
      <c r="I1728" s="1232" t="s">
        <v>1699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2050</v>
      </c>
      <c r="C1729" s="839" t="s">
        <v>3518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1650</v>
      </c>
      <c r="I1729" s="1232" t="s">
        <v>1545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2049</v>
      </c>
      <c r="C1730" s="839" t="s">
        <v>3518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1650</v>
      </c>
      <c r="I1730" s="1232" t="s">
        <v>1776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2048</v>
      </c>
      <c r="C1731" s="839" t="s">
        <v>3518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2047</v>
      </c>
      <c r="C1732" s="839" t="s">
        <v>3518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1825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2046</v>
      </c>
      <c r="C1733" s="839" t="s">
        <v>3518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1650</v>
      </c>
      <c r="I1733" s="1232" t="s">
        <v>1649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2045</v>
      </c>
      <c r="C1734" s="839" t="s">
        <v>3518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1825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2044</v>
      </c>
      <c r="C1735" s="839" t="s">
        <v>3518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1650</v>
      </c>
      <c r="I1735" s="1232" t="s">
        <v>1545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2043</v>
      </c>
      <c r="C1736" s="839" t="s">
        <v>3518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1650</v>
      </c>
      <c r="I1736" s="1232" t="s">
        <v>1741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2042</v>
      </c>
      <c r="C1737" s="839" t="s">
        <v>3518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1650</v>
      </c>
      <c r="I1737" s="1232" t="s">
        <v>1545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2041</v>
      </c>
      <c r="C1738" s="839" t="s">
        <v>3518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1650</v>
      </c>
      <c r="I1738" s="1232" t="s">
        <v>1699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2040</v>
      </c>
      <c r="C1739" s="839" t="s">
        <v>3518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1650</v>
      </c>
      <c r="I1739" s="1232" t="s">
        <v>1741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2039</v>
      </c>
      <c r="C1740" s="839" t="s">
        <v>3518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1650</v>
      </c>
      <c r="I1740" s="1232" t="s">
        <v>1649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2038</v>
      </c>
      <c r="C1741" s="839" t="s">
        <v>3518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3373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2037</v>
      </c>
      <c r="C1742" s="839" t="s">
        <v>3518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1825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2036</v>
      </c>
      <c r="C1743" s="839" t="s">
        <v>3518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1650</v>
      </c>
      <c r="I1743" s="1232" t="s">
        <v>1545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2035</v>
      </c>
      <c r="C1744" s="839" t="s">
        <v>3518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1650</v>
      </c>
      <c r="I1744" s="1232" t="s">
        <v>1741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2034</v>
      </c>
      <c r="C1745" s="839" t="s">
        <v>3518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1825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2033</v>
      </c>
      <c r="C1746" s="839" t="s">
        <v>3518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1650</v>
      </c>
      <c r="I1746" s="1232" t="s">
        <v>1699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2032</v>
      </c>
      <c r="C1747" s="839" t="s">
        <v>3518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1650</v>
      </c>
      <c r="I1747" s="1232" t="s">
        <v>1545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2031</v>
      </c>
      <c r="C1748" s="839" t="s">
        <v>3518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2031</v>
      </c>
      <c r="C1749" s="839" t="s">
        <v>3518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1650</v>
      </c>
      <c r="I1749" s="1232" t="s">
        <v>1649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2030</v>
      </c>
      <c r="C1750" s="839" t="s">
        <v>3518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1825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2029</v>
      </c>
      <c r="C1751" s="839" t="s">
        <v>3518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2028</v>
      </c>
      <c r="C1752" s="839" t="s">
        <v>3518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1650</v>
      </c>
      <c r="I1752" s="1232" t="s">
        <v>1545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2027</v>
      </c>
      <c r="C1753" s="839" t="s">
        <v>3518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3373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2026</v>
      </c>
      <c r="C1754" s="839" t="s">
        <v>3518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1650</v>
      </c>
      <c r="I1754" s="1232" t="s">
        <v>1545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2026</v>
      </c>
      <c r="C1755" s="839" t="s">
        <v>3518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1825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2025</v>
      </c>
      <c r="C1756" s="839" t="s">
        <v>3518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2024</v>
      </c>
      <c r="C1757" s="839" t="s">
        <v>3518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1362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2023</v>
      </c>
      <c r="C1758" s="839" t="s">
        <v>3518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1362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2022</v>
      </c>
      <c r="C1759" s="839" t="s">
        <v>3518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1650</v>
      </c>
      <c r="I1759" s="1232" t="s">
        <v>1740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2021</v>
      </c>
      <c r="C1760" s="839" t="s">
        <v>3518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1650</v>
      </c>
      <c r="I1760" s="1232" t="s">
        <v>1758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2020</v>
      </c>
      <c r="C1761" s="839" t="s">
        <v>3518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1650</v>
      </c>
      <c r="I1761" s="1232" t="s">
        <v>1701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2020</v>
      </c>
      <c r="C1762" s="839" t="s">
        <v>3518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1650</v>
      </c>
      <c r="I1762" s="1232" t="s">
        <v>1758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2020</v>
      </c>
      <c r="C1763" s="839" t="s">
        <v>3518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2071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2019</v>
      </c>
      <c r="C1764" s="839" t="s">
        <v>3518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1825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2018</v>
      </c>
      <c r="C1765" s="839" t="s">
        <v>3518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1650</v>
      </c>
      <c r="I1765" s="1232" t="s">
        <v>1699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2017</v>
      </c>
      <c r="C1766" s="839" t="s">
        <v>3518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1650</v>
      </c>
      <c r="I1766" s="1232" t="s">
        <v>1741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2016</v>
      </c>
      <c r="C1767" s="839" t="s">
        <v>3518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1650</v>
      </c>
      <c r="I1767" s="1232" t="s">
        <v>1700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2016</v>
      </c>
      <c r="C1768" s="839" t="s">
        <v>3518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1650</v>
      </c>
      <c r="I1768" s="1232" t="s">
        <v>1545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2015</v>
      </c>
      <c r="C1769" s="839" t="s">
        <v>3518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1650</v>
      </c>
      <c r="I1769" s="1232" t="s">
        <v>1701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2014</v>
      </c>
      <c r="C1770" s="839" t="s">
        <v>3518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2082</v>
      </c>
      <c r="C1771" s="839" t="s">
        <v>3518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2081</v>
      </c>
      <c r="C1772" s="839" t="s">
        <v>3518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1650</v>
      </c>
      <c r="I1772" s="1232" t="s">
        <v>1700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2080</v>
      </c>
      <c r="C1773" s="839" t="s">
        <v>3518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1650</v>
      </c>
      <c r="I1773" s="1232" t="s">
        <v>1545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1909</v>
      </c>
      <c r="C1774" s="839" t="s">
        <v>3518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1825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2079</v>
      </c>
      <c r="C1775" s="839" t="s">
        <v>3518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1650</v>
      </c>
      <c r="I1775" s="1232" t="s">
        <v>1647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2078</v>
      </c>
      <c r="C1776" s="839" t="s">
        <v>3518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1650</v>
      </c>
      <c r="I1776" s="1232" t="s">
        <v>1699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2077</v>
      </c>
      <c r="C1777" s="839" t="s">
        <v>3518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2076</v>
      </c>
      <c r="C1778" s="839" t="s">
        <v>3518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1650</v>
      </c>
      <c r="I1778" s="1232" t="s">
        <v>1699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2075</v>
      </c>
      <c r="C1779" s="839" t="s">
        <v>3518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2074</v>
      </c>
      <c r="C1780" s="839" t="s">
        <v>3518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2073</v>
      </c>
      <c r="C1781" s="839" t="s">
        <v>3518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1650</v>
      </c>
      <c r="I1781" s="1232" t="s">
        <v>1740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2072</v>
      </c>
      <c r="C1782" s="839" t="s">
        <v>3518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1650</v>
      </c>
      <c r="I1782" s="1232" t="s">
        <v>1740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2090</v>
      </c>
      <c r="C1783" s="839" t="s">
        <v>3518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1650</v>
      </c>
      <c r="I1783" s="1232" t="s">
        <v>1699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2089</v>
      </c>
      <c r="C1784" s="839" t="s">
        <v>3518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1650</v>
      </c>
      <c r="I1784" s="1232" t="s">
        <v>1545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2088</v>
      </c>
      <c r="C1785" s="839" t="s">
        <v>3518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1650</v>
      </c>
      <c r="I1785" s="1232" t="s">
        <v>1699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2087</v>
      </c>
      <c r="C1786" s="839" t="s">
        <v>3518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1650</v>
      </c>
      <c r="I1786" s="1232" t="s">
        <v>1741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2086</v>
      </c>
      <c r="C1787" s="839" t="s">
        <v>3518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1825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2085</v>
      </c>
      <c r="C1788" s="839" t="s">
        <v>3518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3373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2084</v>
      </c>
      <c r="C1789" s="839" t="s">
        <v>3518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1825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2083</v>
      </c>
      <c r="C1790" s="839" t="s">
        <v>3518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1650</v>
      </c>
      <c r="I1790" s="1232" t="s">
        <v>1741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2093</v>
      </c>
      <c r="C1791" s="839" t="s">
        <v>3518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1650</v>
      </c>
      <c r="I1791" s="1232" t="s">
        <v>1545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2092</v>
      </c>
      <c r="C1792" s="839" t="s">
        <v>3518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1650</v>
      </c>
      <c r="I1792" s="1232" t="s">
        <v>1545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2091</v>
      </c>
      <c r="C1793" s="839" t="s">
        <v>3518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1650</v>
      </c>
      <c r="I1793" s="1232" t="s">
        <v>1758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2095</v>
      </c>
      <c r="C1794" s="839" t="s">
        <v>3518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3373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2094</v>
      </c>
      <c r="C1795" s="839" t="s">
        <v>3518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1650</v>
      </c>
      <c r="I1795" s="1232" t="s">
        <v>1699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2128</v>
      </c>
      <c r="C1796" s="839" t="s">
        <v>3518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2129</v>
      </c>
      <c r="I1796" s="1232" t="s">
        <v>1776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2127</v>
      </c>
      <c r="C1797" s="839" t="s">
        <v>3518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2129</v>
      </c>
      <c r="I1797" s="1232" t="s">
        <v>1776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2126</v>
      </c>
      <c r="C1798" s="839" t="s">
        <v>3518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2129</v>
      </c>
      <c r="I1798" s="1232" t="s">
        <v>1776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2125</v>
      </c>
      <c r="C1799" s="839" t="s">
        <v>3518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2129</v>
      </c>
      <c r="I1799" s="1232" t="s">
        <v>1776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2124</v>
      </c>
      <c r="C1800" s="839" t="s">
        <v>3518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2129</v>
      </c>
      <c r="I1800" s="1232" t="s">
        <v>1776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2123</v>
      </c>
      <c r="C1801" s="839" t="s">
        <v>3518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2129</v>
      </c>
      <c r="I1801" s="1232" t="s">
        <v>1776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2122</v>
      </c>
      <c r="C1802" s="839" t="s">
        <v>3518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2129</v>
      </c>
      <c r="I1802" s="1232" t="s">
        <v>2130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2121</v>
      </c>
      <c r="C1803" s="839" t="s">
        <v>3518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1650</v>
      </c>
      <c r="I1803" s="1232" t="s">
        <v>1699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2120</v>
      </c>
      <c r="C1804" s="839" t="s">
        <v>3518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2129</v>
      </c>
      <c r="I1804" s="1232" t="s">
        <v>2130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2119</v>
      </c>
      <c r="C1805" s="839" t="s">
        <v>3518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1650</v>
      </c>
      <c r="I1805" s="1232" t="s">
        <v>1545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2118</v>
      </c>
      <c r="C1806" s="839" t="s">
        <v>3518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2129</v>
      </c>
      <c r="I1806" s="1232" t="s">
        <v>1776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2117</v>
      </c>
      <c r="C1807" s="839" t="s">
        <v>3518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2116</v>
      </c>
      <c r="C1808" s="839" t="s">
        <v>3518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1650</v>
      </c>
      <c r="I1808" s="1232" t="s">
        <v>1647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2115</v>
      </c>
      <c r="C1809" s="839" t="s">
        <v>3518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2129</v>
      </c>
      <c r="I1809" s="1232" t="s">
        <v>2130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2114</v>
      </c>
      <c r="C1810" s="839" t="s">
        <v>3518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1650</v>
      </c>
      <c r="I1810" s="1232" t="s">
        <v>1545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2113</v>
      </c>
      <c r="C1811" s="839" t="s">
        <v>3518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2112</v>
      </c>
      <c r="C1812" s="839" t="s">
        <v>3518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1650</v>
      </c>
      <c r="I1812" s="1232" t="s">
        <v>1545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2111</v>
      </c>
      <c r="C1813" s="839" t="s">
        <v>3518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1650</v>
      </c>
      <c r="I1813" s="1232" t="s">
        <v>1545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2110</v>
      </c>
      <c r="C1814" s="839" t="s">
        <v>3518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2109</v>
      </c>
      <c r="C1815" s="839" t="s">
        <v>3518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2129</v>
      </c>
      <c r="I1815" s="1232" t="s">
        <v>1776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2108</v>
      </c>
      <c r="C1816" s="839" t="s">
        <v>3518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1650</v>
      </c>
      <c r="I1816" s="1232" t="s">
        <v>1776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2107</v>
      </c>
      <c r="C1817" s="839" t="s">
        <v>3518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1650</v>
      </c>
      <c r="I1817" s="1232" t="s">
        <v>1545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2106</v>
      </c>
      <c r="C1818" s="839" t="s">
        <v>3518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1650</v>
      </c>
      <c r="I1818" s="1232" t="s">
        <v>1742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2105</v>
      </c>
      <c r="C1819" s="839" t="s">
        <v>3518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1650</v>
      </c>
      <c r="I1819" s="1232" t="s">
        <v>1699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1883</v>
      </c>
      <c r="C1820" s="839" t="s">
        <v>3518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1650</v>
      </c>
      <c r="I1820" s="1232" t="s">
        <v>1700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2104</v>
      </c>
      <c r="C1821" s="839" t="s">
        <v>3518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2103</v>
      </c>
      <c r="C1822" s="839" t="s">
        <v>3518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1650</v>
      </c>
      <c r="I1822" s="1232" t="s">
        <v>1699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2102</v>
      </c>
      <c r="C1823" s="839" t="s">
        <v>3518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1650</v>
      </c>
      <c r="I1823" s="1232" t="s">
        <v>1758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2101</v>
      </c>
      <c r="C1824" s="839" t="s">
        <v>3518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1650</v>
      </c>
      <c r="I1824" s="1232" t="s">
        <v>1699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2100</v>
      </c>
      <c r="C1825" s="839" t="s">
        <v>3518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1650</v>
      </c>
      <c r="I1825" s="1232" t="s">
        <v>1741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2099</v>
      </c>
      <c r="C1826" s="839" t="s">
        <v>3518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3373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2131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2098</v>
      </c>
      <c r="C1827" s="839" t="s">
        <v>3518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1650</v>
      </c>
      <c r="I1827" s="1232" t="s">
        <v>1647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1880</v>
      </c>
      <c r="C1828" s="839" t="s">
        <v>3518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1650</v>
      </c>
      <c r="I1828" s="1232" t="s">
        <v>1701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1880</v>
      </c>
      <c r="C1829" s="839" t="s">
        <v>3518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2129</v>
      </c>
      <c r="I1829" s="1232" t="s">
        <v>2132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1880</v>
      </c>
      <c r="C1830" s="839" t="s">
        <v>3518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2097</v>
      </c>
      <c r="C1831" s="839" t="s">
        <v>3518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1650</v>
      </c>
      <c r="I1831" s="1232" t="s">
        <v>1699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2096</v>
      </c>
      <c r="C1832" s="839" t="s">
        <v>3518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3373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2133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2208</v>
      </c>
      <c r="C1833" s="839" t="s">
        <v>3518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2129</v>
      </c>
      <c r="I1833" s="1232" t="s">
        <v>2130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2207</v>
      </c>
      <c r="C1834" s="839" t="s">
        <v>3518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1650</v>
      </c>
      <c r="I1834" s="1232" t="s">
        <v>1545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2206</v>
      </c>
      <c r="C1835" s="839" t="s">
        <v>3518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2129</v>
      </c>
      <c r="I1835" s="1232" t="s">
        <v>1776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2205</v>
      </c>
      <c r="C1836" s="839" t="s">
        <v>3518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2129</v>
      </c>
      <c r="I1836" s="1232" t="s">
        <v>1776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2204</v>
      </c>
      <c r="C1837" s="839" t="s">
        <v>3518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2129</v>
      </c>
      <c r="I1837" s="1232" t="s">
        <v>1776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2203</v>
      </c>
      <c r="C1838" s="839" t="s">
        <v>3518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2202</v>
      </c>
      <c r="C1839" s="839" t="s">
        <v>3518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2201</v>
      </c>
      <c r="C1840" s="839" t="s">
        <v>3518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2129</v>
      </c>
      <c r="I1840" s="1232" t="s">
        <v>1776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2200</v>
      </c>
      <c r="C1841" s="839" t="s">
        <v>3518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2199</v>
      </c>
      <c r="C1842" s="839" t="s">
        <v>3518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2129</v>
      </c>
      <c r="I1842" s="1232" t="s">
        <v>1776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2198</v>
      </c>
      <c r="C1843" s="839" t="s">
        <v>3518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2129</v>
      </c>
      <c r="I1843" s="1232" t="s">
        <v>2130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2197</v>
      </c>
      <c r="C1844" s="839" t="s">
        <v>3518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1650</v>
      </c>
      <c r="I1844" s="1232" t="s">
        <v>1647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2196</v>
      </c>
      <c r="C1845" s="839" t="s">
        <v>3518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1650</v>
      </c>
      <c r="I1845" s="1232" t="s">
        <v>1545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2195</v>
      </c>
      <c r="C1846" s="839" t="s">
        <v>3518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1650</v>
      </c>
      <c r="I1846" s="1232" t="s">
        <v>1776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2194</v>
      </c>
      <c r="C1847" s="839" t="s">
        <v>3518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2129</v>
      </c>
      <c r="I1847" s="1232" t="s">
        <v>1776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2193</v>
      </c>
      <c r="C1848" s="839" t="s">
        <v>3518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2129</v>
      </c>
      <c r="I1848" s="1232" t="s">
        <v>1776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2192</v>
      </c>
      <c r="C1849" s="839" t="s">
        <v>3518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1650</v>
      </c>
      <c r="I1849" s="1232" t="s">
        <v>1647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2191</v>
      </c>
      <c r="C1850" s="839" t="s">
        <v>3518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1650</v>
      </c>
      <c r="I1850" s="1232" t="s">
        <v>1699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2190</v>
      </c>
      <c r="C1851" s="839" t="s">
        <v>3518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2129</v>
      </c>
      <c r="I1851" s="1232" t="s">
        <v>2130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2189</v>
      </c>
      <c r="C1852" s="839" t="s">
        <v>3518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1650</v>
      </c>
      <c r="I1852" s="1232" t="s">
        <v>1700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2188</v>
      </c>
      <c r="C1853" s="839" t="s">
        <v>3518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2129</v>
      </c>
      <c r="I1853" s="1232" t="s">
        <v>1776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2187</v>
      </c>
      <c r="C1854" s="839" t="s">
        <v>3518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1650</v>
      </c>
      <c r="I1854" s="1232" t="s">
        <v>1741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2186</v>
      </c>
      <c r="C1855" s="839" t="s">
        <v>3518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2186</v>
      </c>
      <c r="C1856" s="839" t="s">
        <v>3518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1650</v>
      </c>
      <c r="I1856" s="1232" t="s">
        <v>1649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2185</v>
      </c>
      <c r="C1857" s="839" t="s">
        <v>3518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1650</v>
      </c>
      <c r="I1857" s="1232" t="s">
        <v>1647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2183</v>
      </c>
      <c r="C1858" s="839" t="s">
        <v>3518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1650</v>
      </c>
      <c r="I1858" s="1232" t="s">
        <v>1702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2184</v>
      </c>
      <c r="C1859" s="839" t="s">
        <v>3518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2129</v>
      </c>
      <c r="I1859" s="1232" t="s">
        <v>2130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2182</v>
      </c>
      <c r="C1860" s="839" t="s">
        <v>3518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2181</v>
      </c>
      <c r="C1861" s="839" t="s">
        <v>3518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1650</v>
      </c>
      <c r="I1861" s="1232" t="s">
        <v>1741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2180</v>
      </c>
      <c r="C1862" s="839" t="s">
        <v>3518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2129</v>
      </c>
      <c r="I1862" s="1232" t="s">
        <v>1776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2179</v>
      </c>
      <c r="C1863" s="839" t="s">
        <v>3518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1650</v>
      </c>
      <c r="I1863" s="1232" t="s">
        <v>1741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2178</v>
      </c>
      <c r="C1864" s="839" t="s">
        <v>3518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2129</v>
      </c>
      <c r="I1864" s="1232" t="s">
        <v>1776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2177</v>
      </c>
      <c r="C1865" s="839" t="s">
        <v>3518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1650</v>
      </c>
      <c r="I1865" s="1232" t="s">
        <v>1776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2176</v>
      </c>
      <c r="C1866" s="839" t="s">
        <v>3518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2129</v>
      </c>
      <c r="I1866" s="1232" t="s">
        <v>1776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2175</v>
      </c>
      <c r="C1867" s="839" t="s">
        <v>3518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2129</v>
      </c>
      <c r="I1867" s="1232" t="s">
        <v>1776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2174</v>
      </c>
      <c r="C1868" s="839" t="s">
        <v>3518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1542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2173</v>
      </c>
      <c r="C1869" s="839" t="s">
        <v>3518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1876</v>
      </c>
      <c r="C1870" s="839" t="s">
        <v>3518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1542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1876</v>
      </c>
      <c r="C1871" s="839" t="s">
        <v>3518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3373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2172</v>
      </c>
      <c r="C1872" s="839" t="s">
        <v>3518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1650</v>
      </c>
      <c r="I1872" s="1232" t="s">
        <v>1740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2171</v>
      </c>
      <c r="C1873" s="839" t="s">
        <v>3518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1650</v>
      </c>
      <c r="I1873" s="1232" t="s">
        <v>1647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2170</v>
      </c>
      <c r="C1874" s="839" t="s">
        <v>3518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2169</v>
      </c>
      <c r="C1875" s="839" t="s">
        <v>3518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1650</v>
      </c>
      <c r="I1875" s="1232" t="s">
        <v>1741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1875</v>
      </c>
      <c r="C1876" s="839" t="s">
        <v>3518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2129</v>
      </c>
      <c r="I1876" s="1232" t="s">
        <v>1776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2168</v>
      </c>
      <c r="C1877" s="839" t="s">
        <v>3518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2167</v>
      </c>
      <c r="C1878" s="839" t="s">
        <v>3518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3373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2166</v>
      </c>
      <c r="C1879" s="839" t="s">
        <v>3518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2129</v>
      </c>
      <c r="I1879" s="1232" t="s">
        <v>1776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2165</v>
      </c>
      <c r="C1880" s="839" t="s">
        <v>3518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1650</v>
      </c>
      <c r="I1880" s="1232" t="s">
        <v>1545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2164</v>
      </c>
      <c r="C1881" s="839" t="s">
        <v>3518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2129</v>
      </c>
      <c r="I1881" s="1232" t="s">
        <v>1776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2163</v>
      </c>
      <c r="C1882" s="839" t="s">
        <v>3518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2129</v>
      </c>
      <c r="I1882" s="1232" t="s">
        <v>1776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2162</v>
      </c>
      <c r="C1883" s="839" t="s">
        <v>3518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1650</v>
      </c>
      <c r="I1883" s="1232" t="s">
        <v>1699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2161</v>
      </c>
      <c r="C1884" s="839" t="s">
        <v>3518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1650</v>
      </c>
      <c r="I1884" s="1232" t="s">
        <v>1699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2160</v>
      </c>
      <c r="C1885" s="839" t="s">
        <v>3518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2129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2159</v>
      </c>
      <c r="C1886" s="839" t="s">
        <v>3518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2129</v>
      </c>
      <c r="I1886" s="1232" t="s">
        <v>2130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2158</v>
      </c>
      <c r="C1887" s="839" t="s">
        <v>3518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1650</v>
      </c>
      <c r="I1887" s="1232" t="s">
        <v>1649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2157</v>
      </c>
      <c r="C1888" s="839" t="s">
        <v>3518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2129</v>
      </c>
      <c r="I1888" s="1232" t="s">
        <v>2130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2156</v>
      </c>
      <c r="C1889" s="839" t="s">
        <v>3518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2129</v>
      </c>
      <c r="I1889" s="1232" t="s">
        <v>2130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2155</v>
      </c>
      <c r="C1890" s="839" t="s">
        <v>3518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1650</v>
      </c>
      <c r="I1890" s="1232" t="s">
        <v>1699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2154</v>
      </c>
      <c r="C1891" s="839" t="s">
        <v>3518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1650</v>
      </c>
      <c r="I1891" s="1232" t="s">
        <v>1702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2153</v>
      </c>
      <c r="C1892" s="839" t="s">
        <v>3518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2129</v>
      </c>
      <c r="I1892" s="1232" t="s">
        <v>2130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2152</v>
      </c>
      <c r="C1893" s="839" t="s">
        <v>3518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1650</v>
      </c>
      <c r="I1893" s="1232" t="s">
        <v>1647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2151</v>
      </c>
      <c r="C1894" s="839" t="s">
        <v>3518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2150</v>
      </c>
      <c r="C1895" s="839" t="s">
        <v>3518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2129</v>
      </c>
      <c r="I1895" s="1232" t="s">
        <v>2130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2149</v>
      </c>
      <c r="C1896" s="839" t="s">
        <v>3518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1650</v>
      </c>
      <c r="I1896" s="1232" t="s">
        <v>1741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2148</v>
      </c>
      <c r="C1897" s="839" t="s">
        <v>3518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1650</v>
      </c>
      <c r="I1897" s="1232" t="s">
        <v>1545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2147</v>
      </c>
      <c r="C1898" s="839" t="s">
        <v>3518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1650</v>
      </c>
      <c r="I1898" s="1232" t="s">
        <v>1699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2146</v>
      </c>
      <c r="C1899" s="839" t="s">
        <v>3518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1650</v>
      </c>
      <c r="I1899" s="1232" t="s">
        <v>1740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2145</v>
      </c>
      <c r="C1900" s="839" t="s">
        <v>3518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2129</v>
      </c>
      <c r="I1900" s="1232" t="s">
        <v>2130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2144</v>
      </c>
      <c r="C1901" s="839" t="s">
        <v>3518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1650</v>
      </c>
      <c r="I1901" s="1232" t="s">
        <v>1545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2143</v>
      </c>
      <c r="C1902" s="839" t="s">
        <v>3518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1650</v>
      </c>
      <c r="I1902" s="1232" t="s">
        <v>1545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2142</v>
      </c>
      <c r="C1903" s="839" t="s">
        <v>3518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1650</v>
      </c>
      <c r="I1903" s="1232" t="s">
        <v>1699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2141</v>
      </c>
      <c r="C1904" s="839" t="s">
        <v>3518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2129</v>
      </c>
      <c r="I1904" s="1232" t="s">
        <v>1776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2140</v>
      </c>
      <c r="C1905" s="839" t="s">
        <v>3518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1650</v>
      </c>
      <c r="I1905" s="1232" t="s">
        <v>1699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1873</v>
      </c>
      <c r="C1906" s="839" t="s">
        <v>3518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1650</v>
      </c>
      <c r="I1906" s="1232" t="s">
        <v>2209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2139</v>
      </c>
      <c r="C1907" s="839" t="s">
        <v>3518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1650</v>
      </c>
      <c r="I1907" s="1232" t="s">
        <v>1699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2138</v>
      </c>
      <c r="C1908" s="839" t="s">
        <v>3518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1650</v>
      </c>
      <c r="I1908" s="1232" t="s">
        <v>2209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2137</v>
      </c>
      <c r="C1909" s="839" t="s">
        <v>3518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2137</v>
      </c>
      <c r="C1910" s="839" t="s">
        <v>3518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1650</v>
      </c>
      <c r="I1910" s="1232" t="s">
        <v>2209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2136</v>
      </c>
      <c r="C1911" s="839" t="s">
        <v>3518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1650</v>
      </c>
      <c r="I1911" s="1232" t="s">
        <v>2209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2135</v>
      </c>
      <c r="C1912" s="839" t="s">
        <v>3518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1650</v>
      </c>
      <c r="I1912" s="1232" t="s">
        <v>1700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2134</v>
      </c>
      <c r="C1913" s="839" t="s">
        <v>3518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2129</v>
      </c>
      <c r="I1913" s="1232" t="s">
        <v>1776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2278</v>
      </c>
      <c r="C1914" s="839" t="s">
        <v>3518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2129</v>
      </c>
      <c r="I1914" s="1232" t="s">
        <v>2130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2277</v>
      </c>
      <c r="C1915" s="839" t="s">
        <v>3518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1650</v>
      </c>
      <c r="I1915" s="1232" t="s">
        <v>2209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2276</v>
      </c>
      <c r="C1916" s="839" t="s">
        <v>3518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1650</v>
      </c>
      <c r="I1916" s="1232" t="s">
        <v>2209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2275</v>
      </c>
      <c r="C1917" s="839" t="s">
        <v>3518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1650</v>
      </c>
      <c r="I1917" s="1232" t="s">
        <v>1740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2274</v>
      </c>
      <c r="C1918" s="839" t="s">
        <v>3518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1650</v>
      </c>
      <c r="I1918" s="1232" t="s">
        <v>1699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2273</v>
      </c>
      <c r="C1919" s="839" t="s">
        <v>3518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1650</v>
      </c>
      <c r="I1919" s="1232" t="s">
        <v>2209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2272</v>
      </c>
      <c r="C1920" s="839" t="s">
        <v>3518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1650</v>
      </c>
      <c r="I1920" s="1232" t="s">
        <v>1545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2271</v>
      </c>
      <c r="C1921" s="839" t="s">
        <v>3518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1650</v>
      </c>
      <c r="I1921" s="1232" t="s">
        <v>1545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2270</v>
      </c>
      <c r="C1922" s="839" t="s">
        <v>3518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2129</v>
      </c>
      <c r="I1922" s="1232" t="s">
        <v>2132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2269</v>
      </c>
      <c r="C1923" s="839" t="s">
        <v>3518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2129</v>
      </c>
      <c r="I1923" s="1232" t="s">
        <v>2130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2268</v>
      </c>
      <c r="C1924" s="839" t="s">
        <v>3518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1650</v>
      </c>
      <c r="I1924" s="1232" t="s">
        <v>1741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2267</v>
      </c>
      <c r="C1925" s="839" t="s">
        <v>3518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2129</v>
      </c>
      <c r="I1925" s="1232" t="s">
        <v>2130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2266</v>
      </c>
      <c r="C1926" s="839" t="s">
        <v>3518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1650</v>
      </c>
      <c r="I1926" s="1232" t="s">
        <v>1741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2265</v>
      </c>
      <c r="C1927" s="839" t="s">
        <v>3518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2129</v>
      </c>
      <c r="I1927" s="1232" t="s">
        <v>1776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2264</v>
      </c>
      <c r="C1928" s="839" t="s">
        <v>3518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2129</v>
      </c>
      <c r="I1928" s="1232" t="s">
        <v>2130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2263</v>
      </c>
      <c r="C1929" s="839" t="s">
        <v>3518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1650</v>
      </c>
      <c r="I1929" s="1232" t="s">
        <v>1741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2262</v>
      </c>
      <c r="C1930" s="839" t="s">
        <v>3518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1650</v>
      </c>
      <c r="I1930" s="1232" t="s">
        <v>2209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2261</v>
      </c>
      <c r="C1931" s="839" t="s">
        <v>3518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1650</v>
      </c>
      <c r="I1931" s="1232" t="s">
        <v>1545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2260</v>
      </c>
      <c r="C1932" s="839" t="s">
        <v>3518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1650</v>
      </c>
      <c r="I1932" s="1232" t="s">
        <v>2209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2259</v>
      </c>
      <c r="C1933" s="839" t="s">
        <v>3518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1650</v>
      </c>
      <c r="I1933" s="1232" t="s">
        <v>1742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2258</v>
      </c>
      <c r="C1934" s="839" t="s">
        <v>3518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2129</v>
      </c>
      <c r="I1934" s="1232" t="s">
        <v>1776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2257</v>
      </c>
      <c r="C1935" s="839" t="s">
        <v>3518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1650</v>
      </c>
      <c r="I1935" s="1232" t="s">
        <v>1699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2256</v>
      </c>
      <c r="C1936" s="839" t="s">
        <v>3518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1650</v>
      </c>
      <c r="I1936" s="1232" t="s">
        <v>1699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2255</v>
      </c>
      <c r="C1937" s="839" t="s">
        <v>3518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1650</v>
      </c>
      <c r="I1937" s="1232" t="s">
        <v>2209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2254</v>
      </c>
      <c r="C1938" s="839" t="s">
        <v>3518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1650</v>
      </c>
      <c r="I1938" s="1232" t="s">
        <v>1699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2253</v>
      </c>
      <c r="C1939" s="839" t="s">
        <v>3518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1650</v>
      </c>
      <c r="I1939" s="1232" t="s">
        <v>1758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2252</v>
      </c>
      <c r="C1940" s="839" t="s">
        <v>3518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1650</v>
      </c>
      <c r="I1940" s="1232" t="s">
        <v>1545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2251</v>
      </c>
      <c r="C1941" s="839" t="s">
        <v>3518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1650</v>
      </c>
      <c r="I1941" s="1232" t="s">
        <v>1649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2250</v>
      </c>
      <c r="C1942" s="839" t="s">
        <v>3518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1650</v>
      </c>
      <c r="I1942" s="1232" t="s">
        <v>1647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2249</v>
      </c>
      <c r="C1943" s="839" t="s">
        <v>3518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2248</v>
      </c>
      <c r="C1944" s="839" t="s">
        <v>3518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2246</v>
      </c>
      <c r="C1945" s="839" t="s">
        <v>3518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1650</v>
      </c>
      <c r="I1945" s="1232" t="s">
        <v>1649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2247</v>
      </c>
      <c r="C1946" s="839" t="s">
        <v>3518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1650</v>
      </c>
      <c r="I1946" s="1232" t="s">
        <v>1647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2245</v>
      </c>
      <c r="C1947" s="839" t="s">
        <v>3518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1650</v>
      </c>
      <c r="I1947" s="1232" t="s">
        <v>1776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1869</v>
      </c>
      <c r="C1948" s="839" t="s">
        <v>3518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2129</v>
      </c>
      <c r="I1948" s="1232" t="s">
        <v>1776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1869</v>
      </c>
      <c r="C1949" s="839" t="s">
        <v>3518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1650</v>
      </c>
      <c r="I1949" s="1232" t="s">
        <v>1776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2244</v>
      </c>
      <c r="C1950" s="839" t="s">
        <v>3518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1650</v>
      </c>
      <c r="I1950" s="1232" t="s">
        <v>1545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2243</v>
      </c>
      <c r="C1951" s="839" t="s">
        <v>3518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1650</v>
      </c>
      <c r="I1951" s="1232" t="s">
        <v>1545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2242</v>
      </c>
      <c r="C1952" s="839" t="s">
        <v>3518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1650</v>
      </c>
      <c r="I1952" s="1232" t="s">
        <v>1699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2241</v>
      </c>
      <c r="C1953" s="839" t="s">
        <v>3518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1650</v>
      </c>
      <c r="I1953" s="1232" t="s">
        <v>1545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2240</v>
      </c>
      <c r="C1954" s="839" t="s">
        <v>3518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2129</v>
      </c>
      <c r="I1954" s="1232" t="s">
        <v>2130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2239</v>
      </c>
      <c r="C1955" s="839" t="s">
        <v>3518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1650</v>
      </c>
      <c r="I1955" s="1232" t="s">
        <v>1740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2238</v>
      </c>
      <c r="C1956" s="839" t="s">
        <v>3518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2129</v>
      </c>
      <c r="I1956" s="1232" t="s">
        <v>2130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2237</v>
      </c>
      <c r="C1957" s="839" t="s">
        <v>3518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2129</v>
      </c>
      <c r="I1957" s="1232" t="s">
        <v>2132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2236</v>
      </c>
      <c r="C1958" s="839" t="s">
        <v>3518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2129</v>
      </c>
      <c r="I1958" s="1232" t="s">
        <v>2130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2235</v>
      </c>
      <c r="C1959" s="839" t="s">
        <v>3518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1650</v>
      </c>
      <c r="I1959" s="1232" t="s">
        <v>1545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2234</v>
      </c>
      <c r="C1960" s="839" t="s">
        <v>3518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1650</v>
      </c>
      <c r="I1960" s="1232" t="s">
        <v>1741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2233</v>
      </c>
      <c r="C1961" s="839" t="s">
        <v>3518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1650</v>
      </c>
      <c r="I1961" s="1232" t="s">
        <v>1742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2232</v>
      </c>
      <c r="C1962" s="839" t="s">
        <v>3518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1650</v>
      </c>
      <c r="I1962" s="1232" t="s">
        <v>1545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2231</v>
      </c>
      <c r="C1963" s="839" t="s">
        <v>3518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1650</v>
      </c>
      <c r="I1963" s="1232" t="s">
        <v>1742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2230</v>
      </c>
      <c r="C1964" s="839" t="s">
        <v>3518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2129</v>
      </c>
      <c r="I1964" s="1232" t="s">
        <v>2130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2229</v>
      </c>
      <c r="C1965" s="839" t="s">
        <v>3518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1650</v>
      </c>
      <c r="I1965" s="1232" t="s">
        <v>1545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2228</v>
      </c>
      <c r="C1966" s="839" t="s">
        <v>3518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1650</v>
      </c>
      <c r="I1966" s="1232" t="s">
        <v>1699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2227</v>
      </c>
      <c r="C1967" s="839" t="s">
        <v>3518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2226</v>
      </c>
      <c r="C1968" s="839" t="s">
        <v>3518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1650</v>
      </c>
      <c r="I1968" s="1232" t="s">
        <v>1699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2225</v>
      </c>
      <c r="C1969" s="839" t="s">
        <v>3518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1650</v>
      </c>
      <c r="I1969" s="1232" t="s">
        <v>1545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1861</v>
      </c>
      <c r="C1970" s="839" t="s">
        <v>3518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2129</v>
      </c>
      <c r="I1970" s="1232" t="s">
        <v>1776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1861</v>
      </c>
      <c r="C1971" s="839" t="s">
        <v>3518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1650</v>
      </c>
      <c r="I1971" s="1232" t="s">
        <v>1776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2224</v>
      </c>
      <c r="C1972" s="839" t="s">
        <v>3518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2223</v>
      </c>
      <c r="C1973" s="839" t="s">
        <v>3518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1650</v>
      </c>
      <c r="I1973" s="1232" t="s">
        <v>1647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2222</v>
      </c>
      <c r="C1974" s="839" t="s">
        <v>3518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1650</v>
      </c>
      <c r="I1974" s="1232" t="s">
        <v>1740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2221</v>
      </c>
      <c r="C1975" s="839" t="s">
        <v>3518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1650</v>
      </c>
      <c r="I1975" s="1232" t="s">
        <v>1701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2220</v>
      </c>
      <c r="C1976" s="839" t="s">
        <v>3518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2129</v>
      </c>
      <c r="I1976" s="1232" t="s">
        <v>2130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2219</v>
      </c>
      <c r="C1977" s="839" t="s">
        <v>3518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2129</v>
      </c>
      <c r="I1977" s="1232" t="s">
        <v>1776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2218</v>
      </c>
      <c r="C1978" s="839" t="s">
        <v>3518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1650</v>
      </c>
      <c r="I1978" s="1232" t="s">
        <v>1776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2217</v>
      </c>
      <c r="C1979" s="839" t="s">
        <v>3518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1650</v>
      </c>
      <c r="I1979" s="1232" t="s">
        <v>1740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2216</v>
      </c>
      <c r="C1980" s="839" t="s">
        <v>3518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1650</v>
      </c>
      <c r="I1980" s="1232" t="s">
        <v>2279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2215</v>
      </c>
      <c r="C1981" s="839" t="s">
        <v>3518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2129</v>
      </c>
      <c r="I1981" s="1232" t="s">
        <v>2130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2214</v>
      </c>
      <c r="C1982" s="839" t="s">
        <v>3518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1650</v>
      </c>
      <c r="I1982" s="1232" t="s">
        <v>1699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2213</v>
      </c>
      <c r="C1983" s="839" t="s">
        <v>3518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2212</v>
      </c>
      <c r="C1984" s="839" t="s">
        <v>3518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1650</v>
      </c>
      <c r="I1984" s="1232" t="s">
        <v>1699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2211</v>
      </c>
      <c r="C1985" s="839" t="s">
        <v>3518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2308</v>
      </c>
      <c r="C1986" s="839" t="s">
        <v>3518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2129</v>
      </c>
      <c r="I1986" s="1232" t="s">
        <v>1776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2307</v>
      </c>
      <c r="C1987" s="839" t="s">
        <v>3518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1650</v>
      </c>
      <c r="I1987" s="1232" t="s">
        <v>1699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2306</v>
      </c>
      <c r="C1988" s="839" t="s">
        <v>3518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1650</v>
      </c>
      <c r="I1988" s="1232" t="s">
        <v>1740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2305</v>
      </c>
      <c r="C1989" s="839" t="s">
        <v>3518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2129</v>
      </c>
      <c r="I1989" s="1232" t="s">
        <v>1776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2304</v>
      </c>
      <c r="C1990" s="839" t="s">
        <v>3518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2129</v>
      </c>
      <c r="I1990" s="1232" t="s">
        <v>1776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2303</v>
      </c>
      <c r="C1991" s="839" t="s">
        <v>3518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1650</v>
      </c>
      <c r="I1991" s="1232" t="s">
        <v>1776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2302</v>
      </c>
      <c r="C1992" s="839" t="s">
        <v>3518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2129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2301</v>
      </c>
      <c r="C1993" s="839" t="s">
        <v>3518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2129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2300</v>
      </c>
      <c r="C1994" s="839" t="s">
        <v>3518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1650</v>
      </c>
      <c r="I1994" s="1233" t="s">
        <v>1545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2299</v>
      </c>
      <c r="C1995" s="839" t="s">
        <v>3518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1650</v>
      </c>
      <c r="I1995" s="1232" t="s">
        <v>1699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2298</v>
      </c>
      <c r="C1996" s="839" t="s">
        <v>3518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1650</v>
      </c>
      <c r="I1996" s="1233" t="s">
        <v>1741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2297</v>
      </c>
      <c r="C1997" s="839" t="s">
        <v>3518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2129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2296</v>
      </c>
      <c r="C1998" s="839" t="s">
        <v>3518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3373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2411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2296</v>
      </c>
      <c r="C1999" s="839" t="s">
        <v>3518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1650</v>
      </c>
      <c r="I1999" s="1233" t="s">
        <v>1701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2295</v>
      </c>
      <c r="C2000" s="839" t="s">
        <v>3518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2129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2294</v>
      </c>
      <c r="C2001" s="839" t="s">
        <v>3518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1650</v>
      </c>
      <c r="I2001" s="1232" t="s">
        <v>1699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2293</v>
      </c>
      <c r="C2002" s="839" t="s">
        <v>3518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1650</v>
      </c>
      <c r="I2002" s="1233" t="s">
        <v>1545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2292</v>
      </c>
      <c r="C2003" s="839" t="s">
        <v>3518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2129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2291</v>
      </c>
      <c r="C2004" s="839" t="s">
        <v>3518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1650</v>
      </c>
      <c r="I2004" s="1232" t="s">
        <v>1776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2290</v>
      </c>
      <c r="C2005" s="839" t="s">
        <v>3518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1650</v>
      </c>
      <c r="I2005" s="1233" t="s">
        <v>2309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2289</v>
      </c>
      <c r="C2006" s="839" t="s">
        <v>3518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1650</v>
      </c>
      <c r="I2006" s="1233" t="s">
        <v>2309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2289</v>
      </c>
      <c r="C2007" s="839" t="s">
        <v>3518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2129</v>
      </c>
      <c r="I2007" s="1233" t="s">
        <v>2130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2288</v>
      </c>
      <c r="C2008" s="839" t="s">
        <v>3518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1650</v>
      </c>
      <c r="I2008" s="1232" t="s">
        <v>1699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2287</v>
      </c>
      <c r="C2009" s="839" t="s">
        <v>3518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2286</v>
      </c>
      <c r="C2010" s="839" t="s">
        <v>3518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1650</v>
      </c>
      <c r="I2010" s="1233" t="s">
        <v>1742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2285</v>
      </c>
      <c r="C2011" s="839" t="s">
        <v>3518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2284</v>
      </c>
      <c r="C2012" s="839" t="s">
        <v>3518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1650</v>
      </c>
      <c r="I2012" s="1233" t="s">
        <v>2309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2283</v>
      </c>
      <c r="C2013" s="839" t="s">
        <v>3518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1650</v>
      </c>
      <c r="I2013" s="1232" t="s">
        <v>1699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2282</v>
      </c>
      <c r="C2014" s="839" t="s">
        <v>3518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1650</v>
      </c>
      <c r="I2014" s="1233" t="s">
        <v>1741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2281</v>
      </c>
      <c r="C2015" s="839" t="s">
        <v>3518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1650</v>
      </c>
      <c r="I2015" s="1233" t="s">
        <v>1701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2280</v>
      </c>
      <c r="C2016" s="839" t="s">
        <v>3518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1650</v>
      </c>
      <c r="I2016" s="1233" t="s">
        <v>2279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2338</v>
      </c>
      <c r="C2017" s="839" t="s">
        <v>3518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1650</v>
      </c>
      <c r="I2017" s="1234" t="s">
        <v>1776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2337</v>
      </c>
      <c r="C2018" s="839" t="s">
        <v>3518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2129</v>
      </c>
      <c r="I2018" s="1234" t="s">
        <v>1776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2336</v>
      </c>
      <c r="C2019" s="839" t="s">
        <v>3518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1650</v>
      </c>
      <c r="I2019" s="1232" t="s">
        <v>1699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2335</v>
      </c>
      <c r="C2020" s="839" t="s">
        <v>3518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2129</v>
      </c>
      <c r="I2020" s="1234" t="s">
        <v>1776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2334</v>
      </c>
      <c r="C2021" s="839" t="s">
        <v>3518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1650</v>
      </c>
      <c r="I2021" s="1234" t="s">
        <v>2339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2333</v>
      </c>
      <c r="C2022" s="839" t="s">
        <v>3518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2332</v>
      </c>
      <c r="C2023" s="839" t="s">
        <v>3518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1650</v>
      </c>
      <c r="I2023" s="1234" t="s">
        <v>1701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2331</v>
      </c>
      <c r="C2024" s="839" t="s">
        <v>3518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2129</v>
      </c>
      <c r="I2024" s="1234" t="s">
        <v>1776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2330</v>
      </c>
      <c r="C2025" s="839" t="s">
        <v>3518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2129</v>
      </c>
      <c r="I2025" s="1234" t="s">
        <v>1776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2329</v>
      </c>
      <c r="C2026" s="839" t="s">
        <v>3518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1650</v>
      </c>
      <c r="I2026" s="1234" t="s">
        <v>1649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2328</v>
      </c>
      <c r="C2027" s="839" t="s">
        <v>3518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2327</v>
      </c>
      <c r="C2028" s="839" t="s">
        <v>3518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2327</v>
      </c>
      <c r="C2029" s="839" t="s">
        <v>3518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1650</v>
      </c>
      <c r="I2029" s="1232" t="s">
        <v>1699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2326</v>
      </c>
      <c r="C2030" s="839" t="s">
        <v>3518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1650</v>
      </c>
      <c r="I2030" s="1234" t="s">
        <v>1741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2325</v>
      </c>
      <c r="C2031" s="839" t="s">
        <v>3518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1825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2324</v>
      </c>
      <c r="C2032" s="839" t="s">
        <v>3518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2323</v>
      </c>
      <c r="C2033" s="839" t="s">
        <v>3518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1650</v>
      </c>
      <c r="I2033" s="1232" t="s">
        <v>1699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2323</v>
      </c>
      <c r="C2034" s="839" t="s">
        <v>3518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2924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2322</v>
      </c>
      <c r="C2035" s="839" t="s">
        <v>3518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2129</v>
      </c>
      <c r="I2035" s="1234" t="s">
        <v>2130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2321</v>
      </c>
      <c r="C2036" s="839" t="s">
        <v>3518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2129</v>
      </c>
      <c r="I2036" s="1234" t="s">
        <v>2130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2320</v>
      </c>
      <c r="C2037" s="839" t="s">
        <v>3518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1650</v>
      </c>
      <c r="I2037" s="1232" t="s">
        <v>1699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2319</v>
      </c>
      <c r="C2038" s="839" t="s">
        <v>3518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1650</v>
      </c>
      <c r="I2038" s="1233" t="s">
        <v>2279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2318</v>
      </c>
      <c r="C2039" s="839" t="s">
        <v>3518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1650</v>
      </c>
      <c r="I2039" s="1232" t="s">
        <v>1699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2317</v>
      </c>
      <c r="C2040" s="839" t="s">
        <v>3518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1650</v>
      </c>
      <c r="I2040" s="1234" t="s">
        <v>2340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2316</v>
      </c>
      <c r="C2041" s="839" t="s">
        <v>3518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1650</v>
      </c>
      <c r="I2041" s="1234" t="s">
        <v>1545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2315</v>
      </c>
      <c r="C2042" s="839" t="s">
        <v>3518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1650</v>
      </c>
      <c r="I2042" s="1234" t="s">
        <v>1545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2314</v>
      </c>
      <c r="C2043" s="839" t="s">
        <v>3518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1650</v>
      </c>
      <c r="I2043" s="1232" t="s">
        <v>1699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2313</v>
      </c>
      <c r="C2044" s="839" t="s">
        <v>3518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1650</v>
      </c>
      <c r="I2044" s="1234" t="s">
        <v>1545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2400</v>
      </c>
      <c r="C2045" s="839" t="s">
        <v>3518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1650</v>
      </c>
      <c r="I2045" s="1235" t="s">
        <v>1700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2399</v>
      </c>
      <c r="C2046" s="839" t="s">
        <v>3518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2129</v>
      </c>
      <c r="I2046" s="1235" t="s">
        <v>1776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2401</v>
      </c>
      <c r="C2047" s="839" t="s">
        <v>3518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2129</v>
      </c>
      <c r="I2047" s="1234" t="s">
        <v>2130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2398</v>
      </c>
      <c r="C2048" s="839" t="s">
        <v>3518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2129</v>
      </c>
      <c r="I2048" s="1235" t="s">
        <v>1776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2397</v>
      </c>
      <c r="C2049" s="839" t="s">
        <v>3518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1650</v>
      </c>
      <c r="I2049" s="1235" t="s">
        <v>1701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2396</v>
      </c>
      <c r="C2050" s="839" t="s">
        <v>3518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2129</v>
      </c>
      <c r="I2050" s="1235" t="s">
        <v>1776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2395</v>
      </c>
      <c r="C2051" s="839" t="s">
        <v>3518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2129</v>
      </c>
      <c r="I2051" s="1235" t="s">
        <v>1776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2394</v>
      </c>
      <c r="C2052" s="839" t="s">
        <v>3518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1650</v>
      </c>
      <c r="I2052" s="1235" t="s">
        <v>1649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2393</v>
      </c>
      <c r="C2053" s="839" t="s">
        <v>3518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2402</v>
      </c>
      <c r="C2054" s="839" t="s">
        <v>3518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2129</v>
      </c>
      <c r="I2054" s="1235" t="s">
        <v>2132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2392</v>
      </c>
      <c r="C2055" s="839" t="s">
        <v>3518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2129</v>
      </c>
      <c r="I2055" s="1235" t="s">
        <v>2130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2391</v>
      </c>
      <c r="C2056" s="839" t="s">
        <v>3518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1650</v>
      </c>
      <c r="I2056" s="1235" t="s">
        <v>2340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2390</v>
      </c>
      <c r="C2057" s="839" t="s">
        <v>3518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2129</v>
      </c>
      <c r="I2057" s="1235" t="s">
        <v>1776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2389</v>
      </c>
      <c r="C2058" s="839" t="s">
        <v>3518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2129</v>
      </c>
      <c r="I2058" s="1235" t="s">
        <v>2130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2388</v>
      </c>
      <c r="C2059" s="839" t="s">
        <v>3518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2129</v>
      </c>
      <c r="I2059" s="1235" t="s">
        <v>2130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2387</v>
      </c>
      <c r="C2060" s="839" t="s">
        <v>3518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2129</v>
      </c>
      <c r="I2060" s="1235" t="s">
        <v>2130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2386</v>
      </c>
      <c r="C2061" s="839" t="s">
        <v>3518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2129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2385</v>
      </c>
      <c r="C2062" s="839" t="s">
        <v>3518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2129</v>
      </c>
      <c r="I2062" s="1235" t="s">
        <v>1776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2384</v>
      </c>
      <c r="C2063" s="839" t="s">
        <v>3518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2129</v>
      </c>
      <c r="I2063" s="1235" t="s">
        <v>1776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2383</v>
      </c>
      <c r="C2064" s="839" t="s">
        <v>3518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2129</v>
      </c>
      <c r="I2064" s="1235" t="s">
        <v>1776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2382</v>
      </c>
      <c r="C2065" s="839" t="s">
        <v>3518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1650</v>
      </c>
      <c r="I2065" s="1235" t="s">
        <v>2339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2381</v>
      </c>
      <c r="C2066" s="839" t="s">
        <v>3518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1650</v>
      </c>
      <c r="I2066" s="1235" t="s">
        <v>1776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2380</v>
      </c>
      <c r="C2067" s="839" t="s">
        <v>3518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1650</v>
      </c>
      <c r="I2067" s="1235" t="s">
        <v>1545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2379</v>
      </c>
      <c r="C2068" s="839" t="s">
        <v>3518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2378</v>
      </c>
      <c r="C2069" s="839" t="s">
        <v>3518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2129</v>
      </c>
      <c r="I2069" s="1235" t="s">
        <v>2130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2377</v>
      </c>
      <c r="C2070" s="839" t="s">
        <v>3518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1650</v>
      </c>
      <c r="I2070" s="1235" t="s">
        <v>2340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2376</v>
      </c>
      <c r="C2071" s="839" t="s">
        <v>3518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2375</v>
      </c>
      <c r="C2072" s="839" t="s">
        <v>3518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1650</v>
      </c>
      <c r="I2072" s="1235" t="s">
        <v>1758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2374</v>
      </c>
      <c r="C2073" s="839" t="s">
        <v>3518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3373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2373</v>
      </c>
      <c r="C2074" s="839" t="s">
        <v>3518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1650</v>
      </c>
      <c r="I2074" s="1235" t="s">
        <v>1545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2373</v>
      </c>
      <c r="C2075" s="839" t="s">
        <v>3518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1650</v>
      </c>
      <c r="I2075" s="1235" t="s">
        <v>2340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2372</v>
      </c>
      <c r="C2076" s="839" t="s">
        <v>3518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1360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2371</v>
      </c>
      <c r="C2077" s="839" t="s">
        <v>3518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1650</v>
      </c>
      <c r="I2077" s="1235" t="s">
        <v>1647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2370</v>
      </c>
      <c r="C2078" s="839" t="s">
        <v>3518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1650</v>
      </c>
      <c r="I2078" s="1235" t="s">
        <v>1649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2369</v>
      </c>
      <c r="C2079" s="839" t="s">
        <v>3518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1650</v>
      </c>
      <c r="I2079" s="1235" t="s">
        <v>1545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2368</v>
      </c>
      <c r="C2080" s="839" t="s">
        <v>3518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1650</v>
      </c>
      <c r="I2080" s="1235" t="s">
        <v>1545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2367</v>
      </c>
      <c r="C2081" s="839" t="s">
        <v>3518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1650</v>
      </c>
      <c r="I2081" s="1235" t="s">
        <v>1699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2366</v>
      </c>
      <c r="C2082" s="839" t="s">
        <v>3518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2129</v>
      </c>
      <c r="I2082" s="1235" t="s">
        <v>1776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2365</v>
      </c>
      <c r="C2083" s="839" t="s">
        <v>3518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2129</v>
      </c>
      <c r="I2083" s="1235" t="s">
        <v>1776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2364</v>
      </c>
      <c r="C2084" s="839" t="s">
        <v>3518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2129</v>
      </c>
      <c r="I2084" s="1235" t="s">
        <v>1776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2363</v>
      </c>
      <c r="C2085" s="839" t="s">
        <v>3518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1650</v>
      </c>
      <c r="I2085" s="1235" t="s">
        <v>1699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2362</v>
      </c>
      <c r="C2086" s="839" t="s">
        <v>3518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2361</v>
      </c>
      <c r="C2087" s="839" t="s">
        <v>3518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1650</v>
      </c>
      <c r="I2087" s="1235" t="s">
        <v>1545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2360</v>
      </c>
      <c r="C2088" s="839" t="s">
        <v>3518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1650</v>
      </c>
      <c r="I2088" s="1235" t="s">
        <v>1699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2359</v>
      </c>
      <c r="C2089" s="839" t="s">
        <v>3518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2129</v>
      </c>
      <c r="I2089" s="1235" t="s">
        <v>1776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2358</v>
      </c>
      <c r="C2090" s="839" t="s">
        <v>3518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1650</v>
      </c>
      <c r="I2090" s="1235" t="s">
        <v>1701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2357</v>
      </c>
      <c r="C2091" s="839" t="s">
        <v>3518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2356</v>
      </c>
      <c r="C2092" s="839" t="s">
        <v>3518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1650</v>
      </c>
      <c r="I2092" s="1235" t="s">
        <v>1545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2355</v>
      </c>
      <c r="C2093" s="839" t="s">
        <v>3518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2129</v>
      </c>
      <c r="I2093" s="1235" t="s">
        <v>1776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2354</v>
      </c>
      <c r="C2094" s="839" t="s">
        <v>3518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1650</v>
      </c>
      <c r="I2094" s="1235" t="s">
        <v>1699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2353</v>
      </c>
      <c r="C2095" s="839" t="s">
        <v>3518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1650</v>
      </c>
      <c r="I2095" s="1235" t="s">
        <v>1545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2352</v>
      </c>
      <c r="C2096" s="839" t="s">
        <v>3518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1650</v>
      </c>
      <c r="I2096" s="1235" t="s">
        <v>2309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2351</v>
      </c>
      <c r="C2097" s="839" t="s">
        <v>3518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1650</v>
      </c>
      <c r="I2097" s="1235" t="s">
        <v>1699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2350</v>
      </c>
      <c r="C2098" s="839" t="s">
        <v>3518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1650</v>
      </c>
      <c r="I2098" s="1235" t="s">
        <v>1647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2349</v>
      </c>
      <c r="C2099" s="839" t="s">
        <v>3518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2129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2348</v>
      </c>
      <c r="C2100" s="839" t="s">
        <v>3518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2129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2431</v>
      </c>
      <c r="C2101" s="839" t="s">
        <v>3518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2129</v>
      </c>
      <c r="I2101" s="1236" t="s">
        <v>1776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2431</v>
      </c>
      <c r="C2102" s="839" t="s">
        <v>3518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2129</v>
      </c>
      <c r="I2102" s="1236" t="s">
        <v>2132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2427</v>
      </c>
      <c r="C2103" s="839" t="s">
        <v>3518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1650</v>
      </c>
      <c r="I2103" s="1236" t="s">
        <v>1647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2426</v>
      </c>
      <c r="C2104" s="839" t="s">
        <v>3518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1650</v>
      </c>
      <c r="I2104" s="1235" t="s">
        <v>1699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2425</v>
      </c>
      <c r="C2105" s="839" t="s">
        <v>3518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2129</v>
      </c>
      <c r="I2105" s="1236" t="s">
        <v>2130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3518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1650</v>
      </c>
      <c r="I2106" s="1235" t="s">
        <v>1699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2424</v>
      </c>
      <c r="C2107" s="839" t="s">
        <v>3518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3373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2925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2423</v>
      </c>
      <c r="C2108" s="839" t="s">
        <v>3518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2129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2422</v>
      </c>
      <c r="C2109" s="839" t="s">
        <v>3518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1650</v>
      </c>
      <c r="I2109" s="1236" t="s">
        <v>1649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2421</v>
      </c>
      <c r="C2110" s="839" t="s">
        <v>3518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1650</v>
      </c>
      <c r="I2110" s="1236" t="s">
        <v>2309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2419</v>
      </c>
      <c r="C2111" s="839" t="s">
        <v>3518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2129</v>
      </c>
      <c r="I2111" s="1236" t="s">
        <v>1776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2420</v>
      </c>
      <c r="C2112" s="839" t="s">
        <v>3518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1650</v>
      </c>
      <c r="I2112" s="1236" t="s">
        <v>2339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2418</v>
      </c>
      <c r="C2113" s="839" t="s">
        <v>3518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1650</v>
      </c>
      <c r="I2113" s="1236" t="s">
        <v>1545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2418</v>
      </c>
      <c r="C2114" s="839" t="s">
        <v>3518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1650</v>
      </c>
      <c r="I2114" s="1236" t="s">
        <v>2340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2417</v>
      </c>
      <c r="C2115" s="839" t="s">
        <v>3518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1650</v>
      </c>
      <c r="I2115" s="1236" t="s">
        <v>1740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2416</v>
      </c>
      <c r="C2116" s="839" t="s">
        <v>3518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1650</v>
      </c>
      <c r="I2116" s="1236" t="s">
        <v>1701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2415</v>
      </c>
      <c r="C2117" s="839" t="s">
        <v>3518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1650</v>
      </c>
      <c r="I2117" s="1236" t="s">
        <v>1776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2415</v>
      </c>
      <c r="C2118" s="839" t="s">
        <v>3518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2129</v>
      </c>
      <c r="I2118" s="1236" t="s">
        <v>1776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2414</v>
      </c>
      <c r="C2119" s="839" t="s">
        <v>3518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2129</v>
      </c>
      <c r="I2119" s="1236" t="s">
        <v>2132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2414</v>
      </c>
      <c r="C2120" s="839" t="s">
        <v>3518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1650</v>
      </c>
      <c r="I2120" s="1236" t="s">
        <v>1701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2413</v>
      </c>
      <c r="C2121" s="839" t="s">
        <v>3518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2129</v>
      </c>
      <c r="I2121" s="1236" t="s">
        <v>2130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2412</v>
      </c>
      <c r="C2122" s="839" t="s">
        <v>3518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2129</v>
      </c>
      <c r="I2122" s="1236" t="s">
        <v>1776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2453</v>
      </c>
      <c r="C2123" s="839" t="s">
        <v>3518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1650</v>
      </c>
      <c r="I2123" s="1237" t="s">
        <v>1741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2452</v>
      </c>
      <c r="C2124" s="839" t="s">
        <v>3518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1650</v>
      </c>
      <c r="I2124" s="1237" t="s">
        <v>1758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2451</v>
      </c>
      <c r="C2125" s="839" t="s">
        <v>3518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1650</v>
      </c>
      <c r="I2125" s="1235" t="s">
        <v>1699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2450</v>
      </c>
      <c r="C2126" s="839" t="s">
        <v>3518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2129</v>
      </c>
      <c r="I2126" s="1236" t="s">
        <v>2130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2449</v>
      </c>
      <c r="C2127" s="839" t="s">
        <v>3518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1650</v>
      </c>
      <c r="I2127" s="1237" t="s">
        <v>1545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2448</v>
      </c>
      <c r="C2128" s="839" t="s">
        <v>3518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2129</v>
      </c>
      <c r="I2128" s="1236" t="s">
        <v>1776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2447</v>
      </c>
      <c r="C2129" s="839" t="s">
        <v>3518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2129</v>
      </c>
      <c r="I2129" s="1236" t="s">
        <v>1776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2446</v>
      </c>
      <c r="C2130" s="839" t="s">
        <v>3518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2129</v>
      </c>
      <c r="I2130" s="1236" t="s">
        <v>2130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2445</v>
      </c>
      <c r="C2131" s="839" t="s">
        <v>3518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1650</v>
      </c>
      <c r="I2131" s="1236" t="s">
        <v>1776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2444</v>
      </c>
      <c r="C2132" s="839" t="s">
        <v>3518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2129</v>
      </c>
      <c r="I2132" s="1236" t="s">
        <v>1776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2443</v>
      </c>
      <c r="C2133" s="839" t="s">
        <v>3518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2129</v>
      </c>
      <c r="I2133" s="1236" t="s">
        <v>1776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2442</v>
      </c>
      <c r="C2134" s="839" t="s">
        <v>3518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1650</v>
      </c>
      <c r="I2134" s="1235" t="s">
        <v>1699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2441</v>
      </c>
      <c r="C2135" s="839" t="s">
        <v>3518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1650</v>
      </c>
      <c r="I2135" s="1237" t="s">
        <v>1647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2440</v>
      </c>
      <c r="C2136" s="839" t="s">
        <v>3518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2129</v>
      </c>
      <c r="I2136" s="1237" t="s">
        <v>2132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2439</v>
      </c>
      <c r="C2137" s="839" t="s">
        <v>3518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1650</v>
      </c>
      <c r="I2137" s="1237" t="s">
        <v>1758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2438</v>
      </c>
      <c r="C2138" s="839" t="s">
        <v>3518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3373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2438</v>
      </c>
      <c r="C2139" s="839" t="s">
        <v>3518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1650</v>
      </c>
      <c r="I2139" s="1237" t="s">
        <v>1701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2437</v>
      </c>
      <c r="C2140" s="839" t="s">
        <v>3518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1650</v>
      </c>
      <c r="I2140" s="1237" t="s">
        <v>1702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2436</v>
      </c>
      <c r="C2141" s="839" t="s">
        <v>3518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2435</v>
      </c>
      <c r="C2142" s="839" t="s">
        <v>3518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2129</v>
      </c>
      <c r="I2142" s="1236" t="s">
        <v>1776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2434</v>
      </c>
      <c r="C2143" s="839" t="s">
        <v>3518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1650</v>
      </c>
      <c r="I2143" s="1236" t="s">
        <v>1545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2433</v>
      </c>
      <c r="C2144" s="839" t="s">
        <v>3518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1650</v>
      </c>
      <c r="I2144" s="1237" t="s">
        <v>2309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2432</v>
      </c>
      <c r="C2145" s="839" t="s">
        <v>3518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1650</v>
      </c>
      <c r="I2145" s="1237" t="s">
        <v>1758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2538</v>
      </c>
      <c r="C2146" s="839" t="s">
        <v>3518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1650</v>
      </c>
      <c r="I2146" s="1237" t="s">
        <v>1742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2537</v>
      </c>
      <c r="C2147" s="839" t="s">
        <v>3518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1650</v>
      </c>
      <c r="I2147" s="1237" t="s">
        <v>1776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2536</v>
      </c>
      <c r="C2148" s="839" t="s">
        <v>3518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2129</v>
      </c>
      <c r="I2148" s="1236" t="s">
        <v>1776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2534</v>
      </c>
      <c r="C2149" s="839" t="s">
        <v>3518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1650</v>
      </c>
      <c r="I2149" s="1237" t="s">
        <v>1647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2535</v>
      </c>
      <c r="C2150" s="839" t="s">
        <v>3518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1650</v>
      </c>
      <c r="I2150" s="1237" t="s">
        <v>1649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2533</v>
      </c>
      <c r="C2151" s="839" t="s">
        <v>3518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1650</v>
      </c>
      <c r="I2151" s="1237" t="s">
        <v>2539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2532</v>
      </c>
      <c r="C2152" s="839" t="s">
        <v>3518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1650</v>
      </c>
      <c r="I2152" s="1237" t="s">
        <v>1701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2531</v>
      </c>
      <c r="C2153" s="839" t="s">
        <v>3518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1650</v>
      </c>
      <c r="I2153" s="1237" t="s">
        <v>2309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2530</v>
      </c>
      <c r="C2154" s="839" t="s">
        <v>3518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1650</v>
      </c>
      <c r="I2154" s="1237" t="s">
        <v>1699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2529</v>
      </c>
      <c r="C2155" s="839" t="s">
        <v>3518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1650</v>
      </c>
      <c r="I2155" s="1237" t="s">
        <v>1741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2528</v>
      </c>
      <c r="C2156" s="839" t="s">
        <v>3518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2129</v>
      </c>
      <c r="I2156" s="1237" t="s">
        <v>1776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2527</v>
      </c>
      <c r="C2157" s="839" t="s">
        <v>3518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2129</v>
      </c>
      <c r="I2157" s="1237" t="s">
        <v>1776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2526</v>
      </c>
      <c r="C2158" s="839" t="s">
        <v>3518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1650</v>
      </c>
      <c r="I2158" s="1237" t="s">
        <v>1545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2525</v>
      </c>
      <c r="C2159" s="839" t="s">
        <v>3518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1650</v>
      </c>
      <c r="I2159" s="1237" t="s">
        <v>2279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2524</v>
      </c>
      <c r="C2160" s="839" t="s">
        <v>3518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1650</v>
      </c>
      <c r="I2160" s="1237" t="s">
        <v>1647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2523</v>
      </c>
      <c r="C2161" s="839" t="s">
        <v>3518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1650</v>
      </c>
      <c r="I2161" s="1237" t="s">
        <v>1545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2522</v>
      </c>
      <c r="C2162" s="839" t="s">
        <v>3518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1650</v>
      </c>
      <c r="I2162" s="1237" t="s">
        <v>1545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2521</v>
      </c>
      <c r="C2163" s="839" t="s">
        <v>3518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1650</v>
      </c>
      <c r="I2163" s="1237" t="s">
        <v>2339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2520</v>
      </c>
      <c r="C2164" s="839" t="s">
        <v>3518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1650</v>
      </c>
      <c r="I2164" s="1237" t="s">
        <v>1545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2519</v>
      </c>
      <c r="C2165" s="839" t="s">
        <v>3518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1650</v>
      </c>
      <c r="I2165" s="1237" t="s">
        <v>1741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2518</v>
      </c>
      <c r="C2166" s="839" t="s">
        <v>3518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2129</v>
      </c>
      <c r="I2166" s="1237" t="s">
        <v>1776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2540</v>
      </c>
      <c r="C2167" s="839" t="s">
        <v>3518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2517</v>
      </c>
      <c r="C2168" s="839" t="s">
        <v>3518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1650</v>
      </c>
      <c r="I2168" s="1237" t="s">
        <v>2309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2516</v>
      </c>
      <c r="C2169" s="839" t="s">
        <v>3518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1650</v>
      </c>
      <c r="I2169" s="1237" t="s">
        <v>1776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2515</v>
      </c>
      <c r="C2170" s="839" t="s">
        <v>3518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1650</v>
      </c>
      <c r="I2170" s="1237" t="s">
        <v>1699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2514</v>
      </c>
      <c r="C2171" s="839" t="s">
        <v>3518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1650</v>
      </c>
      <c r="I2171" s="1237" t="s">
        <v>1647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2513</v>
      </c>
      <c r="C2172" s="839" t="s">
        <v>3518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1650</v>
      </c>
      <c r="I2172" s="1237" t="s">
        <v>1702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2512</v>
      </c>
      <c r="C2173" s="839" t="s">
        <v>3518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1650</v>
      </c>
      <c r="I2173" s="1237" t="s">
        <v>1702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2511</v>
      </c>
      <c r="C2174" s="839" t="s">
        <v>3518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1650</v>
      </c>
      <c r="I2174" s="1237" t="s">
        <v>2309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2510</v>
      </c>
      <c r="C2175" s="839" t="s">
        <v>3518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2509</v>
      </c>
      <c r="C2176" s="839" t="s">
        <v>3518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1650</v>
      </c>
      <c r="I2176" s="1237" t="s">
        <v>1647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2508</v>
      </c>
      <c r="C2177" s="839" t="s">
        <v>3518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3373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2013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2508</v>
      </c>
      <c r="C2178" s="839" t="s">
        <v>3518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1542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2507</v>
      </c>
      <c r="C2179" s="839" t="s">
        <v>3518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1650</v>
      </c>
      <c r="I2179" s="1237" t="s">
        <v>2309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2506</v>
      </c>
      <c r="C2180" s="839" t="s">
        <v>3518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2129</v>
      </c>
      <c r="I2180" s="1237" t="s">
        <v>1776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2505</v>
      </c>
      <c r="C2181" s="839" t="s">
        <v>3518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1650</v>
      </c>
      <c r="I2181" s="1237" t="s">
        <v>1699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2504</v>
      </c>
      <c r="C2182" s="839" t="s">
        <v>3518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2129</v>
      </c>
      <c r="I2182" s="1237" t="s">
        <v>2130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2503</v>
      </c>
      <c r="C2183" s="839" t="s">
        <v>3518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2129</v>
      </c>
      <c r="I2183" s="1237" t="s">
        <v>2132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2502</v>
      </c>
      <c r="C2184" s="839" t="s">
        <v>3518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1650</v>
      </c>
      <c r="I2184" s="1237" t="s">
        <v>1699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2501</v>
      </c>
      <c r="C2185" s="839" t="s">
        <v>3518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1650</v>
      </c>
      <c r="I2185" s="1237" t="s">
        <v>1776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2500</v>
      </c>
      <c r="C2186" s="839" t="s">
        <v>3518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1650</v>
      </c>
      <c r="I2186" s="1237" t="s">
        <v>1545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2499</v>
      </c>
      <c r="C2187" s="839" t="s">
        <v>3518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1650</v>
      </c>
      <c r="I2187" s="1237" t="s">
        <v>1545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2498</v>
      </c>
      <c r="C2188" s="839" t="s">
        <v>3518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1650</v>
      </c>
      <c r="I2188" s="1237" t="s">
        <v>1545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2497</v>
      </c>
      <c r="C2189" s="839" t="s">
        <v>3518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1650</v>
      </c>
      <c r="I2189" s="1237" t="s">
        <v>1701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2496</v>
      </c>
      <c r="C2190" s="839" t="s">
        <v>3518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1650</v>
      </c>
      <c r="I2190" s="1237" t="s">
        <v>1647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2495</v>
      </c>
      <c r="C2191" s="839" t="s">
        <v>3518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2129</v>
      </c>
      <c r="I2191" s="1237" t="s">
        <v>2130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2494</v>
      </c>
      <c r="C2192" s="839" t="s">
        <v>3518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2129</v>
      </c>
      <c r="I2192" s="1237" t="s">
        <v>2130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2493</v>
      </c>
      <c r="C2193" s="839" t="s">
        <v>3518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2129</v>
      </c>
      <c r="I2193" s="1237" t="s">
        <v>2130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2492</v>
      </c>
      <c r="C2194" s="839" t="s">
        <v>3518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2491</v>
      </c>
      <c r="C2195" s="839" t="s">
        <v>3518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3373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2491</v>
      </c>
      <c r="C2196" s="839" t="s">
        <v>3518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1542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2490</v>
      </c>
      <c r="C2197" s="839" t="s">
        <v>3518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1650</v>
      </c>
      <c r="I2197" s="1237" t="s">
        <v>1545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2489</v>
      </c>
      <c r="C2198" s="839" t="s">
        <v>3518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1650</v>
      </c>
      <c r="I2198" s="1237" t="s">
        <v>2279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2488</v>
      </c>
      <c r="C2199" s="839" t="s">
        <v>3518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1650</v>
      </c>
      <c r="I2199" s="1237" t="s">
        <v>1741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2488</v>
      </c>
      <c r="C2200" s="839" t="s">
        <v>3518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1650</v>
      </c>
      <c r="I2200" s="1237" t="s">
        <v>1740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2487</v>
      </c>
      <c r="C2201" s="839" t="s">
        <v>3518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1650</v>
      </c>
      <c r="I2201" s="1237" t="s">
        <v>2279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2486</v>
      </c>
      <c r="C2202" s="839" t="s">
        <v>3518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1650</v>
      </c>
      <c r="I2202" s="1237" t="s">
        <v>1545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2485</v>
      </c>
      <c r="C2203" s="839" t="s">
        <v>3518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1650</v>
      </c>
      <c r="I2203" s="1237" t="s">
        <v>1741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2484</v>
      </c>
      <c r="C2204" s="839" t="s">
        <v>3518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1650</v>
      </c>
      <c r="I2204" s="1237" t="s">
        <v>1741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2483</v>
      </c>
      <c r="C2205" s="839" t="s">
        <v>3518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1650</v>
      </c>
      <c r="I2205" s="1237" t="s">
        <v>1545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2482</v>
      </c>
      <c r="C2206" s="839" t="s">
        <v>3518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1650</v>
      </c>
      <c r="I2206" s="1237" t="s">
        <v>1649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2481</v>
      </c>
      <c r="C2207" s="839" t="s">
        <v>3518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2129</v>
      </c>
      <c r="I2207" s="1237" t="s">
        <v>2130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2480</v>
      </c>
      <c r="C2208" s="839" t="s">
        <v>3518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1650</v>
      </c>
      <c r="I2208" s="1237" t="s">
        <v>1742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2479</v>
      </c>
      <c r="C2209" s="839" t="s">
        <v>3518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1650</v>
      </c>
      <c r="I2209" s="1237" t="s">
        <v>2309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2478</v>
      </c>
      <c r="C2210" s="839" t="s">
        <v>3518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1650</v>
      </c>
      <c r="I2210" s="1237" t="s">
        <v>1701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2477</v>
      </c>
      <c r="C2211" s="839" t="s">
        <v>3518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2476</v>
      </c>
      <c r="C2212" s="839" t="s">
        <v>3518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1650</v>
      </c>
      <c r="I2212" s="1237" t="s">
        <v>1741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2475</v>
      </c>
      <c r="C2213" s="839" t="s">
        <v>3518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1650</v>
      </c>
      <c r="I2213" s="1237" t="s">
        <v>2339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2474</v>
      </c>
      <c r="C2214" s="839" t="s">
        <v>3518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3373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2474</v>
      </c>
      <c r="C2215" s="839" t="s">
        <v>3518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1650</v>
      </c>
      <c r="I2215" s="1237" t="s">
        <v>1701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2473</v>
      </c>
      <c r="C2216" s="839" t="s">
        <v>3518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1650</v>
      </c>
      <c r="I2216" s="1237" t="s">
        <v>1545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2472</v>
      </c>
      <c r="C2217" s="839" t="s">
        <v>3518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2471</v>
      </c>
      <c r="C2218" s="839" t="s">
        <v>3518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2470</v>
      </c>
      <c r="C2219" s="839" t="s">
        <v>3518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1650</v>
      </c>
      <c r="I2219" s="1237" t="s">
        <v>1545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2469</v>
      </c>
      <c r="C2220" s="839" t="s">
        <v>3518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2468</v>
      </c>
      <c r="C2221" s="839" t="s">
        <v>3518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1650</v>
      </c>
      <c r="I2221" s="1237" t="s">
        <v>1740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2467</v>
      </c>
      <c r="C2222" s="839" t="s">
        <v>3518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1650</v>
      </c>
      <c r="I2222" s="1237" t="s">
        <v>1758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2466</v>
      </c>
      <c r="C2223" s="839" t="s">
        <v>3518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1650</v>
      </c>
      <c r="I2223" s="1237" t="s">
        <v>2309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2465</v>
      </c>
      <c r="C2224" s="839" t="s">
        <v>3518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1650</v>
      </c>
      <c r="I2224" s="1237" t="s">
        <v>1699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2464</v>
      </c>
      <c r="C2225" s="839" t="s">
        <v>3518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1650</v>
      </c>
      <c r="I2225" s="1237" t="s">
        <v>1647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2463</v>
      </c>
      <c r="C2226" s="839" t="s">
        <v>3518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1650</v>
      </c>
      <c r="I2226" s="1237" t="s">
        <v>1741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2462</v>
      </c>
      <c r="C2227" s="839" t="s">
        <v>3518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1650</v>
      </c>
      <c r="I2227" s="1237" t="s">
        <v>1740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2462</v>
      </c>
      <c r="C2228" s="839" t="s">
        <v>3518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2129</v>
      </c>
      <c r="I2228" s="1237" t="s">
        <v>2130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2461</v>
      </c>
      <c r="C2229" s="839" t="s">
        <v>3518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1650</v>
      </c>
      <c r="I2229" s="1237" t="s">
        <v>1699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2460</v>
      </c>
      <c r="C2230" s="839" t="s">
        <v>3518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2459</v>
      </c>
      <c r="C2231" s="839" t="s">
        <v>3518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1650</v>
      </c>
      <c r="I2231" s="1237" t="s">
        <v>1740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2458</v>
      </c>
      <c r="C2232" s="839" t="s">
        <v>3518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1650</v>
      </c>
      <c r="I2232" s="1237" t="s">
        <v>1545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2625</v>
      </c>
      <c r="C2233" s="839" t="s">
        <v>3518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1650</v>
      </c>
      <c r="I2233" s="1237" t="s">
        <v>1700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2624</v>
      </c>
      <c r="C2234" s="839" t="s">
        <v>3518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1650</v>
      </c>
      <c r="I2234" s="1237" t="s">
        <v>1699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2623</v>
      </c>
      <c r="C2235" s="839" t="s">
        <v>3518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2622</v>
      </c>
      <c r="C2236" s="839" t="s">
        <v>3518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1650</v>
      </c>
      <c r="I2236" s="1237" t="s">
        <v>1647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2621</v>
      </c>
      <c r="C2237" s="839" t="s">
        <v>3518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1650</v>
      </c>
      <c r="I2237" s="1237" t="s">
        <v>1545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2620</v>
      </c>
      <c r="C2238" s="839" t="s">
        <v>3518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1650</v>
      </c>
      <c r="I2238" s="1237" t="s">
        <v>1545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2619</v>
      </c>
      <c r="C2239" s="839" t="s">
        <v>3518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1650</v>
      </c>
      <c r="I2239" s="1237" t="s">
        <v>1776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2618</v>
      </c>
      <c r="C2240" s="839" t="s">
        <v>3518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1650</v>
      </c>
      <c r="I2240" s="1237" t="s">
        <v>1741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2617</v>
      </c>
      <c r="C2241" s="839" t="s">
        <v>3518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1650</v>
      </c>
      <c r="I2241" s="1237" t="s">
        <v>1545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2616</v>
      </c>
      <c r="C2242" s="839" t="s">
        <v>3518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1650</v>
      </c>
      <c r="I2242" s="1237" t="s">
        <v>2339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2615</v>
      </c>
      <c r="C2243" s="839" t="s">
        <v>3518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1650</v>
      </c>
      <c r="I2243" s="1237" t="s">
        <v>2339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2614</v>
      </c>
      <c r="C2244" s="839" t="s">
        <v>3518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1650</v>
      </c>
      <c r="I2244" s="1237" t="s">
        <v>2539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2613</v>
      </c>
      <c r="C2245" s="839" t="s">
        <v>3518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2612</v>
      </c>
      <c r="C2246" s="839" t="s">
        <v>3518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1650</v>
      </c>
      <c r="I2246" s="1237" t="s">
        <v>1740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2611</v>
      </c>
      <c r="C2247" s="839" t="s">
        <v>3518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1650</v>
      </c>
      <c r="I2247" s="1237" t="s">
        <v>1742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2610</v>
      </c>
      <c r="C2248" s="839" t="s">
        <v>3518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1650</v>
      </c>
      <c r="I2248" s="1237" t="s">
        <v>1545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2609</v>
      </c>
      <c r="C2249" s="839" t="s">
        <v>3518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1650</v>
      </c>
      <c r="I2249" s="1237" t="s">
        <v>1647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2608</v>
      </c>
      <c r="C2250" s="839" t="s">
        <v>3518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1650</v>
      </c>
      <c r="I2250" s="1237" t="s">
        <v>1545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2607</v>
      </c>
      <c r="C2251" s="839" t="s">
        <v>3518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1650</v>
      </c>
      <c r="I2251" s="1237" t="s">
        <v>1701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2606</v>
      </c>
      <c r="C2252" s="839" t="s">
        <v>3518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1650</v>
      </c>
      <c r="I2252" s="1237" t="s">
        <v>1545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2605</v>
      </c>
      <c r="C2253" s="839" t="s">
        <v>3518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1650</v>
      </c>
      <c r="I2253" s="1237" t="s">
        <v>1545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2604</v>
      </c>
      <c r="C2254" s="839" t="s">
        <v>3518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1650</v>
      </c>
      <c r="I2254" s="1237" t="s">
        <v>1741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2604</v>
      </c>
      <c r="C2255" s="839" t="s">
        <v>3518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1650</v>
      </c>
      <c r="I2255" s="1237" t="s">
        <v>1740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2603</v>
      </c>
      <c r="C2256" s="839" t="s">
        <v>3518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1650</v>
      </c>
      <c r="I2256" s="1237" t="s">
        <v>1545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2602</v>
      </c>
      <c r="C2257" s="839" t="s">
        <v>3518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3373</v>
      </c>
      <c r="I2257" s="1237" t="s">
        <v>1579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2601</v>
      </c>
      <c r="C2258" s="839" t="s">
        <v>3518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1650</v>
      </c>
      <c r="I2258" s="1237" t="s">
        <v>1701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2600</v>
      </c>
      <c r="C2259" s="839" t="s">
        <v>3518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1650</v>
      </c>
      <c r="I2259" s="1237" t="s">
        <v>1740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2600</v>
      </c>
      <c r="C2260" s="839" t="s">
        <v>3518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1650</v>
      </c>
      <c r="I2260" s="1237" t="s">
        <v>2309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2599</v>
      </c>
      <c r="C2261" s="839" t="s">
        <v>3518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3373</v>
      </c>
      <c r="I2261" s="1237" t="s">
        <v>1579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2598</v>
      </c>
      <c r="C2262" s="839" t="s">
        <v>3518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1650</v>
      </c>
      <c r="I2262" s="1237" t="s">
        <v>1699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2597</v>
      </c>
      <c r="C2263" s="839" t="s">
        <v>3518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2596</v>
      </c>
      <c r="C2264" s="839" t="s">
        <v>3518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3373</v>
      </c>
      <c r="I2264" s="1237" t="s">
        <v>1579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2595</v>
      </c>
      <c r="C2265" s="839" t="s">
        <v>3518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1650</v>
      </c>
      <c r="I2265" s="1237" t="s">
        <v>1741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2594</v>
      </c>
      <c r="C2266" s="839" t="s">
        <v>3518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1650</v>
      </c>
      <c r="I2266" s="1237" t="s">
        <v>1699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2593</v>
      </c>
      <c r="C2267" s="839" t="s">
        <v>3518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1650</v>
      </c>
      <c r="I2267" s="1237" t="s">
        <v>1545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2592</v>
      </c>
      <c r="C2268" s="839" t="s">
        <v>3518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1650</v>
      </c>
      <c r="I2268" s="1237" t="s">
        <v>1545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2592</v>
      </c>
      <c r="C2269" s="839" t="s">
        <v>3518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1650</v>
      </c>
      <c r="I2269" s="1237" t="s">
        <v>2340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2591</v>
      </c>
      <c r="C2270" s="839" t="s">
        <v>3518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1650</v>
      </c>
      <c r="I2270" s="1237" t="s">
        <v>1649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2590</v>
      </c>
      <c r="C2271" s="839" t="s">
        <v>3518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1650</v>
      </c>
      <c r="I2271" s="1237" t="s">
        <v>1742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2589</v>
      </c>
      <c r="C2272" s="839" t="s">
        <v>3518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1650</v>
      </c>
      <c r="I2272" s="1237" t="s">
        <v>1545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2588</v>
      </c>
      <c r="C2273" s="839" t="s">
        <v>3518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1650</v>
      </c>
      <c r="I2273" s="1237" t="s">
        <v>1699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2587</v>
      </c>
      <c r="C2274" s="839" t="s">
        <v>3518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1650</v>
      </c>
      <c r="I2274" s="1237" t="s">
        <v>1649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2586</v>
      </c>
      <c r="C2275" s="839" t="s">
        <v>3518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1650</v>
      </c>
      <c r="I2275" s="1237" t="s">
        <v>2309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2585</v>
      </c>
      <c r="C2276" s="839" t="s">
        <v>3518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1650</v>
      </c>
      <c r="I2276" s="1237" t="s">
        <v>1649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2584</v>
      </c>
      <c r="C2277" s="839" t="s">
        <v>3518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1650</v>
      </c>
      <c r="I2277" s="1237" t="s">
        <v>1545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2583</v>
      </c>
      <c r="C2278" s="839" t="s">
        <v>3518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1650</v>
      </c>
      <c r="I2278" s="1237" t="s">
        <v>2309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2582</v>
      </c>
      <c r="C2279" s="839" t="s">
        <v>3518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2581</v>
      </c>
      <c r="C2280" s="839" t="s">
        <v>3518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1650</v>
      </c>
      <c r="I2280" s="1237" t="s">
        <v>1741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2580</v>
      </c>
      <c r="C2281" s="839" t="s">
        <v>3518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1650</v>
      </c>
      <c r="I2281" s="1237" t="s">
        <v>1699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2579</v>
      </c>
      <c r="C2282" s="839" t="s">
        <v>3518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1650</v>
      </c>
      <c r="I2282" s="1237" t="s">
        <v>1700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2578</v>
      </c>
      <c r="C2283" s="839" t="s">
        <v>3518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2577</v>
      </c>
      <c r="C2284" s="839" t="s">
        <v>3518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1650</v>
      </c>
      <c r="I2284" s="1237" t="s">
        <v>2339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2576</v>
      </c>
      <c r="C2285" s="839" t="s">
        <v>3518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1650</v>
      </c>
      <c r="I2285" s="1237" t="s">
        <v>1776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2575</v>
      </c>
      <c r="C2286" s="839" t="s">
        <v>3518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1650</v>
      </c>
      <c r="I2286" s="1237" t="s">
        <v>2309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2574</v>
      </c>
      <c r="C2287" s="839" t="s">
        <v>3518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1650</v>
      </c>
      <c r="I2287" s="1237" t="s">
        <v>1545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2573</v>
      </c>
      <c r="C2288" s="839" t="s">
        <v>3518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1650</v>
      </c>
      <c r="I2288" s="1237" t="s">
        <v>2340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2572</v>
      </c>
      <c r="C2289" s="839" t="s">
        <v>3518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2571</v>
      </c>
      <c r="C2290" s="839" t="s">
        <v>3518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1650</v>
      </c>
      <c r="I2290" s="1237" t="s">
        <v>2539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2570</v>
      </c>
      <c r="C2291" s="839" t="s">
        <v>3518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1650</v>
      </c>
      <c r="I2291" s="1237" t="s">
        <v>1647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2569</v>
      </c>
      <c r="C2292" s="839" t="s">
        <v>3518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1650</v>
      </c>
      <c r="I2292" s="1237" t="s">
        <v>1740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2568</v>
      </c>
      <c r="C2293" s="839" t="s">
        <v>3518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1650</v>
      </c>
      <c r="I2293" s="1237" t="s">
        <v>1701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2567</v>
      </c>
      <c r="C2294" s="839" t="s">
        <v>3518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1650</v>
      </c>
      <c r="I2294" s="1237" t="s">
        <v>1701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2566</v>
      </c>
      <c r="C2295" s="839" t="s">
        <v>3518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1650</v>
      </c>
      <c r="I2295" s="1237" t="s">
        <v>2279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2565</v>
      </c>
      <c r="C2296" s="839" t="s">
        <v>3518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1650</v>
      </c>
      <c r="I2296" s="1237" t="s">
        <v>1545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2564</v>
      </c>
      <c r="C2297" s="839" t="s">
        <v>3518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1650</v>
      </c>
      <c r="I2297" s="1237" t="s">
        <v>2309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2563</v>
      </c>
      <c r="C2298" s="839" t="s">
        <v>3518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2562</v>
      </c>
      <c r="C2299" s="839" t="s">
        <v>3518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1650</v>
      </c>
      <c r="I2299" s="1237" t="s">
        <v>2309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2561</v>
      </c>
      <c r="C2300" s="839" t="s">
        <v>3518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1650</v>
      </c>
      <c r="I2300" s="1237" t="s">
        <v>1741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2645</v>
      </c>
      <c r="C2301" s="839" t="s">
        <v>3518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2129</v>
      </c>
      <c r="I2301" s="1238" t="s">
        <v>1776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2645</v>
      </c>
      <c r="C2302" s="839" t="s">
        <v>3518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2129</v>
      </c>
      <c r="I2302" s="1238" t="s">
        <v>1776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2647</v>
      </c>
      <c r="C2303" s="839" t="s">
        <v>3518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2129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2644</v>
      </c>
      <c r="C2304" s="839" t="s">
        <v>3518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2129</v>
      </c>
      <c r="I2304" s="1238" t="s">
        <v>2130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2643</v>
      </c>
      <c r="C2305" s="839" t="s">
        <v>3518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2129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2642</v>
      </c>
      <c r="C2306" s="839" t="s">
        <v>3518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1650</v>
      </c>
      <c r="I2306" s="1238" t="s">
        <v>1649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2642</v>
      </c>
      <c r="C2307" s="839" t="s">
        <v>3518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2641</v>
      </c>
      <c r="C2308" s="839" t="s">
        <v>3518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2129</v>
      </c>
      <c r="I2308" s="1238" t="s">
        <v>2130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2640</v>
      </c>
      <c r="C2309" s="839" t="s">
        <v>3518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2129</v>
      </c>
      <c r="I2309" s="1238" t="s">
        <v>1776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2638</v>
      </c>
      <c r="C2310" s="839" t="s">
        <v>3518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2129</v>
      </c>
      <c r="I2310" s="1238" t="s">
        <v>2130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2639</v>
      </c>
      <c r="C2311" s="839" t="s">
        <v>3518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2129</v>
      </c>
      <c r="I2311" s="1238" t="s">
        <v>2646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2637</v>
      </c>
      <c r="C2312" s="839" t="s">
        <v>3518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1650</v>
      </c>
      <c r="I2312" s="1238" t="s">
        <v>1699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2636</v>
      </c>
      <c r="C2313" s="839" t="s">
        <v>3518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2129</v>
      </c>
      <c r="I2313" s="1238" t="s">
        <v>2130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2635</v>
      </c>
      <c r="C2314" s="839" t="s">
        <v>3518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1825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2634</v>
      </c>
      <c r="C2315" s="839" t="s">
        <v>3518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2129</v>
      </c>
      <c r="I2315" s="1238" t="s">
        <v>2646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2633</v>
      </c>
      <c r="C2316" s="839" t="s">
        <v>3518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1650</v>
      </c>
      <c r="I2316" s="1238" t="s">
        <v>2279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2632</v>
      </c>
      <c r="C2317" s="839" t="s">
        <v>3518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3373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2631</v>
      </c>
      <c r="C2318" s="839" t="s">
        <v>3518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1650</v>
      </c>
      <c r="I2318" s="1238" t="s">
        <v>1545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2630</v>
      </c>
      <c r="C2319" s="839" t="s">
        <v>3518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2129</v>
      </c>
      <c r="I2319" s="1238" t="s">
        <v>2130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2696</v>
      </c>
      <c r="C2320" s="839" t="s">
        <v>3518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2129</v>
      </c>
      <c r="I2320" s="1239" t="s">
        <v>2132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2695</v>
      </c>
      <c r="C2321" s="839" t="s">
        <v>3518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2129</v>
      </c>
      <c r="I2321" s="1238" t="s">
        <v>1776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2694</v>
      </c>
      <c r="C2322" s="839" t="s">
        <v>3518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2129</v>
      </c>
      <c r="I2322" s="1238" t="s">
        <v>1776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2693</v>
      </c>
      <c r="C2323" s="839" t="s">
        <v>3518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2129</v>
      </c>
      <c r="I2323" s="1238" t="s">
        <v>2130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2692</v>
      </c>
      <c r="C2324" s="839" t="s">
        <v>3518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1650</v>
      </c>
      <c r="I2324" s="1239" t="s">
        <v>2539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2691</v>
      </c>
      <c r="C2325" s="839" t="s">
        <v>3518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1650</v>
      </c>
      <c r="I2325" s="1239" t="s">
        <v>1545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2690</v>
      </c>
      <c r="C2326" s="839" t="s">
        <v>3518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1650</v>
      </c>
      <c r="I2326" s="1239" t="s">
        <v>1647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2689</v>
      </c>
      <c r="C2327" s="839" t="s">
        <v>3518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1650</v>
      </c>
      <c r="I2327" s="1239" t="s">
        <v>2309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2688</v>
      </c>
      <c r="C2328" s="839" t="s">
        <v>3518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2697</v>
      </c>
      <c r="I2328" s="1239" t="s">
        <v>1542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2687</v>
      </c>
      <c r="C2329" s="839" t="s">
        <v>3518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2697</v>
      </c>
      <c r="I2329" s="1239" t="s">
        <v>1542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2686</v>
      </c>
      <c r="C2330" s="839" t="s">
        <v>3518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2697</v>
      </c>
      <c r="I2330" s="1239" t="s">
        <v>1542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2685</v>
      </c>
      <c r="C2331" s="839" t="s">
        <v>3518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2697</v>
      </c>
      <c r="I2331" s="1239" t="s">
        <v>1542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2685</v>
      </c>
      <c r="C2332" s="839" t="s">
        <v>3518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2129</v>
      </c>
      <c r="I2332" s="1239" t="s">
        <v>2130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2684</v>
      </c>
      <c r="C2333" s="839" t="s">
        <v>3518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2697</v>
      </c>
      <c r="I2333" s="1239" t="s">
        <v>2698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2794</v>
      </c>
      <c r="C2334" s="839" t="s">
        <v>3518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2129</v>
      </c>
      <c r="I2334" s="1240" t="s">
        <v>2130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2787</v>
      </c>
      <c r="C2335" s="839" t="s">
        <v>3518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1650</v>
      </c>
      <c r="I2335" s="1240" t="s">
        <v>1545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2786</v>
      </c>
      <c r="C2336" s="839" t="s">
        <v>3518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1650</v>
      </c>
      <c r="I2336" s="1240" t="s">
        <v>1545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2785</v>
      </c>
      <c r="C2337" s="839" t="s">
        <v>3518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2129</v>
      </c>
      <c r="I2337" s="1240" t="s">
        <v>2130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2784</v>
      </c>
      <c r="C2338" s="839" t="s">
        <v>3518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2697</v>
      </c>
      <c r="I2338" s="1239" t="s">
        <v>1542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2783</v>
      </c>
      <c r="C2339" s="839" t="s">
        <v>3518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2129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2782</v>
      </c>
      <c r="C2340" s="839" t="s">
        <v>3518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2129</v>
      </c>
      <c r="I2340" s="1240" t="s">
        <v>1776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2781</v>
      </c>
      <c r="C2341" s="839" t="s">
        <v>3518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2129</v>
      </c>
      <c r="I2341" s="1240" t="s">
        <v>1776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2780</v>
      </c>
      <c r="C2342" s="839" t="s">
        <v>3518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2129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2779</v>
      </c>
      <c r="C2343" s="839" t="s">
        <v>3518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2129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2778</v>
      </c>
      <c r="C2344" s="839" t="s">
        <v>3518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2697</v>
      </c>
      <c r="I2344" s="1240" t="s">
        <v>2788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2777</v>
      </c>
      <c r="C2345" s="839" t="s">
        <v>3518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2697</v>
      </c>
      <c r="I2345" s="1240" t="s">
        <v>2788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2776</v>
      </c>
      <c r="C2346" s="839" t="s">
        <v>3518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2129</v>
      </c>
      <c r="I2346" s="1240" t="s">
        <v>1776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2775</v>
      </c>
      <c r="C2347" s="839" t="s">
        <v>3518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2697</v>
      </c>
      <c r="I2347" s="1239" t="s">
        <v>1542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2774</v>
      </c>
      <c r="C2348" s="839" t="s">
        <v>3518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2697</v>
      </c>
      <c r="I2348" s="1240" t="s">
        <v>2789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2773</v>
      </c>
      <c r="C2349" s="839" t="s">
        <v>3518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2697</v>
      </c>
      <c r="I2349" s="1240" t="s">
        <v>2791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2772</v>
      </c>
      <c r="C2350" s="839" t="s">
        <v>3518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2697</v>
      </c>
      <c r="I2350" s="1240" t="s">
        <v>2790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2771</v>
      </c>
      <c r="C2351" s="839" t="s">
        <v>3518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2129</v>
      </c>
      <c r="I2351" s="1240" t="s">
        <v>1776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2770</v>
      </c>
      <c r="C2352" s="839" t="s">
        <v>3518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2769</v>
      </c>
      <c r="C2353" s="839" t="s">
        <v>3518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2129</v>
      </c>
      <c r="I2353" s="1240" t="s">
        <v>1776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2768</v>
      </c>
      <c r="C2354" s="839" t="s">
        <v>3518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2697</v>
      </c>
      <c r="I2354" s="1240" t="s">
        <v>2791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2767</v>
      </c>
      <c r="C2355" s="839" t="s">
        <v>3518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2129</v>
      </c>
      <c r="I2355" s="1240" t="s">
        <v>1776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2766</v>
      </c>
      <c r="C2356" s="839" t="s">
        <v>3518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2697</v>
      </c>
      <c r="I2356" s="1239" t="s">
        <v>1542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2766</v>
      </c>
      <c r="C2357" s="839" t="s">
        <v>3518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1650</v>
      </c>
      <c r="I2357" s="1240" t="s">
        <v>1741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2765</v>
      </c>
      <c r="C2358" s="839" t="s">
        <v>3518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2764</v>
      </c>
      <c r="C2359" s="839" t="s">
        <v>3518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2129</v>
      </c>
      <c r="I2359" s="1240" t="s">
        <v>2132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2763</v>
      </c>
      <c r="C2360" s="839" t="s">
        <v>3518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2697</v>
      </c>
      <c r="I2360" s="1240" t="s">
        <v>2698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2763</v>
      </c>
      <c r="C2361" s="839" t="s">
        <v>3518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2697</v>
      </c>
      <c r="I2361" s="1240" t="s">
        <v>1542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2762</v>
      </c>
      <c r="C2362" s="839" t="s">
        <v>3518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1650</v>
      </c>
      <c r="I2362" s="1240" t="s">
        <v>1545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2761</v>
      </c>
      <c r="C2363" s="839" t="s">
        <v>3518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2129</v>
      </c>
      <c r="I2363" s="1240" t="s">
        <v>1776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2760</v>
      </c>
      <c r="C2364" s="839" t="s">
        <v>3518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2129</v>
      </c>
      <c r="I2364" s="1240" t="s">
        <v>1776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2759</v>
      </c>
      <c r="C2365" s="839" t="s">
        <v>3518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2013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2759</v>
      </c>
      <c r="C2366" s="839" t="s">
        <v>3518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2129</v>
      </c>
      <c r="I2366" s="1240" t="s">
        <v>2132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2758</v>
      </c>
      <c r="C2367" s="839" t="s">
        <v>3518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1650</v>
      </c>
      <c r="I2367" s="1240" t="s">
        <v>1545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2757</v>
      </c>
      <c r="C2368" s="839" t="s">
        <v>3518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2129</v>
      </c>
      <c r="I2368" s="1240" t="s">
        <v>2789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2756</v>
      </c>
      <c r="C2369" s="839" t="s">
        <v>3518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1650</v>
      </c>
      <c r="I2369" s="1240" t="s">
        <v>1741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2755</v>
      </c>
      <c r="C2370" s="839" t="s">
        <v>3518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1650</v>
      </c>
      <c r="I2370" s="1240" t="s">
        <v>1649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1930</v>
      </c>
      <c r="C2371" s="839" t="s">
        <v>3518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2129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2754</v>
      </c>
      <c r="C2372" s="839" t="s">
        <v>3518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2129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2753</v>
      </c>
      <c r="C2373" s="839" t="s">
        <v>3518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2697</v>
      </c>
      <c r="I2373" s="1240" t="s">
        <v>2130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2752</v>
      </c>
      <c r="C2374" s="839" t="s">
        <v>3518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2697</v>
      </c>
      <c r="I2374" s="1240" t="s">
        <v>1542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2751</v>
      </c>
      <c r="C2375" s="839" t="s">
        <v>3518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2697</v>
      </c>
      <c r="I2375" s="1240" t="s">
        <v>1542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2750</v>
      </c>
      <c r="C2376" s="839" t="s">
        <v>3518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2129</v>
      </c>
      <c r="I2376" s="1240" t="s">
        <v>2130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2749</v>
      </c>
      <c r="C2377" s="839" t="s">
        <v>3518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3373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2792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2748</v>
      </c>
      <c r="C2378" s="839" t="s">
        <v>3518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2841</v>
      </c>
      <c r="C2379" s="839" t="s">
        <v>3518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2129</v>
      </c>
      <c r="I2379" s="1240" t="s">
        <v>2130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2840</v>
      </c>
      <c r="C2380" s="839" t="s">
        <v>3518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1650</v>
      </c>
      <c r="I2380" s="1241" t="s">
        <v>1758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2839</v>
      </c>
      <c r="C2381" s="839" t="s">
        <v>3518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2129</v>
      </c>
      <c r="I2381" s="1240" t="s">
        <v>2130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2838</v>
      </c>
      <c r="C2382" s="839" t="s">
        <v>3518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2129</v>
      </c>
      <c r="I2382" s="1241" t="s">
        <v>1776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2837</v>
      </c>
      <c r="C2383" s="839" t="s">
        <v>3518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2129</v>
      </c>
      <c r="I2383" s="1241" t="s">
        <v>1776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2836</v>
      </c>
      <c r="C2384" s="839" t="s">
        <v>3518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2835</v>
      </c>
      <c r="C2385" s="839" t="s">
        <v>3518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2129</v>
      </c>
      <c r="I2385" s="1241" t="s">
        <v>1776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2834</v>
      </c>
      <c r="C2386" s="839" t="s">
        <v>3518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1650</v>
      </c>
      <c r="I2386" s="1240" t="s">
        <v>1545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2833</v>
      </c>
      <c r="C2387" s="839" t="s">
        <v>3518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1650</v>
      </c>
      <c r="I2387" s="1240" t="s">
        <v>1545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2832</v>
      </c>
      <c r="C2388" s="839" t="s">
        <v>3518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1650</v>
      </c>
      <c r="I2388" s="1241" t="s">
        <v>2340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2831</v>
      </c>
      <c r="C2389" s="839" t="s">
        <v>3518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2129</v>
      </c>
      <c r="I2389" s="1241" t="s">
        <v>1776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2830</v>
      </c>
      <c r="C2390" s="839" t="s">
        <v>3518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2829</v>
      </c>
      <c r="C2391" s="839" t="s">
        <v>3518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3373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2828</v>
      </c>
      <c r="C2392" s="839" t="s">
        <v>3518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1650</v>
      </c>
      <c r="I2392" s="1241" t="s">
        <v>1699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2827</v>
      </c>
      <c r="C2393" s="839" t="s">
        <v>3518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3373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2826</v>
      </c>
      <c r="C2394" s="839" t="s">
        <v>3518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2825</v>
      </c>
      <c r="C2395" s="839" t="s">
        <v>3518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1650</v>
      </c>
      <c r="I2395" s="1241" t="s">
        <v>1647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2824</v>
      </c>
      <c r="C2396" s="839" t="s">
        <v>3518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1650</v>
      </c>
      <c r="I2396" s="1241" t="s">
        <v>1699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2823</v>
      </c>
      <c r="C2397" s="839" t="s">
        <v>3518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2129</v>
      </c>
      <c r="I2397" s="1240" t="s">
        <v>2130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2822</v>
      </c>
      <c r="C2398" s="839" t="s">
        <v>3518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2821</v>
      </c>
      <c r="C2399" s="839" t="s">
        <v>3518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2129</v>
      </c>
      <c r="I2399" s="1240" t="s">
        <v>2130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2820</v>
      </c>
      <c r="C2400" s="839" t="s">
        <v>3518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2129</v>
      </c>
      <c r="I2400" s="1241" t="s">
        <v>1776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2854</v>
      </c>
      <c r="C2401" s="839" t="s">
        <v>3518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2853</v>
      </c>
      <c r="C2402" s="839" t="s">
        <v>3518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1650</v>
      </c>
      <c r="I2402" s="1241" t="s">
        <v>1758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2852</v>
      </c>
      <c r="C2403" s="839" t="s">
        <v>3518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1650</v>
      </c>
      <c r="I2403" s="1241" t="s">
        <v>2309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2851</v>
      </c>
      <c r="C2404" s="839" t="s">
        <v>3518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1650</v>
      </c>
      <c r="I2404" s="1241" t="s">
        <v>2279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2850</v>
      </c>
      <c r="C2405" s="839" t="s">
        <v>3518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1650</v>
      </c>
      <c r="I2405" s="1241" t="s">
        <v>1545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2849</v>
      </c>
      <c r="C2406" s="839" t="s">
        <v>3518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1650</v>
      </c>
      <c r="I2406" s="1241" t="s">
        <v>2279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2848</v>
      </c>
      <c r="C2407" s="839" t="s">
        <v>3518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1650</v>
      </c>
      <c r="I2407" s="1241" t="s">
        <v>1545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2847</v>
      </c>
      <c r="C2408" s="839" t="s">
        <v>3518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1650</v>
      </c>
      <c r="I2408" s="1241" t="s">
        <v>1741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2846</v>
      </c>
      <c r="C2409" s="839" t="s">
        <v>3518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1650</v>
      </c>
      <c r="I2409" s="1241" t="s">
        <v>1647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2845</v>
      </c>
      <c r="C2410" s="839" t="s">
        <v>3518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3373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2133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2844</v>
      </c>
      <c r="C2411" s="839" t="s">
        <v>3518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2855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2843</v>
      </c>
      <c r="C2412" s="839" t="s">
        <v>3518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1650</v>
      </c>
      <c r="I2412" s="1241" t="s">
        <v>2856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2842</v>
      </c>
      <c r="C2413" s="839" t="s">
        <v>3518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3373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2013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2920</v>
      </c>
      <c r="C2414" s="839" t="s">
        <v>3518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1650</v>
      </c>
      <c r="I2414" s="1241" t="s">
        <v>1741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2919</v>
      </c>
      <c r="C2415" s="839" t="s">
        <v>3518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1650</v>
      </c>
      <c r="I2415" s="1241" t="s">
        <v>1700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2918</v>
      </c>
      <c r="C2416" s="839" t="s">
        <v>3518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1650</v>
      </c>
      <c r="I2416" s="1241" t="s">
        <v>2921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2917</v>
      </c>
      <c r="C2417" s="839" t="s">
        <v>3518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1650</v>
      </c>
      <c r="I2417" s="1241" t="s">
        <v>2922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2916</v>
      </c>
      <c r="C2418" s="839" t="s">
        <v>3518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1650</v>
      </c>
      <c r="I2418" s="1241" t="s">
        <v>1545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2915</v>
      </c>
      <c r="C2419" s="839" t="s">
        <v>3518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1650</v>
      </c>
      <c r="I2419" s="1241" t="s">
        <v>1699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2915</v>
      </c>
      <c r="C2420" s="839" t="s">
        <v>3518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1650</v>
      </c>
      <c r="I2420" s="1241" t="s">
        <v>2922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2914</v>
      </c>
      <c r="C2421" s="839" t="s">
        <v>3518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1650</v>
      </c>
      <c r="I2421" s="1241" t="s">
        <v>1545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2913</v>
      </c>
      <c r="C2422" s="839" t="s">
        <v>3518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1650</v>
      </c>
      <c r="I2422" s="1241" t="s">
        <v>2309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2912</v>
      </c>
      <c r="C2423" s="839" t="s">
        <v>3518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1650</v>
      </c>
      <c r="I2423" s="1241" t="s">
        <v>2856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2911</v>
      </c>
      <c r="C2424" s="839" t="s">
        <v>3518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2910</v>
      </c>
      <c r="C2425" s="839" t="s">
        <v>3518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1650</v>
      </c>
      <c r="I2425" s="1241" t="s">
        <v>2309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2909</v>
      </c>
      <c r="C2426" s="839" t="s">
        <v>3518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1650</v>
      </c>
      <c r="I2426" s="1241" t="s">
        <v>2309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2908</v>
      </c>
      <c r="C2427" s="839" t="s">
        <v>3518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1650</v>
      </c>
      <c r="I2427" s="1241" t="s">
        <v>1758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2907</v>
      </c>
      <c r="C2428" s="839" t="s">
        <v>3518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1650</v>
      </c>
      <c r="I2428" s="1241" t="s">
        <v>1545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2906</v>
      </c>
      <c r="C2429" s="839" t="s">
        <v>3518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1650</v>
      </c>
      <c r="I2429" s="1241" t="s">
        <v>1647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2905</v>
      </c>
      <c r="C2430" s="839" t="s">
        <v>3518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1650</v>
      </c>
      <c r="I2430" s="1241" t="s">
        <v>1545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2904</v>
      </c>
      <c r="C2431" s="839" t="s">
        <v>3518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1650</v>
      </c>
      <c r="I2431" s="1241" t="s">
        <v>1545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2903</v>
      </c>
      <c r="C2432" s="839" t="s">
        <v>3518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1650</v>
      </c>
      <c r="I2432" s="1241" t="s">
        <v>1776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2902</v>
      </c>
      <c r="C2433" s="839" t="s">
        <v>3518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1650</v>
      </c>
      <c r="I2433" s="1241" t="s">
        <v>1699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2901</v>
      </c>
      <c r="C2434" s="839" t="s">
        <v>3518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1650</v>
      </c>
      <c r="I2434" s="1241" t="s">
        <v>1741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2900</v>
      </c>
      <c r="C2435" s="839" t="s">
        <v>3518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1650</v>
      </c>
      <c r="I2435" s="1241" t="s">
        <v>1741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2899</v>
      </c>
      <c r="C2436" s="839" t="s">
        <v>3518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1825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2898</v>
      </c>
      <c r="C2437" s="839" t="s">
        <v>3518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1650</v>
      </c>
      <c r="I2437" s="1241" t="s">
        <v>2339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2897</v>
      </c>
      <c r="C2438" s="839" t="s">
        <v>3518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1650</v>
      </c>
      <c r="I2438" s="1241" t="s">
        <v>2921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2896</v>
      </c>
      <c r="C2439" s="839" t="s">
        <v>3518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1650</v>
      </c>
      <c r="I2439" s="1241" t="s">
        <v>2856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2895</v>
      </c>
      <c r="C2440" s="839" t="s">
        <v>3518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1650</v>
      </c>
      <c r="I2440" s="1241" t="s">
        <v>2856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1570</v>
      </c>
      <c r="C2441" s="839" t="s">
        <v>3518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1569</v>
      </c>
      <c r="C2442" s="839" t="s">
        <v>3518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1569</v>
      </c>
      <c r="C2443" s="839" t="s">
        <v>3518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1542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2894</v>
      </c>
      <c r="C2444" s="839" t="s">
        <v>3518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1650</v>
      </c>
      <c r="I2444" s="1241" t="s">
        <v>1545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2893</v>
      </c>
      <c r="C2445" s="839" t="s">
        <v>3518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2892</v>
      </c>
      <c r="C2446" s="839" t="s">
        <v>3518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1650</v>
      </c>
      <c r="I2446" s="1241" t="s">
        <v>2339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2891</v>
      </c>
      <c r="C2447" s="839" t="s">
        <v>3518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1650</v>
      </c>
      <c r="I2447" s="1241" t="s">
        <v>1545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2890</v>
      </c>
      <c r="C2448" s="839" t="s">
        <v>3518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2889</v>
      </c>
      <c r="C2449" s="839" t="s">
        <v>3518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1650</v>
      </c>
      <c r="I2449" s="1241" t="s">
        <v>1699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2888</v>
      </c>
      <c r="C2450" s="839" t="s">
        <v>3518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1650</v>
      </c>
      <c r="I2450" s="1241" t="s">
        <v>2923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2887</v>
      </c>
      <c r="C2451" s="839" t="s">
        <v>3518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1650</v>
      </c>
      <c r="I2451" s="1241" t="s">
        <v>1699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2886</v>
      </c>
      <c r="C2452" s="839" t="s">
        <v>3518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1650</v>
      </c>
      <c r="I2452" s="1241" t="s">
        <v>2309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2885</v>
      </c>
      <c r="C2453" s="839" t="s">
        <v>3518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2885</v>
      </c>
      <c r="C2454" s="839" t="s">
        <v>3518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1650</v>
      </c>
      <c r="I2454" s="1241" t="s">
        <v>2856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2884</v>
      </c>
      <c r="C2455" s="839" t="s">
        <v>3518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1650</v>
      </c>
      <c r="I2455" s="1241" t="s">
        <v>1701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2883</v>
      </c>
      <c r="C2456" s="839" t="s">
        <v>3518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1650</v>
      </c>
      <c r="I2456" s="1241" t="s">
        <v>2922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2882</v>
      </c>
      <c r="C2457" s="839" t="s">
        <v>3518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1650</v>
      </c>
      <c r="I2457" s="1241" t="s">
        <v>2923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2881</v>
      </c>
      <c r="C2458" s="839" t="s">
        <v>3518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1650</v>
      </c>
      <c r="I2458" s="1241" t="s">
        <v>1740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2880</v>
      </c>
      <c r="C2459" s="839" t="s">
        <v>3518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1650</v>
      </c>
      <c r="I2459" s="1241" t="s">
        <v>2921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2879</v>
      </c>
      <c r="C2460" s="839" t="s">
        <v>3518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1650</v>
      </c>
      <c r="I2460" s="1241" t="s">
        <v>1647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2878</v>
      </c>
      <c r="C2461" s="839" t="s">
        <v>3518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1650</v>
      </c>
      <c r="I2461" s="1241" t="s">
        <v>1700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2877</v>
      </c>
      <c r="C2462" s="839" t="s">
        <v>3518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3373</v>
      </c>
      <c r="I2462" s="1241" t="s">
        <v>1579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1362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2876</v>
      </c>
      <c r="C2463" s="839" t="s">
        <v>3518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2875</v>
      </c>
      <c r="C2464" s="839" t="s">
        <v>3518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1650</v>
      </c>
      <c r="I2464" s="1241" t="s">
        <v>1699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2874</v>
      </c>
      <c r="C2465" s="839" t="s">
        <v>3518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2926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2873</v>
      </c>
      <c r="C2466" s="839" t="s">
        <v>3518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1579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1362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2872</v>
      </c>
      <c r="C2467" s="839" t="s">
        <v>3518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4335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1362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2871</v>
      </c>
      <c r="C2468" s="839" t="s">
        <v>3518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2870</v>
      </c>
      <c r="C2469" s="839" t="s">
        <v>3518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1650</v>
      </c>
      <c r="I2469" s="1241" t="s">
        <v>1699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2869</v>
      </c>
      <c r="C2470" s="839" t="s">
        <v>3518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1650</v>
      </c>
      <c r="I2470" s="1241" t="s">
        <v>1545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2868</v>
      </c>
      <c r="C2471" s="839" t="s">
        <v>3518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2867</v>
      </c>
      <c r="C2472" s="839" t="s">
        <v>3518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1650</v>
      </c>
      <c r="I2472" s="1241" t="s">
        <v>1776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2865</v>
      </c>
      <c r="C2473" s="839" t="s">
        <v>3518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1650</v>
      </c>
      <c r="I2473" s="1241" t="s">
        <v>1740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2866</v>
      </c>
      <c r="C2474" s="839" t="s">
        <v>3518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1650</v>
      </c>
      <c r="I2474" s="1241" t="s">
        <v>2856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2864</v>
      </c>
      <c r="C2475" s="839" t="s">
        <v>3518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1650</v>
      </c>
      <c r="I2475" s="1241" t="s">
        <v>1545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2864</v>
      </c>
      <c r="C2476" s="839" t="s">
        <v>3518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1650</v>
      </c>
      <c r="I2476" s="1241" t="s">
        <v>1700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2863</v>
      </c>
      <c r="C2477" s="839" t="s">
        <v>3518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1825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2862</v>
      </c>
      <c r="C2478" s="839" t="s">
        <v>3518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1650</v>
      </c>
      <c r="I2478" s="1241" t="s">
        <v>1545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2991</v>
      </c>
      <c r="C2479" s="839" t="s">
        <v>3518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1650</v>
      </c>
      <c r="I2479" s="1241" t="s">
        <v>1647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2990</v>
      </c>
      <c r="C2480" s="839" t="s">
        <v>3518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1650</v>
      </c>
      <c r="I2480" s="1241" t="s">
        <v>2339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2989</v>
      </c>
      <c r="C2481" s="839" t="s">
        <v>3518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1650</v>
      </c>
      <c r="I2481" s="1241" t="s">
        <v>1545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2988</v>
      </c>
      <c r="C2482" s="839" t="s">
        <v>3518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1650</v>
      </c>
      <c r="I2482" s="1241" t="s">
        <v>2279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2987</v>
      </c>
      <c r="C2483" s="839" t="s">
        <v>3518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1650</v>
      </c>
      <c r="I2483" s="1241" t="s">
        <v>2922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2986</v>
      </c>
      <c r="C2484" s="839" t="s">
        <v>3518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1650</v>
      </c>
      <c r="I2484" s="1241" t="s">
        <v>1545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2985</v>
      </c>
      <c r="C2485" s="839" t="s">
        <v>3518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1650</v>
      </c>
      <c r="I2485" s="1241" t="s">
        <v>2856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2984</v>
      </c>
      <c r="C2486" s="839" t="s">
        <v>3518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1650</v>
      </c>
      <c r="I2486" s="1241" t="s">
        <v>1649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2983</v>
      </c>
      <c r="C2487" s="839" t="s">
        <v>3518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1650</v>
      </c>
      <c r="I2487" s="1241" t="s">
        <v>1545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2982</v>
      </c>
      <c r="C2488" s="839" t="s">
        <v>3518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1650</v>
      </c>
      <c r="I2488" s="1241" t="s">
        <v>2856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2981</v>
      </c>
      <c r="C2489" s="839" t="s">
        <v>3518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1650</v>
      </c>
      <c r="I2489" s="1241" t="s">
        <v>1649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2980</v>
      </c>
      <c r="C2490" s="839" t="s">
        <v>3518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1650</v>
      </c>
      <c r="I2490" s="1241" t="s">
        <v>1776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2979</v>
      </c>
      <c r="C2491" s="839" t="s">
        <v>3518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1650</v>
      </c>
      <c r="I2491" s="1241" t="s">
        <v>1545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2978</v>
      </c>
      <c r="C2492" s="839" t="s">
        <v>3518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1650</v>
      </c>
      <c r="I2492" s="1241" t="s">
        <v>1545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2977</v>
      </c>
      <c r="C2493" s="839" t="s">
        <v>3518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1650</v>
      </c>
      <c r="I2493" s="1241" t="s">
        <v>1545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2976</v>
      </c>
      <c r="C2494" s="839" t="s">
        <v>3518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1650</v>
      </c>
      <c r="I2494" s="1241" t="s">
        <v>1649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2975</v>
      </c>
      <c r="C2495" s="839" t="s">
        <v>3518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1650</v>
      </c>
      <c r="I2495" s="1241" t="s">
        <v>1701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2974</v>
      </c>
      <c r="C2496" s="839" t="s">
        <v>3518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1650</v>
      </c>
      <c r="I2496" s="1241" t="s">
        <v>1545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2973</v>
      </c>
      <c r="C2497" s="839" t="s">
        <v>3518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1650</v>
      </c>
      <c r="I2497" s="1241" t="s">
        <v>2856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2972</v>
      </c>
      <c r="C2498" s="839" t="s">
        <v>3518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1650</v>
      </c>
      <c r="I2498" s="1241" t="s">
        <v>1545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2971</v>
      </c>
      <c r="C2499" s="839" t="s">
        <v>3518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2970</v>
      </c>
      <c r="C2500" s="839" t="s">
        <v>3518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1650</v>
      </c>
      <c r="I2500" s="1241" t="s">
        <v>1647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2969</v>
      </c>
      <c r="C2501" s="839" t="s">
        <v>3518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1650</v>
      </c>
      <c r="I2501" s="1241" t="s">
        <v>1647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2968</v>
      </c>
      <c r="C2502" s="839" t="s">
        <v>3518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1650</v>
      </c>
      <c r="I2502" s="1241" t="s">
        <v>1647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2967</v>
      </c>
      <c r="C2503" s="839" t="s">
        <v>3518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1650</v>
      </c>
      <c r="I2503" s="1241" t="s">
        <v>1649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2966</v>
      </c>
      <c r="C2504" s="839" t="s">
        <v>3518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2966</v>
      </c>
      <c r="C2505" s="839" t="s">
        <v>3518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1650</v>
      </c>
      <c r="I2505" s="1241" t="s">
        <v>1649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2965</v>
      </c>
      <c r="C2506" s="839" t="s">
        <v>3518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1650</v>
      </c>
      <c r="I2506" s="1241" t="s">
        <v>2923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2964</v>
      </c>
      <c r="C2507" s="839" t="s">
        <v>3518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1650</v>
      </c>
      <c r="I2507" s="1241" t="s">
        <v>2340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2963</v>
      </c>
      <c r="C2508" s="839" t="s">
        <v>3518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1650</v>
      </c>
      <c r="I2508" s="1241" t="s">
        <v>1545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2962</v>
      </c>
      <c r="C2509" s="839" t="s">
        <v>3518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1650</v>
      </c>
      <c r="I2509" s="1241" t="s">
        <v>1545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2961</v>
      </c>
      <c r="C2510" s="839" t="s">
        <v>3518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1650</v>
      </c>
      <c r="I2510" s="1241" t="s">
        <v>2921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2960</v>
      </c>
      <c r="C2511" s="839" t="s">
        <v>3518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1650</v>
      </c>
      <c r="I2511" s="1241" t="s">
        <v>1700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2959</v>
      </c>
      <c r="C2512" s="839" t="s">
        <v>3518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1650</v>
      </c>
      <c r="I2512" s="1241" t="s">
        <v>1758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2958</v>
      </c>
      <c r="C2513" s="839" t="s">
        <v>3518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1825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2957</v>
      </c>
      <c r="C2514" s="839" t="s">
        <v>3518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1650</v>
      </c>
      <c r="I2514" s="1241" t="s">
        <v>2309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2956</v>
      </c>
      <c r="C2515" s="839" t="s">
        <v>3518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1650</v>
      </c>
      <c r="I2515" s="1241" t="s">
        <v>1741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2956</v>
      </c>
      <c r="C2516" s="839" t="s">
        <v>3518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1650</v>
      </c>
      <c r="I2516" s="1241" t="s">
        <v>2309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2955</v>
      </c>
      <c r="C2517" s="839" t="s">
        <v>3518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3373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2954</v>
      </c>
      <c r="C2518" s="839" t="s">
        <v>3518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1650</v>
      </c>
      <c r="I2518" s="1241" t="s">
        <v>1741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2953</v>
      </c>
      <c r="C2519" s="839" t="s">
        <v>3518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1650</v>
      </c>
      <c r="I2519" s="1241" t="s">
        <v>2921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2952</v>
      </c>
      <c r="C2520" s="839" t="s">
        <v>3518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1650</v>
      </c>
      <c r="I2520" s="1241" t="s">
        <v>1776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2951</v>
      </c>
      <c r="C2521" s="839" t="s">
        <v>3518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1650</v>
      </c>
      <c r="I2521" s="1241" t="s">
        <v>1647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2950</v>
      </c>
      <c r="C2522" s="839" t="s">
        <v>3518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2949</v>
      </c>
      <c r="C2523" s="839" t="s">
        <v>3518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1650</v>
      </c>
      <c r="I2523" s="1241" t="s">
        <v>1545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2948</v>
      </c>
      <c r="C2524" s="839" t="s">
        <v>3518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1650</v>
      </c>
      <c r="I2524" s="1241" t="s">
        <v>2921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2947</v>
      </c>
      <c r="C2525" s="839" t="s">
        <v>3518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2946</v>
      </c>
      <c r="C2526" s="839" t="s">
        <v>3518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1650</v>
      </c>
      <c r="I2526" s="1241" t="s">
        <v>2922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2945</v>
      </c>
      <c r="C2527" s="839" t="s">
        <v>3518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1650</v>
      </c>
      <c r="I2527" s="1241" t="s">
        <v>2309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2944</v>
      </c>
      <c r="C2528" s="839" t="s">
        <v>3518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1650</v>
      </c>
      <c r="I2528" s="1241" t="s">
        <v>1545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2943</v>
      </c>
      <c r="C2529" s="839" t="s">
        <v>3518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1650</v>
      </c>
      <c r="I2529" s="1241" t="s">
        <v>2922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2942</v>
      </c>
      <c r="C2530" s="839" t="s">
        <v>3518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3373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1362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2941</v>
      </c>
      <c r="C2531" s="839" t="s">
        <v>3518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1650</v>
      </c>
      <c r="I2531" s="1241" t="s">
        <v>1545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2940</v>
      </c>
      <c r="C2532" s="839" t="s">
        <v>3518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1650</v>
      </c>
      <c r="I2532" s="1241" t="s">
        <v>1701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2939</v>
      </c>
      <c r="C2533" s="839" t="s">
        <v>3518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1650</v>
      </c>
      <c r="I2533" s="1241" t="s">
        <v>2309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2938</v>
      </c>
      <c r="C2534" s="839" t="s">
        <v>3518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1650</v>
      </c>
      <c r="I2534" s="1241" t="s">
        <v>2856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2937</v>
      </c>
      <c r="C2535" s="839" t="s">
        <v>3518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1650</v>
      </c>
      <c r="I2535" s="1241" t="s">
        <v>2339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2936</v>
      </c>
      <c r="C2536" s="839" t="s">
        <v>3518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1650</v>
      </c>
      <c r="I2536" s="1241" t="s">
        <v>2856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2935</v>
      </c>
      <c r="C2537" s="839" t="s">
        <v>3518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3027</v>
      </c>
      <c r="C2538" s="839" t="s">
        <v>3518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1650</v>
      </c>
      <c r="I2538" s="1241" t="s">
        <v>1545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3026</v>
      </c>
      <c r="C2539" s="839" t="s">
        <v>3518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1650</v>
      </c>
      <c r="I2539" s="1241" t="s">
        <v>2309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3025</v>
      </c>
      <c r="C2540" s="839" t="s">
        <v>3518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1650</v>
      </c>
      <c r="I2540" s="1241" t="s">
        <v>1545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3024</v>
      </c>
      <c r="C2541" s="839" t="s">
        <v>3518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1650</v>
      </c>
      <c r="I2541" s="1241" t="s">
        <v>1545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3023</v>
      </c>
      <c r="C2542" s="839" t="s">
        <v>3518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1650</v>
      </c>
      <c r="I2542" s="1241" t="s">
        <v>1545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3022</v>
      </c>
      <c r="C2543" s="839" t="s">
        <v>3518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2013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3021</v>
      </c>
      <c r="C2544" s="839" t="s">
        <v>3518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1650</v>
      </c>
      <c r="I2544" s="1241" t="s">
        <v>2309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3020</v>
      </c>
      <c r="C2545" s="839" t="s">
        <v>3518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3028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3019</v>
      </c>
      <c r="C2546" s="839" t="s">
        <v>3518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1650</v>
      </c>
      <c r="I2546" s="1241" t="s">
        <v>1545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3018</v>
      </c>
      <c r="C2547" s="839" t="s">
        <v>3518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1650</v>
      </c>
      <c r="I2547" s="1242" t="s">
        <v>2856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3017</v>
      </c>
      <c r="C2548" s="839" t="s">
        <v>3518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1650</v>
      </c>
      <c r="I2548" s="1242" t="s">
        <v>1699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3016</v>
      </c>
      <c r="C2549" s="839" t="s">
        <v>3518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1650</v>
      </c>
      <c r="I2549" s="1242" t="s">
        <v>1742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3015</v>
      </c>
      <c r="C2550" s="839" t="s">
        <v>3518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1825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3014</v>
      </c>
      <c r="C2551" s="839" t="s">
        <v>3518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1825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3013</v>
      </c>
      <c r="C2552" s="839" t="s">
        <v>3518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1650</v>
      </c>
      <c r="I2552" s="1242" t="s">
        <v>1741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3012</v>
      </c>
      <c r="C2553" s="839" t="s">
        <v>3518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1650</v>
      </c>
      <c r="I2553" s="1242" t="s">
        <v>2922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3011</v>
      </c>
      <c r="C2554" s="839" t="s">
        <v>3518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1650</v>
      </c>
      <c r="I2554" s="1242" t="s">
        <v>2922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3036</v>
      </c>
      <c r="C2555" s="839" t="s">
        <v>3518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1825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3035</v>
      </c>
      <c r="C2556" s="839" t="s">
        <v>3518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1825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3034</v>
      </c>
      <c r="C2557" s="839" t="s">
        <v>3518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1825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3033</v>
      </c>
      <c r="C2558" s="839" t="s">
        <v>3518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2792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3032</v>
      </c>
      <c r="C2559" s="839" t="s">
        <v>3518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3373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2792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3040</v>
      </c>
      <c r="C2560" s="839" t="s">
        <v>3518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3373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2792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3039</v>
      </c>
      <c r="C2561" s="839" t="s">
        <v>3518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3373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2792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3054</v>
      </c>
      <c r="C2562" s="839" t="s">
        <v>3518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1650</v>
      </c>
      <c r="I2562" s="1244" t="s">
        <v>2923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3053</v>
      </c>
      <c r="C2563" s="839" t="s">
        <v>3518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1650</v>
      </c>
      <c r="I2563" s="1241" t="s">
        <v>1545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3052</v>
      </c>
      <c r="C2564" s="839" t="s">
        <v>3518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1650</v>
      </c>
      <c r="I2564" s="1244" t="s">
        <v>1647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3051</v>
      </c>
      <c r="C2565" s="839" t="s">
        <v>3518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1650</v>
      </c>
      <c r="I2565" s="1241" t="s">
        <v>1545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3050</v>
      </c>
      <c r="C2566" s="839" t="s">
        <v>3518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1650</v>
      </c>
      <c r="I2566" s="1244" t="s">
        <v>2856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3049</v>
      </c>
      <c r="C2567" s="839" t="s">
        <v>3518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1650</v>
      </c>
      <c r="I2567" s="1244" t="s">
        <v>1699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3048</v>
      </c>
      <c r="C2568" s="839" t="s">
        <v>3518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1650</v>
      </c>
      <c r="I2568" s="1244" t="s">
        <v>1699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3047</v>
      </c>
      <c r="C2569" s="839" t="s">
        <v>3518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1650</v>
      </c>
      <c r="I2569" s="1244" t="s">
        <v>1740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3092</v>
      </c>
      <c r="C2570" s="839" t="s">
        <v>3518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1650</v>
      </c>
      <c r="I2570" s="1244" t="s">
        <v>2856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3091</v>
      </c>
      <c r="C2571" s="839" t="s">
        <v>3518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1650</v>
      </c>
      <c r="I2571" s="1244" t="s">
        <v>1699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3090</v>
      </c>
      <c r="C2572" s="839" t="s">
        <v>3518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1650</v>
      </c>
      <c r="I2572" s="1241" t="s">
        <v>1545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3089</v>
      </c>
      <c r="C2573" s="839" t="s">
        <v>3518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1650</v>
      </c>
      <c r="I2573" s="1244" t="s">
        <v>2923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3088</v>
      </c>
      <c r="C2574" s="839" t="s">
        <v>3518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1650</v>
      </c>
      <c r="I2574" s="1241" t="s">
        <v>1545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3087</v>
      </c>
      <c r="C2575" s="839" t="s">
        <v>3518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1650</v>
      </c>
      <c r="I2575" s="1244" t="s">
        <v>2923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3086</v>
      </c>
      <c r="C2576" s="839" t="s">
        <v>3518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1650</v>
      </c>
      <c r="I2576" s="1241" t="s">
        <v>1545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3085</v>
      </c>
      <c r="C2577" s="839" t="s">
        <v>3518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1650</v>
      </c>
      <c r="I2577" s="1244" t="s">
        <v>2856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3084</v>
      </c>
      <c r="C2578" s="839" t="s">
        <v>3518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1650</v>
      </c>
      <c r="I2578" s="1244" t="s">
        <v>1741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3083</v>
      </c>
      <c r="C2579" s="839" t="s">
        <v>3518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1650</v>
      </c>
      <c r="I2579" s="1244" t="s">
        <v>2923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3082</v>
      </c>
      <c r="C2580" s="839" t="s">
        <v>3518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1650</v>
      </c>
      <c r="I2580" s="1244" t="s">
        <v>2923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3081</v>
      </c>
      <c r="C2581" s="839" t="s">
        <v>3518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1650</v>
      </c>
      <c r="I2581" s="1244" t="s">
        <v>2309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3080</v>
      </c>
      <c r="C2582" s="839" t="s">
        <v>3518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3373</v>
      </c>
      <c r="I2582" s="1244" t="s">
        <v>1579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2013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3079</v>
      </c>
      <c r="C2583" s="839" t="s">
        <v>3518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1650</v>
      </c>
      <c r="I2583" s="1244" t="s">
        <v>1741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3078</v>
      </c>
      <c r="C2584" s="839" t="s">
        <v>3518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1650</v>
      </c>
      <c r="I2584" s="1241" t="s">
        <v>1545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3077</v>
      </c>
      <c r="C2585" s="839" t="s">
        <v>3518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1650</v>
      </c>
      <c r="I2585" s="1244" t="s">
        <v>2279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3076</v>
      </c>
      <c r="C2586" s="839" t="s">
        <v>3518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1650</v>
      </c>
      <c r="I2586" s="1244" t="s">
        <v>2856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3075</v>
      </c>
      <c r="C2587" s="839" t="s">
        <v>3518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1650</v>
      </c>
      <c r="I2587" s="1241" t="s">
        <v>1545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3074</v>
      </c>
      <c r="C2588" s="839" t="s">
        <v>3518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1650</v>
      </c>
      <c r="I2588" s="1244" t="s">
        <v>2856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3073</v>
      </c>
      <c r="C2589" s="839" t="s">
        <v>3518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3373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1362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3073</v>
      </c>
      <c r="C2590" s="839" t="s">
        <v>3518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1650</v>
      </c>
      <c r="I2590" s="1244" t="s">
        <v>1701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3072</v>
      </c>
      <c r="C2591" s="839" t="s">
        <v>3518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3373</v>
      </c>
      <c r="I2591" s="1244" t="s">
        <v>1579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1362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3071</v>
      </c>
      <c r="C2592" s="839" t="s">
        <v>3518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1650</v>
      </c>
      <c r="I2592" s="1244" t="s">
        <v>1740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3070</v>
      </c>
      <c r="C2593" s="839" t="s">
        <v>3518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1650</v>
      </c>
      <c r="I2593" s="1244" t="s">
        <v>2921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3069</v>
      </c>
      <c r="C2594" s="839" t="s">
        <v>3518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1650</v>
      </c>
      <c r="I2594" s="1244" t="s">
        <v>2856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3067</v>
      </c>
      <c r="C2595" s="839" t="s">
        <v>3518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1650</v>
      </c>
      <c r="I2595" s="1241" t="s">
        <v>1545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3067</v>
      </c>
      <c r="C2596" s="839" t="s">
        <v>3518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1650</v>
      </c>
      <c r="I2596" s="1244" t="s">
        <v>2340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3068</v>
      </c>
      <c r="C2597" s="839" t="s">
        <v>3518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1650</v>
      </c>
      <c r="I2597" s="1244" t="s">
        <v>2856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3066</v>
      </c>
      <c r="C2598" s="839" t="s">
        <v>3518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1650</v>
      </c>
      <c r="I2598" s="1244" t="s">
        <v>1701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3065</v>
      </c>
      <c r="C2599" s="839" t="s">
        <v>3518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1650</v>
      </c>
      <c r="I2599" s="1241" t="s">
        <v>1545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3064</v>
      </c>
      <c r="C2600" s="839" t="s">
        <v>3518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1650</v>
      </c>
      <c r="I2600" s="1241" t="s">
        <v>1545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3063</v>
      </c>
      <c r="C2601" s="839" t="s">
        <v>3518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1650</v>
      </c>
      <c r="I2601" s="1241" t="s">
        <v>1545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3062</v>
      </c>
      <c r="C2602" s="839" t="s">
        <v>3518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1650</v>
      </c>
      <c r="I2602" s="1244" t="s">
        <v>2279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3061</v>
      </c>
      <c r="C2603" s="839" t="s">
        <v>3518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1650</v>
      </c>
      <c r="I2603" s="1244" t="s">
        <v>1741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3060</v>
      </c>
      <c r="C2604" s="839" t="s">
        <v>3518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1650</v>
      </c>
      <c r="I2604" s="1244" t="s">
        <v>2279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3059</v>
      </c>
      <c r="C2605" s="839" t="s">
        <v>3518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1650</v>
      </c>
      <c r="I2605" s="1244" t="s">
        <v>2340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3058</v>
      </c>
      <c r="C2606" s="839" t="s">
        <v>3518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1650</v>
      </c>
      <c r="I2606" s="1244" t="s">
        <v>1699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3057</v>
      </c>
      <c r="C2607" s="839" t="s">
        <v>3518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1650</v>
      </c>
      <c r="I2607" s="1244" t="s">
        <v>1701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3134</v>
      </c>
      <c r="C2608" s="839" t="s">
        <v>3518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1650</v>
      </c>
      <c r="I2608" s="1241" t="s">
        <v>1545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3133</v>
      </c>
      <c r="C2609" s="839" t="s">
        <v>3518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1650</v>
      </c>
      <c r="I2609" s="1241" t="s">
        <v>1545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3132</v>
      </c>
      <c r="C2610" s="839" t="s">
        <v>3518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1650</v>
      </c>
      <c r="I2610" s="1244" t="s">
        <v>1741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3131</v>
      </c>
      <c r="C2611" s="839" t="s">
        <v>3518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1650</v>
      </c>
      <c r="I2611" s="1244" t="s">
        <v>2856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3130</v>
      </c>
      <c r="C2612" s="839" t="s">
        <v>3518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1650</v>
      </c>
      <c r="I2612" s="1244" t="s">
        <v>2922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3129</v>
      </c>
      <c r="C2613" s="839" t="s">
        <v>3518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1650</v>
      </c>
      <c r="I2613" s="1244" t="s">
        <v>1741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3128</v>
      </c>
      <c r="C2614" s="839" t="s">
        <v>3518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1650</v>
      </c>
      <c r="I2614" s="1244" t="s">
        <v>2923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3127</v>
      </c>
      <c r="C2615" s="839" t="s">
        <v>3518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1650</v>
      </c>
      <c r="I2615" s="1241" t="s">
        <v>1545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3126</v>
      </c>
      <c r="C2616" s="839" t="s">
        <v>3518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3303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3125</v>
      </c>
      <c r="C2617" s="839" t="s">
        <v>3518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3373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3028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3124</v>
      </c>
      <c r="C2618" s="839" t="s">
        <v>3518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1650</v>
      </c>
      <c r="I2618" s="1244" t="s">
        <v>2339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3123</v>
      </c>
      <c r="C2619" s="839" t="s">
        <v>3518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1650</v>
      </c>
      <c r="I2619" s="1244" t="s">
        <v>1776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3122</v>
      </c>
      <c r="C2620" s="839" t="s">
        <v>3518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1650</v>
      </c>
      <c r="I2620" s="1244" t="s">
        <v>2340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3121</v>
      </c>
      <c r="C2621" s="839" t="s">
        <v>3518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1650</v>
      </c>
      <c r="I2621" s="1244" t="s">
        <v>2339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3120</v>
      </c>
      <c r="C2622" s="839" t="s">
        <v>3518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1650</v>
      </c>
      <c r="I2622" s="1244" t="s">
        <v>1758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3119</v>
      </c>
      <c r="C2623" s="839" t="s">
        <v>3518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1650</v>
      </c>
      <c r="I2623" s="1241" t="s">
        <v>1545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3118</v>
      </c>
      <c r="C2624" s="839" t="s">
        <v>3518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3373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3117</v>
      </c>
      <c r="C2625" s="839" t="s">
        <v>3518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1650</v>
      </c>
      <c r="I2625" s="1244" t="s">
        <v>1741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3116</v>
      </c>
      <c r="C2626" s="839" t="s">
        <v>3518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1650</v>
      </c>
      <c r="I2626" s="1244" t="s">
        <v>2856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3115</v>
      </c>
      <c r="C2627" s="839" t="s">
        <v>3518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3373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3114</v>
      </c>
      <c r="C2628" s="839" t="s">
        <v>3518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1650</v>
      </c>
      <c r="I2628" s="1241" t="s">
        <v>1545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3113</v>
      </c>
      <c r="C2629" s="839" t="s">
        <v>3518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1650</v>
      </c>
      <c r="I2629" s="1244" t="s">
        <v>1700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3112</v>
      </c>
      <c r="C2630" s="839" t="s">
        <v>3518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1650</v>
      </c>
      <c r="I2630" s="1244" t="s">
        <v>2921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3111</v>
      </c>
      <c r="C2631" s="839" t="s">
        <v>3518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1650</v>
      </c>
      <c r="I2631" s="1244" t="s">
        <v>1700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3110</v>
      </c>
      <c r="C2632" s="839" t="s">
        <v>3518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1362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3109</v>
      </c>
      <c r="C2633" s="839" t="s">
        <v>3518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3373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1362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3108</v>
      </c>
      <c r="C2634" s="839" t="s">
        <v>3518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1650</v>
      </c>
      <c r="I2634" s="1244" t="s">
        <v>2856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3107</v>
      </c>
      <c r="C2635" s="839" t="s">
        <v>3518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1650</v>
      </c>
      <c r="I2635" s="1241" t="s">
        <v>1545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3106</v>
      </c>
      <c r="C2636" s="839" t="s">
        <v>3518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1650</v>
      </c>
      <c r="I2636" s="1244" t="s">
        <v>2856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3105</v>
      </c>
      <c r="C2637" s="839" t="s">
        <v>3518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1650</v>
      </c>
      <c r="I2637" s="1244" t="s">
        <v>1740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3104</v>
      </c>
      <c r="C2638" s="839" t="s">
        <v>3518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1650</v>
      </c>
      <c r="I2638" s="1244" t="s">
        <v>1699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3103</v>
      </c>
      <c r="C2639" s="839" t="s">
        <v>3518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1650</v>
      </c>
      <c r="I2639" s="1244" t="s">
        <v>2339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3102</v>
      </c>
      <c r="C2640" s="839" t="s">
        <v>3518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1650</v>
      </c>
      <c r="I2640" s="1244" t="s">
        <v>2279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3101</v>
      </c>
      <c r="C2641" s="839" t="s">
        <v>3518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1650</v>
      </c>
      <c r="I2641" s="1244" t="s">
        <v>2339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3100</v>
      </c>
      <c r="C2642" s="839" t="s">
        <v>3518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1650</v>
      </c>
      <c r="I2642" s="1244" t="s">
        <v>2856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3099</v>
      </c>
      <c r="C2643" s="839" t="s">
        <v>3518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1650</v>
      </c>
      <c r="I2643" s="1244" t="s">
        <v>1740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3098</v>
      </c>
      <c r="C2644" s="839" t="s">
        <v>3518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1650</v>
      </c>
      <c r="I2644" s="1244" t="s">
        <v>1742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3146</v>
      </c>
      <c r="C2645" s="839" t="s">
        <v>3518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1650</v>
      </c>
      <c r="I2645" s="1244" t="s">
        <v>1742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3145</v>
      </c>
      <c r="C2646" s="839" t="s">
        <v>3518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1650</v>
      </c>
      <c r="I2646" s="1245" t="s">
        <v>2856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3144</v>
      </c>
      <c r="C2647" s="839" t="s">
        <v>3518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1650</v>
      </c>
      <c r="I2647" s="1245" t="s">
        <v>2923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3152</v>
      </c>
      <c r="C2648" s="839" t="s">
        <v>3518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3153</v>
      </c>
      <c r="I2648" s="1246" t="s">
        <v>1558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3151</v>
      </c>
      <c r="C2649" s="839" t="s">
        <v>3518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1650</v>
      </c>
      <c r="I2649" s="1245" t="s">
        <v>2856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3150</v>
      </c>
      <c r="C2650" s="839" t="s">
        <v>3518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1650</v>
      </c>
      <c r="I2650" s="1245" t="s">
        <v>2856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3173</v>
      </c>
      <c r="C2651" s="839" t="s">
        <v>3518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1650</v>
      </c>
      <c r="I2651" s="1247" t="s">
        <v>1758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3172</v>
      </c>
      <c r="C2652" s="839" t="s">
        <v>3518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1650</v>
      </c>
      <c r="I2652" s="1241" t="s">
        <v>1545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3171</v>
      </c>
      <c r="C2653" s="839" t="s">
        <v>3518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3153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3170</v>
      </c>
      <c r="C2654" s="839" t="s">
        <v>3518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1650</v>
      </c>
      <c r="I2654" s="1247" t="s">
        <v>1701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3169</v>
      </c>
      <c r="C2655" s="839" t="s">
        <v>3518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3299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3168</v>
      </c>
      <c r="C2656" s="839" t="s">
        <v>3518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1650</v>
      </c>
      <c r="I2656" s="1241" t="s">
        <v>1545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3167</v>
      </c>
      <c r="C2657" s="839" t="s">
        <v>3518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1650</v>
      </c>
      <c r="I2657" s="1247" t="s">
        <v>2279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3166</v>
      </c>
      <c r="C2658" s="839" t="s">
        <v>3518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1650</v>
      </c>
      <c r="I2658" s="1247" t="s">
        <v>1741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3165</v>
      </c>
      <c r="C2659" s="839" t="s">
        <v>3518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1650</v>
      </c>
      <c r="I2659" s="1241" t="s">
        <v>1545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3164</v>
      </c>
      <c r="C2660" s="839" t="s">
        <v>3518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3174</v>
      </c>
      <c r="I2660" s="1247" t="s">
        <v>3175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3163</v>
      </c>
      <c r="C2661" s="839" t="s">
        <v>3518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1650</v>
      </c>
      <c r="I2661" s="1247" t="s">
        <v>2279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3162</v>
      </c>
      <c r="C2662" s="839" t="s">
        <v>3518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1650</v>
      </c>
      <c r="I2662" s="1247" t="s">
        <v>2856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3161</v>
      </c>
      <c r="C2663" s="839" t="s">
        <v>3518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1650</v>
      </c>
      <c r="I2663" s="1241" t="s">
        <v>1545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3160</v>
      </c>
      <c r="C2664" s="839" t="s">
        <v>3518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1650</v>
      </c>
      <c r="I2664" s="1241" t="s">
        <v>1545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3159</v>
      </c>
      <c r="C2665" s="839" t="s">
        <v>3518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3028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3158</v>
      </c>
      <c r="C2666" s="839" t="s">
        <v>3518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1650</v>
      </c>
      <c r="I2666" s="1247" t="s">
        <v>1741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3157</v>
      </c>
      <c r="C2667" s="839" t="s">
        <v>3518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3174</v>
      </c>
      <c r="I2667" s="1247" t="s">
        <v>3176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3157</v>
      </c>
      <c r="C2668" s="839" t="s">
        <v>3518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1650</v>
      </c>
      <c r="I2668" s="1247" t="s">
        <v>1699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3156</v>
      </c>
      <c r="C2669" s="839" t="s">
        <v>3518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1650</v>
      </c>
      <c r="I2669" s="1247" t="s">
        <v>2856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3155</v>
      </c>
      <c r="C2670" s="839" t="s">
        <v>3518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1650</v>
      </c>
      <c r="I2670" s="1241" t="s">
        <v>1545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3154</v>
      </c>
      <c r="C2671" s="839" t="s">
        <v>3518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1650</v>
      </c>
      <c r="I2671" s="1241" t="s">
        <v>1545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3191</v>
      </c>
      <c r="C2672" s="839" t="s">
        <v>3518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1650</v>
      </c>
      <c r="I2672" s="1241" t="s">
        <v>1545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3190</v>
      </c>
      <c r="C2673" s="839" t="s">
        <v>3518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3192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3189</v>
      </c>
      <c r="C2674" s="839" t="s">
        <v>3518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3299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3188</v>
      </c>
      <c r="C2675" s="839" t="s">
        <v>3518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3174</v>
      </c>
      <c r="I2675" s="1248" t="s">
        <v>3176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3217</v>
      </c>
      <c r="C2676" s="839" t="s">
        <v>3518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1650</v>
      </c>
      <c r="I2676" s="1247" t="s">
        <v>2856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3216</v>
      </c>
      <c r="C2677" s="839" t="s">
        <v>3518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1650</v>
      </c>
      <c r="I2677" s="1247" t="s">
        <v>1699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3215</v>
      </c>
      <c r="C2678" s="839" t="s">
        <v>3518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1650</v>
      </c>
      <c r="I2678" s="1241" t="s">
        <v>1545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3214</v>
      </c>
      <c r="C2679" s="839" t="s">
        <v>3518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3218</v>
      </c>
      <c r="I2679" s="1249" t="s">
        <v>3219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3213</v>
      </c>
      <c r="C2680" s="839" t="s">
        <v>3518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3218</v>
      </c>
      <c r="I2680" s="1249" t="s">
        <v>1542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3212</v>
      </c>
      <c r="C2681" s="839" t="s">
        <v>3518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1650</v>
      </c>
      <c r="I2681" s="1249" t="s">
        <v>2309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3211</v>
      </c>
      <c r="C2682" s="839" t="s">
        <v>3518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1650</v>
      </c>
      <c r="I2682" s="1249" t="s">
        <v>1758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3210</v>
      </c>
      <c r="C2683" s="839" t="s">
        <v>3518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3174</v>
      </c>
      <c r="I2683" s="1249" t="s">
        <v>3176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3209</v>
      </c>
      <c r="C2684" s="839" t="s">
        <v>3518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3174</v>
      </c>
      <c r="I2684" s="1249" t="s">
        <v>3175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3208</v>
      </c>
      <c r="C2685" s="839" t="s">
        <v>3518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1650</v>
      </c>
      <c r="I2685" s="1247" t="s">
        <v>1699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3232</v>
      </c>
      <c r="C2686" s="839" t="s">
        <v>3518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3153</v>
      </c>
      <c r="I2686" s="1250" t="s">
        <v>1558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3231</v>
      </c>
      <c r="C2687" s="839" t="s">
        <v>3518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2411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3230</v>
      </c>
      <c r="C2688" s="839" t="s">
        <v>3518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1650</v>
      </c>
      <c r="I2688" s="1250" t="s">
        <v>2856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3229</v>
      </c>
      <c r="C2689" s="839" t="s">
        <v>3518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1650</v>
      </c>
      <c r="I2689" s="1241" t="s">
        <v>1545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3228</v>
      </c>
      <c r="C2690" s="839" t="s">
        <v>3518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3153</v>
      </c>
      <c r="I2690" s="1250" t="s">
        <v>1558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3227</v>
      </c>
      <c r="C2691" s="839" t="s">
        <v>3518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1650</v>
      </c>
      <c r="I2691" s="1250" t="s">
        <v>1701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3226</v>
      </c>
      <c r="C2692" s="839" t="s">
        <v>3518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1650</v>
      </c>
      <c r="I2692" s="1241" t="s">
        <v>1545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3225</v>
      </c>
      <c r="C2693" s="839" t="s">
        <v>3518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3233</v>
      </c>
      <c r="I2693" s="1250" t="s">
        <v>1762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3224</v>
      </c>
      <c r="C2694" s="839" t="s">
        <v>3518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3153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3223</v>
      </c>
      <c r="C2695" s="839" t="s">
        <v>3518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3236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3223</v>
      </c>
      <c r="C2696" s="839" t="s">
        <v>3518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1650</v>
      </c>
      <c r="I2696" s="1250" t="s">
        <v>2922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3222</v>
      </c>
      <c r="C2697" s="839" t="s">
        <v>3518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1650</v>
      </c>
      <c r="I2697" s="1250" t="s">
        <v>1741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3221</v>
      </c>
      <c r="C2698" s="839" t="s">
        <v>3518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1650</v>
      </c>
      <c r="I2698" s="1250" t="s">
        <v>2921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3242</v>
      </c>
      <c r="C2699" s="839" t="s">
        <v>3518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3153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3241</v>
      </c>
      <c r="C2700" s="839" t="s">
        <v>3518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3153</v>
      </c>
      <c r="I2700" s="1251" t="s">
        <v>1558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3240</v>
      </c>
      <c r="C2701" s="839" t="s">
        <v>3518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3243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3239</v>
      </c>
      <c r="C2702" s="839" t="s">
        <v>3518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3373</v>
      </c>
      <c r="I2702" s="1252" t="s">
        <v>3356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3296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3238</v>
      </c>
      <c r="C2703" s="839" t="s">
        <v>3518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3233</v>
      </c>
      <c r="I2703" s="1250" t="s">
        <v>1762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3237</v>
      </c>
      <c r="C2704" s="839" t="s">
        <v>3518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3174</v>
      </c>
      <c r="I2704" s="1249" t="s">
        <v>3176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3291</v>
      </c>
      <c r="C2705" s="839" t="s">
        <v>3518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3153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3291</v>
      </c>
      <c r="C2706" s="839" t="s">
        <v>3518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3233</v>
      </c>
      <c r="I2706" s="1250" t="s">
        <v>1762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3290</v>
      </c>
      <c r="C2707" s="839" t="s">
        <v>3518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3153</v>
      </c>
      <c r="I2707" s="1253" t="s">
        <v>1558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3289</v>
      </c>
      <c r="C2708" s="839" t="s">
        <v>3518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3233</v>
      </c>
      <c r="I2708" s="1250" t="s">
        <v>1762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3289</v>
      </c>
      <c r="C2709" s="839" t="s">
        <v>3518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1650</v>
      </c>
      <c r="I2709" s="1253" t="s">
        <v>2339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3289</v>
      </c>
      <c r="C2710" s="839" t="s">
        <v>3518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3153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3288</v>
      </c>
      <c r="C2711" s="839" t="s">
        <v>3518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2133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3287</v>
      </c>
      <c r="C2712" s="839" t="s">
        <v>3518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1650</v>
      </c>
      <c r="I2712" s="1253" t="s">
        <v>2856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3286</v>
      </c>
      <c r="C2713" s="839" t="s">
        <v>3518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3153</v>
      </c>
      <c r="I2713" s="1253" t="s">
        <v>1558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3285</v>
      </c>
      <c r="C2714" s="839" t="s">
        <v>3518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3174</v>
      </c>
      <c r="I2714" s="1253" t="s">
        <v>3176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3284</v>
      </c>
      <c r="C2715" s="839" t="s">
        <v>3518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3373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2133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3283</v>
      </c>
      <c r="C2716" s="839" t="s">
        <v>3518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1650</v>
      </c>
      <c r="I2716" s="1253" t="s">
        <v>2856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3282</v>
      </c>
      <c r="C2717" s="839" t="s">
        <v>3518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3233</v>
      </c>
      <c r="I2717" s="1250" t="s">
        <v>1762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3281</v>
      </c>
      <c r="C2718" s="839" t="s">
        <v>3518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3299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3280</v>
      </c>
      <c r="C2719" s="839" t="s">
        <v>3518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1650</v>
      </c>
      <c r="I2719" s="1253" t="s">
        <v>2922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3279</v>
      </c>
      <c r="C2720" s="839" t="s">
        <v>3518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3236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3278</v>
      </c>
      <c r="C2721" s="839" t="s">
        <v>3518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3153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3277</v>
      </c>
      <c r="C2722" s="839" t="s">
        <v>3518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3236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3276</v>
      </c>
      <c r="C2723" s="839" t="s">
        <v>3518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3174</v>
      </c>
      <c r="I2723" s="1253" t="s">
        <v>3176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3275</v>
      </c>
      <c r="C2724" s="839" t="s">
        <v>3518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3295</v>
      </c>
      <c r="I2724" s="1254" t="s">
        <v>3530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3274</v>
      </c>
      <c r="C2725" s="839" t="s">
        <v>3518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3233</v>
      </c>
      <c r="I2725" s="1250" t="s">
        <v>1762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3274</v>
      </c>
      <c r="C2726" s="839" t="s">
        <v>3518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1650</v>
      </c>
      <c r="I2726" s="1253" t="s">
        <v>1742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3273</v>
      </c>
      <c r="C2727" s="839" t="s">
        <v>3518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3153</v>
      </c>
      <c r="I2727" s="1253" t="s">
        <v>1558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3272</v>
      </c>
      <c r="C2728" s="839" t="s">
        <v>3518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3373</v>
      </c>
      <c r="I2728" s="1252" t="s">
        <v>3356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3296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3271</v>
      </c>
      <c r="C2729" s="839" t="s">
        <v>3518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3373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3297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3270</v>
      </c>
      <c r="C2730" s="839" t="s">
        <v>3518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1650</v>
      </c>
      <c r="I2730" s="1253" t="s">
        <v>2340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3268</v>
      </c>
      <c r="C2731" s="839" t="s">
        <v>3518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1650</v>
      </c>
      <c r="I2731" s="1253" t="s">
        <v>1545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3268</v>
      </c>
      <c r="C2732" s="839" t="s">
        <v>3518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1650</v>
      </c>
      <c r="I2732" s="1253" t="s">
        <v>2340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3269</v>
      </c>
      <c r="C2733" s="839" t="s">
        <v>3518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1650</v>
      </c>
      <c r="I2733" s="1253" t="s">
        <v>3298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3267</v>
      </c>
      <c r="C2734" s="839" t="s">
        <v>3518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1650</v>
      </c>
      <c r="I2734" s="1253" t="s">
        <v>2922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3266</v>
      </c>
      <c r="C2735" s="839" t="s">
        <v>3518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3299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3265</v>
      </c>
      <c r="C2736" s="839" t="s">
        <v>3518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3356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3296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3264</v>
      </c>
      <c r="C2737" s="839" t="s">
        <v>3518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3299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3263</v>
      </c>
      <c r="C2738" s="839" t="s">
        <v>3518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1650</v>
      </c>
      <c r="I2738" s="1253" t="s">
        <v>2856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3262</v>
      </c>
      <c r="C2739" s="839" t="s">
        <v>3518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1650</v>
      </c>
      <c r="I2739" s="1253" t="s">
        <v>1776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3261</v>
      </c>
      <c r="C2740" s="839" t="s">
        <v>3518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3236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3260</v>
      </c>
      <c r="C2741" s="839" t="s">
        <v>3518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3295</v>
      </c>
      <c r="I2741" s="1255" t="s">
        <v>4321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3259</v>
      </c>
      <c r="C2742" s="839" t="s">
        <v>3518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3373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3028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3258</v>
      </c>
      <c r="C2743" s="839" t="s">
        <v>3518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3218</v>
      </c>
      <c r="I2743" s="1253" t="s">
        <v>3219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3257</v>
      </c>
      <c r="C2744" s="839" t="s">
        <v>3518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3218</v>
      </c>
      <c r="I2744" s="1253" t="s">
        <v>1542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3256</v>
      </c>
      <c r="C2745" s="839" t="s">
        <v>3518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3028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3255</v>
      </c>
      <c r="C2746" s="839" t="s">
        <v>3518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3028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3254</v>
      </c>
      <c r="C2747" s="839" t="s">
        <v>3518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1650</v>
      </c>
      <c r="I2747" s="1253" t="s">
        <v>2922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3253</v>
      </c>
      <c r="C2748" s="839" t="s">
        <v>3518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3153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3252</v>
      </c>
      <c r="C2749" s="839" t="s">
        <v>3518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1542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3296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3252</v>
      </c>
      <c r="C2750" s="839" t="s">
        <v>3518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3373</v>
      </c>
      <c r="I2750" s="1252" t="s">
        <v>3356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3296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3251</v>
      </c>
      <c r="C2751" s="839" t="s">
        <v>3518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1650</v>
      </c>
      <c r="I2751" s="1253" t="s">
        <v>1776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3250</v>
      </c>
      <c r="C2752" s="839" t="s">
        <v>3518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1650</v>
      </c>
      <c r="I2752" s="1253" t="s">
        <v>1545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3249</v>
      </c>
      <c r="C2753" s="839" t="s">
        <v>3518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3233</v>
      </c>
      <c r="I2753" s="1250" t="s">
        <v>1762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3248</v>
      </c>
      <c r="C2754" s="839" t="s">
        <v>3518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3373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3297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3248</v>
      </c>
      <c r="C2755" s="839" t="s">
        <v>3518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1650</v>
      </c>
      <c r="I2755" s="1253" t="s">
        <v>1701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3247</v>
      </c>
      <c r="C2756" s="839" t="s">
        <v>3518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3295</v>
      </c>
      <c r="I2756" s="1255" t="s">
        <v>4321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3246</v>
      </c>
      <c r="C2757" s="839" t="s">
        <v>3518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3153</v>
      </c>
      <c r="I2757" s="1253" t="s">
        <v>1558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3245</v>
      </c>
      <c r="C2758" s="839" t="s">
        <v>3518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3153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3244</v>
      </c>
      <c r="C2759" s="839" t="s">
        <v>3518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3299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3317</v>
      </c>
      <c r="C2760" s="839" t="s">
        <v>3518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3296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3316</v>
      </c>
      <c r="C2761" s="839" t="s">
        <v>3518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3153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3315</v>
      </c>
      <c r="C2762" s="839" t="s">
        <v>3518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3373</v>
      </c>
      <c r="I2762" s="1252" t="s">
        <v>3356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3296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3315</v>
      </c>
      <c r="C2763" s="839" t="s">
        <v>3518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1542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3296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3314</v>
      </c>
      <c r="C2764" s="839" t="s">
        <v>3518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3153</v>
      </c>
      <c r="I2764" s="1253" t="s">
        <v>1558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3313</v>
      </c>
      <c r="C2765" s="839" t="s">
        <v>3518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2411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3312</v>
      </c>
      <c r="C2766" s="839" t="s">
        <v>3518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1650</v>
      </c>
      <c r="I2766" s="1253" t="s">
        <v>2856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3311</v>
      </c>
      <c r="C2767" s="839" t="s">
        <v>3518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3153</v>
      </c>
      <c r="I2767" s="1253" t="s">
        <v>1558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3310</v>
      </c>
      <c r="C2768" s="839" t="s">
        <v>3518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3174</v>
      </c>
      <c r="I2768" s="1256" t="s">
        <v>3175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3310</v>
      </c>
      <c r="C2769" s="839" t="s">
        <v>3518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3299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3309</v>
      </c>
      <c r="C2770" s="839" t="s">
        <v>3518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3298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3308</v>
      </c>
      <c r="C2771" s="839" t="s">
        <v>3518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3356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3296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3307</v>
      </c>
      <c r="C2772" s="839" t="s">
        <v>3518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3153</v>
      </c>
      <c r="I2772" s="1253" t="s">
        <v>1558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3306</v>
      </c>
      <c r="C2773" s="839" t="s">
        <v>3518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3295</v>
      </c>
      <c r="I2773" s="1255" t="s">
        <v>4322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3305</v>
      </c>
      <c r="C2774" s="839" t="s">
        <v>3518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3153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3304</v>
      </c>
      <c r="C2775" s="839" t="s">
        <v>3518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3299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3349</v>
      </c>
      <c r="C2776" s="839" t="s">
        <v>3518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3153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3348</v>
      </c>
      <c r="C2777" s="839" t="s">
        <v>3518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3153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3347</v>
      </c>
      <c r="C2778" s="839" t="s">
        <v>3518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3233</v>
      </c>
      <c r="I2778" s="1250" t="s">
        <v>1762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3347</v>
      </c>
      <c r="C2779" s="839" t="s">
        <v>3518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3153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3346</v>
      </c>
      <c r="C2780" s="839" t="s">
        <v>3518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3153</v>
      </c>
      <c r="I2780" s="1258" t="s">
        <v>1558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3345</v>
      </c>
      <c r="C2781" s="839" t="s">
        <v>3518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3153</v>
      </c>
      <c r="I2781" s="1258" t="s">
        <v>1558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3344</v>
      </c>
      <c r="C2782" s="839" t="s">
        <v>3518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3153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3355</v>
      </c>
      <c r="C2783" s="839" t="s">
        <v>3517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3350</v>
      </c>
      <c r="I2783" s="1258" t="s">
        <v>3352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3343</v>
      </c>
      <c r="C2784" s="839" t="s">
        <v>3518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3350</v>
      </c>
      <c r="I2784" s="1258" t="s">
        <v>3352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3342</v>
      </c>
      <c r="C2785" s="839" t="s">
        <v>3518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3153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3341</v>
      </c>
      <c r="C2786" s="839" t="s">
        <v>3518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3153</v>
      </c>
      <c r="I2786" s="1258" t="s">
        <v>1558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3340</v>
      </c>
      <c r="C2787" s="839" t="s">
        <v>3518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3299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3296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3340</v>
      </c>
      <c r="C2788" s="839" t="s">
        <v>3518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3174</v>
      </c>
      <c r="I2788" s="1258" t="s">
        <v>3175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3339</v>
      </c>
      <c r="C2789" s="839" t="s">
        <v>3518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3356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3296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3339</v>
      </c>
      <c r="C2790" s="839" t="s">
        <v>3517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3350</v>
      </c>
      <c r="I2790" s="1258" t="s">
        <v>3351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3338</v>
      </c>
      <c r="C2791" s="839" t="s">
        <v>3518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3350</v>
      </c>
      <c r="I2791" s="1258" t="s">
        <v>3351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3337</v>
      </c>
      <c r="C2792" s="839" t="s">
        <v>3518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3153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3336</v>
      </c>
      <c r="C2793" s="839" t="s">
        <v>3518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3373</v>
      </c>
      <c r="I2793" s="1252" t="s">
        <v>3356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3296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3335</v>
      </c>
      <c r="C2794" s="839" t="s">
        <v>3518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1650</v>
      </c>
      <c r="I2794" s="1258" t="s">
        <v>3298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3334</v>
      </c>
      <c r="C2795" s="839" t="s">
        <v>3518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3298</v>
      </c>
      <c r="I2795" s="1258" t="s">
        <v>3353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3333</v>
      </c>
      <c r="C2796" s="839" t="s">
        <v>3518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2926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3332</v>
      </c>
      <c r="C2797" s="839" t="s">
        <v>3518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3153</v>
      </c>
      <c r="I2797" s="1258" t="s">
        <v>1558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3331</v>
      </c>
      <c r="C2798" s="839" t="s">
        <v>3518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3373</v>
      </c>
      <c r="I2798" s="1252" t="s">
        <v>3356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3296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3330</v>
      </c>
      <c r="C2799" s="839" t="s">
        <v>3518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3299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3296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3329</v>
      </c>
      <c r="C2800" s="839" t="s">
        <v>3518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3354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3328</v>
      </c>
      <c r="C2801" s="839" t="s">
        <v>3518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3295</v>
      </c>
      <c r="I2801" s="1254" t="s">
        <v>3530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3327</v>
      </c>
      <c r="C2802" s="839" t="s">
        <v>3518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3153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3326</v>
      </c>
      <c r="C2803" s="839" t="s">
        <v>3518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3153</v>
      </c>
      <c r="I2803" s="1258" t="s">
        <v>1558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3325</v>
      </c>
      <c r="C2804" s="839" t="s">
        <v>3518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3153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3324</v>
      </c>
      <c r="C2805" s="839" t="s">
        <v>3518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3373</v>
      </c>
      <c r="I2805" s="1252" t="s">
        <v>3356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3296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3323</v>
      </c>
      <c r="C2806" s="839" t="s">
        <v>3518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3295</v>
      </c>
      <c r="I2806" s="1255" t="s">
        <v>4322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3322</v>
      </c>
      <c r="C2807" s="839" t="s">
        <v>3518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3153</v>
      </c>
      <c r="I2807" s="1258" t="s">
        <v>1558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3321</v>
      </c>
      <c r="C2808" s="839" t="s">
        <v>3518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3174</v>
      </c>
      <c r="I2808" s="1258" t="s">
        <v>3176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3321</v>
      </c>
      <c r="C2809" s="839" t="s">
        <v>3517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3299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3296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3320</v>
      </c>
      <c r="C2810" s="839" t="s">
        <v>3518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3295</v>
      </c>
      <c r="I2810" s="1255" t="s">
        <v>4322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3319</v>
      </c>
      <c r="C2811" s="839" t="s">
        <v>3518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3153</v>
      </c>
      <c r="I2811" s="1258" t="s">
        <v>1558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3318</v>
      </c>
      <c r="C2812" s="839" t="s">
        <v>3518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1542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3296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3318</v>
      </c>
      <c r="C2813" s="839" t="s">
        <v>3518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3373</v>
      </c>
      <c r="I2813" s="1252" t="s">
        <v>3356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3296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3370</v>
      </c>
      <c r="C2814" s="839" t="s">
        <v>3518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3295</v>
      </c>
      <c r="I2814" s="1259" t="s">
        <v>3373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3369</v>
      </c>
      <c r="C2815" s="839" t="s">
        <v>3518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3153</v>
      </c>
      <c r="I2815" s="1258" t="s">
        <v>1558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3368</v>
      </c>
      <c r="C2816" s="839" t="s">
        <v>3518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3153</v>
      </c>
      <c r="I2816" s="1258" t="s">
        <v>1558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3367</v>
      </c>
      <c r="C2817" s="839" t="s">
        <v>3517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3299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3296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3367</v>
      </c>
      <c r="C2818" s="839" t="s">
        <v>3518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3174</v>
      </c>
      <c r="I2818" s="1259" t="s">
        <v>3176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3366</v>
      </c>
      <c r="C2819" s="839" t="s">
        <v>3518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3295</v>
      </c>
      <c r="I2819" s="1255" t="s">
        <v>4322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3365</v>
      </c>
      <c r="C2820" s="839" t="s">
        <v>3518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3153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3364</v>
      </c>
      <c r="C2821" s="839" t="s">
        <v>3518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3174</v>
      </c>
      <c r="I2821" s="1259" t="s">
        <v>3175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3364</v>
      </c>
      <c r="C2822" s="839" t="s">
        <v>3517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3299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3296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3363</v>
      </c>
      <c r="C2823" s="839" t="s">
        <v>3518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3356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3296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3363</v>
      </c>
      <c r="C2824" s="839" t="s">
        <v>3517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3295</v>
      </c>
      <c r="I2824" s="1254" t="s">
        <v>3528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3362</v>
      </c>
      <c r="C2825" s="839" t="s">
        <v>3518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3373</v>
      </c>
      <c r="I2825" s="1252" t="s">
        <v>3356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3296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3361</v>
      </c>
      <c r="C2826" s="839" t="s">
        <v>3518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1650</v>
      </c>
      <c r="I2826" s="1259" t="s">
        <v>1741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3360</v>
      </c>
      <c r="C2827" s="839" t="s">
        <v>3518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1650</v>
      </c>
      <c r="I2827" s="1259" t="s">
        <v>1741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3359</v>
      </c>
      <c r="C2828" s="839" t="s">
        <v>3518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3153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3358</v>
      </c>
      <c r="C2829" s="839" t="s">
        <v>3518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4335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3296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3358</v>
      </c>
      <c r="C2830" s="839" t="s">
        <v>3517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3174</v>
      </c>
      <c r="I2830" s="1259" t="s">
        <v>3176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3357</v>
      </c>
      <c r="C2831" s="839" t="s">
        <v>3518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3374</v>
      </c>
      <c r="I2831" s="1259" t="s">
        <v>3375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3488</v>
      </c>
      <c r="C2832" s="839" t="s">
        <v>3518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3295</v>
      </c>
      <c r="I2832" s="1254" t="s">
        <v>3529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3487</v>
      </c>
      <c r="C2833" s="839" t="s">
        <v>3518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1650</v>
      </c>
      <c r="I2833" s="1260" t="s">
        <v>2856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3486</v>
      </c>
      <c r="C2834" s="839" t="s">
        <v>3518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1650</v>
      </c>
      <c r="I2834" s="1260" t="s">
        <v>2340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3485</v>
      </c>
      <c r="C2835" s="839" t="s">
        <v>3518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3373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3489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3484</v>
      </c>
      <c r="C2836" s="839" t="s">
        <v>3518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3298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3483</v>
      </c>
      <c r="C2837" s="839" t="s">
        <v>3518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3153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3483</v>
      </c>
      <c r="C2838" s="839" t="s">
        <v>3518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1650</v>
      </c>
      <c r="I2838" s="1260" t="s">
        <v>2339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3482</v>
      </c>
      <c r="C2839" s="839" t="s">
        <v>3518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3489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3481</v>
      </c>
      <c r="C2840" s="839" t="s">
        <v>3518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3373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2133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3480</v>
      </c>
      <c r="C2841" s="839" t="s">
        <v>3518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1650</v>
      </c>
      <c r="I2841" s="1260" t="s">
        <v>2309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3479</v>
      </c>
      <c r="C2842" s="839" t="s">
        <v>3518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3174</v>
      </c>
      <c r="I2842" s="1260" t="s">
        <v>3176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3479</v>
      </c>
      <c r="C2843" s="839" t="s">
        <v>3517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3299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3478</v>
      </c>
      <c r="C2844" s="839" t="s">
        <v>3518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3356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3296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3478</v>
      </c>
      <c r="C2845" s="839" t="s">
        <v>3517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3295</v>
      </c>
      <c r="I2845" s="1255" t="s">
        <v>4322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3477</v>
      </c>
      <c r="C2846" s="839" t="s">
        <v>3518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3153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3476</v>
      </c>
      <c r="C2847" s="839" t="s">
        <v>3518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3174</v>
      </c>
      <c r="I2847" s="1260" t="s">
        <v>3175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3476</v>
      </c>
      <c r="C2848" s="839" t="s">
        <v>3517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3299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3475</v>
      </c>
      <c r="C2849" s="839" t="s">
        <v>3518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3153</v>
      </c>
      <c r="I2849" s="1260" t="s">
        <v>1558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3474</v>
      </c>
      <c r="C2850" s="839" t="s">
        <v>3518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3356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3296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3473</v>
      </c>
      <c r="C2851" s="839" t="s">
        <v>3518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1542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3296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3473</v>
      </c>
      <c r="C2852" s="839" t="s">
        <v>3518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3373</v>
      </c>
      <c r="I2852" s="1252" t="s">
        <v>3356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3296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3472</v>
      </c>
      <c r="C2853" s="839" t="s">
        <v>3518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3153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3492</v>
      </c>
      <c r="C2854" s="839" t="s">
        <v>3517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3299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3471</v>
      </c>
      <c r="C2855" s="839" t="s">
        <v>3518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3153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3471</v>
      </c>
      <c r="C2856" s="839" t="s">
        <v>3518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1650</v>
      </c>
      <c r="I2856" s="1260" t="s">
        <v>2279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3470</v>
      </c>
      <c r="C2857" s="839" t="s">
        <v>3518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3153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3469</v>
      </c>
      <c r="C2858" s="839" t="s">
        <v>3517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3299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3469</v>
      </c>
      <c r="C2859" s="839" t="s">
        <v>3518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3174</v>
      </c>
      <c r="I2859" s="1260" t="s">
        <v>3176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3468</v>
      </c>
      <c r="C2860" s="839" t="s">
        <v>3518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3295</v>
      </c>
      <c r="I2860" s="1255" t="s">
        <v>4322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3467</v>
      </c>
      <c r="C2861" s="839" t="s">
        <v>3518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3153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3466</v>
      </c>
      <c r="C2862" s="839" t="s">
        <v>3518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3153</v>
      </c>
      <c r="I2862" s="1260" t="s">
        <v>1558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3465</v>
      </c>
      <c r="C2863" s="839" t="s">
        <v>3518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3298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3491</v>
      </c>
      <c r="C2864" s="839" t="s">
        <v>3517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3299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3464</v>
      </c>
      <c r="C2865" s="839" t="s">
        <v>3518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3295</v>
      </c>
      <c r="I2865" s="1259" t="s">
        <v>3373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3463</v>
      </c>
      <c r="C2866" s="839" t="s">
        <v>3518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3295</v>
      </c>
      <c r="I2866" s="1255" t="s">
        <v>4322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3462</v>
      </c>
      <c r="C2867" s="839" t="s">
        <v>3518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4335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3462</v>
      </c>
      <c r="C2868" s="839" t="s">
        <v>3517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3174</v>
      </c>
      <c r="I2868" s="1260" t="s">
        <v>3176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3461</v>
      </c>
      <c r="C2869" s="839" t="s">
        <v>3518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3295</v>
      </c>
      <c r="I2869" s="1255" t="s">
        <v>4322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3460</v>
      </c>
      <c r="C2870" s="839" t="s">
        <v>3518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1650</v>
      </c>
      <c r="I2870" s="1260" t="s">
        <v>2922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3459</v>
      </c>
      <c r="C2871" s="839" t="s">
        <v>3518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3373</v>
      </c>
      <c r="I2871" s="1252" t="s">
        <v>3356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3296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3458</v>
      </c>
      <c r="C2872" s="839" t="s">
        <v>3518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3153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3457</v>
      </c>
      <c r="C2873" s="839" t="s">
        <v>3518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3236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3457</v>
      </c>
      <c r="C2874" s="839" t="s">
        <v>3517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3236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3456</v>
      </c>
      <c r="C2875" s="839" t="s">
        <v>3518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3153</v>
      </c>
      <c r="I2875" s="1260" t="s">
        <v>1558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3455</v>
      </c>
      <c r="C2876" s="839" t="s">
        <v>3518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3298</v>
      </c>
      <c r="I2876" s="1260" t="s">
        <v>3353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3454</v>
      </c>
      <c r="C2877" s="839" t="s">
        <v>3518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3295</v>
      </c>
      <c r="I2877" s="1255" t="s">
        <v>4321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3453</v>
      </c>
      <c r="C2878" s="839" t="s">
        <v>3518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3299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3452</v>
      </c>
      <c r="C2879" s="839" t="s">
        <v>3518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3295</v>
      </c>
      <c r="I2879" s="1259" t="s">
        <v>3373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3451</v>
      </c>
      <c r="C2880" s="839" t="s">
        <v>3518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3153</v>
      </c>
      <c r="I2880" s="1260" t="s">
        <v>1558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3450</v>
      </c>
      <c r="C2881" s="839" t="s">
        <v>3518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3153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3449</v>
      </c>
      <c r="C2882" s="839" t="s">
        <v>3518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3373</v>
      </c>
      <c r="I2882" s="1252" t="s">
        <v>3356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3296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3448</v>
      </c>
      <c r="C2883" s="839" t="s">
        <v>3518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3153</v>
      </c>
      <c r="I2883" s="1260" t="s">
        <v>1558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3447</v>
      </c>
      <c r="C2884" s="839" t="s">
        <v>3518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3153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3446</v>
      </c>
      <c r="C2885" s="839" t="s">
        <v>3518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3374</v>
      </c>
      <c r="I2885" s="1259" t="s">
        <v>3375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3445</v>
      </c>
      <c r="C2886" s="839" t="s">
        <v>3518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3374</v>
      </c>
      <c r="I2886" s="1259" t="s">
        <v>3375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3444</v>
      </c>
      <c r="C2887" s="839" t="s">
        <v>3518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3153</v>
      </c>
      <c r="I2887" s="1260" t="s">
        <v>1558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3443</v>
      </c>
      <c r="C2888" s="839" t="s">
        <v>3518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3299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3442</v>
      </c>
      <c r="C2889" s="839" t="s">
        <v>3518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3153</v>
      </c>
      <c r="I2889" s="1260" t="s">
        <v>1558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3441</v>
      </c>
      <c r="C2890" s="839" t="s">
        <v>3518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3373</v>
      </c>
      <c r="I2890" s="1252" t="s">
        <v>3356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3296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3440</v>
      </c>
      <c r="C2891" s="839" t="s">
        <v>3518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3299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3439</v>
      </c>
      <c r="C2892" s="839" t="s">
        <v>3518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3153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3438</v>
      </c>
      <c r="C2893" s="839" t="s">
        <v>3518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3295</v>
      </c>
      <c r="I2893" s="1255" t="s">
        <v>4321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3437</v>
      </c>
      <c r="C2894" s="839" t="s">
        <v>3518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3298</v>
      </c>
      <c r="I2894" s="1260" t="s">
        <v>3490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3436</v>
      </c>
      <c r="C2895" s="839" t="s">
        <v>3518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1650</v>
      </c>
      <c r="I2895" s="1260" t="s">
        <v>2922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3435</v>
      </c>
      <c r="C2896" s="839" t="s">
        <v>3518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3153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3434</v>
      </c>
      <c r="C2897" s="839" t="s">
        <v>3518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3295</v>
      </c>
      <c r="I2897" s="1259" t="s">
        <v>3373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3433</v>
      </c>
      <c r="C2898" s="839" t="s">
        <v>3518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3298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3432</v>
      </c>
      <c r="C2899" s="839" t="s">
        <v>3518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4335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3504</v>
      </c>
      <c r="C2900" s="839" t="s">
        <v>3518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3236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3503</v>
      </c>
      <c r="C2901" s="839" t="s">
        <v>3518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3236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3502</v>
      </c>
      <c r="C2902" s="839" t="s">
        <v>3518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1650</v>
      </c>
      <c r="I2902" s="1261" t="s">
        <v>2856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3501</v>
      </c>
      <c r="C2903" s="839" t="s">
        <v>3518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3295</v>
      </c>
      <c r="I2903" s="1254" t="s">
        <v>3528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3501</v>
      </c>
      <c r="C2904" s="839" t="s">
        <v>3517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3373</v>
      </c>
      <c r="I2904" s="1252" t="s">
        <v>3356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3296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3500</v>
      </c>
      <c r="C2905" s="839" t="s">
        <v>3518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2133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3499</v>
      </c>
      <c r="C2906" s="839" t="s">
        <v>3518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1650</v>
      </c>
      <c r="I2906" s="1261" t="s">
        <v>1740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3498</v>
      </c>
      <c r="C2907" s="839" t="s">
        <v>3518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3298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3497</v>
      </c>
      <c r="C2908" s="839" t="s">
        <v>3518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3299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3496</v>
      </c>
      <c r="C2909" s="839" t="s">
        <v>3518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3373</v>
      </c>
      <c r="I2909" s="1252" t="s">
        <v>3356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3296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3496</v>
      </c>
      <c r="C2910" s="839" t="s">
        <v>3518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1542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3296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3495</v>
      </c>
      <c r="C2911" s="839" t="s">
        <v>3518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3295</v>
      </c>
      <c r="I2911" s="1255" t="s">
        <v>4322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3494</v>
      </c>
      <c r="C2912" s="839" t="s">
        <v>3518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3299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3510</v>
      </c>
      <c r="C2913" s="839" t="s">
        <v>3518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1650</v>
      </c>
      <c r="I2913" s="1262" t="s">
        <v>2922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3509</v>
      </c>
      <c r="C2914" s="839" t="s">
        <v>3518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3295</v>
      </c>
      <c r="I2914" s="1255" t="s">
        <v>4321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3509</v>
      </c>
      <c r="C2915" s="839" t="s">
        <v>3518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1650</v>
      </c>
      <c r="I2915" s="1262" t="s">
        <v>1758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3508</v>
      </c>
      <c r="C2916" s="839" t="s">
        <v>3518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3298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3514</v>
      </c>
      <c r="C2917" s="839" t="s">
        <v>3517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3373</v>
      </c>
      <c r="I2917" s="1252" t="s">
        <v>3356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3296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3513</v>
      </c>
      <c r="C2918" s="839" t="s">
        <v>3517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3373</v>
      </c>
      <c r="I2918" s="1252" t="s">
        <v>3356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3296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3507</v>
      </c>
      <c r="C2919" s="839" t="s">
        <v>3518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3299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3507</v>
      </c>
      <c r="C2920" s="839" t="s">
        <v>3517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3174</v>
      </c>
      <c r="I2920" s="1262" t="s">
        <v>3175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3512</v>
      </c>
      <c r="C2921" s="839" t="s">
        <v>3517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3356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3296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3512</v>
      </c>
      <c r="C2922" s="839" t="s">
        <v>3516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3218</v>
      </c>
      <c r="I2922" s="1262" t="s">
        <v>1542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3507</v>
      </c>
      <c r="C2923" s="839" t="s">
        <v>3516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3218</v>
      </c>
      <c r="I2923" s="1262" t="s">
        <v>3219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3506</v>
      </c>
      <c r="C2924" s="839" t="s">
        <v>3518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3299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3506</v>
      </c>
      <c r="C2925" s="839" t="s">
        <v>3517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4335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3296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3506</v>
      </c>
      <c r="C2926" s="839" t="s">
        <v>3517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3174</v>
      </c>
      <c r="I2926" s="1262" t="s">
        <v>3175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3511</v>
      </c>
      <c r="C2927" s="839" t="s">
        <v>3517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3356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3296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3526</v>
      </c>
      <c r="C2928" s="839" t="s">
        <v>3516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3218</v>
      </c>
      <c r="I2928" s="1262" t="s">
        <v>1542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3527</v>
      </c>
      <c r="C2929" s="839" t="s">
        <v>3516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3218</v>
      </c>
      <c r="I2929" s="1262" t="s">
        <v>3219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3522</v>
      </c>
      <c r="C2930" s="839" t="s">
        <v>3518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3374</v>
      </c>
      <c r="I2930" s="1254" t="s">
        <v>3375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3524</v>
      </c>
      <c r="C2931" s="839" t="s">
        <v>3517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3373</v>
      </c>
      <c r="I2931" s="1252" t="s">
        <v>3356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3296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3521</v>
      </c>
      <c r="C2932" s="839" t="s">
        <v>3518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3299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3523</v>
      </c>
      <c r="C2933" s="839" t="s">
        <v>3517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3373</v>
      </c>
      <c r="I2933" s="1252" t="s">
        <v>3356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3296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3520</v>
      </c>
      <c r="C2934" s="839" t="s">
        <v>3518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3374</v>
      </c>
      <c r="I2934" s="1254" t="s">
        <v>3375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3519</v>
      </c>
      <c r="C2935" s="839" t="s">
        <v>3518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3295</v>
      </c>
      <c r="I2935" s="1254" t="s">
        <v>3528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3519</v>
      </c>
      <c r="C2936" s="839" t="s">
        <v>3516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3218</v>
      </c>
      <c r="I2936" s="1262" t="s">
        <v>3219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3525</v>
      </c>
      <c r="C2937" s="839" t="s">
        <v>3516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3218</v>
      </c>
      <c r="I2937" s="1262" t="s">
        <v>1542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3540</v>
      </c>
      <c r="C2938" s="839" t="s">
        <v>3518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3153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3539</v>
      </c>
      <c r="C2939" s="839" t="s">
        <v>3518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3541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3538</v>
      </c>
      <c r="C2940" s="839" t="s">
        <v>3518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3299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3537</v>
      </c>
      <c r="C2941" s="839" t="s">
        <v>3518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3153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3536</v>
      </c>
      <c r="C2942" s="839" t="s">
        <v>3518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3299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3535</v>
      </c>
      <c r="C2943" s="839" t="s">
        <v>3518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3218</v>
      </c>
      <c r="I2943" s="1262" t="s">
        <v>3219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3534</v>
      </c>
      <c r="C2944" s="839" t="s">
        <v>3518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3218</v>
      </c>
      <c r="I2944" s="1262" t="s">
        <v>1542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3587</v>
      </c>
      <c r="C2945" s="839" t="s">
        <v>3518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1650</v>
      </c>
      <c r="I2945" s="1252" t="s">
        <v>2856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3586</v>
      </c>
      <c r="C2946" s="839" t="s">
        <v>3518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3299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3585</v>
      </c>
      <c r="C2947" s="839" t="s">
        <v>3518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3153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3562</v>
      </c>
      <c r="C2948" s="860" t="s">
        <v>3517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3218</v>
      </c>
      <c r="I2948" s="1252" t="s">
        <v>3219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3562</v>
      </c>
      <c r="C2949" s="860" t="s">
        <v>3518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3236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3561</v>
      </c>
      <c r="C2950" s="860" t="s">
        <v>3517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3218</v>
      </c>
      <c r="I2950" s="1252" t="s">
        <v>1542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3561</v>
      </c>
      <c r="C2951" s="860" t="s">
        <v>3518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3295</v>
      </c>
      <c r="I2951" s="1252" t="s">
        <v>3528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3584</v>
      </c>
      <c r="C2952" s="860" t="s">
        <v>3518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2133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3583</v>
      </c>
      <c r="C2953" s="860" t="s">
        <v>3518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3541</v>
      </c>
      <c r="I2953" s="1252" t="s">
        <v>3592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3583</v>
      </c>
      <c r="C2954" s="860" t="s">
        <v>3518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3153</v>
      </c>
      <c r="I2954" s="1252" t="s">
        <v>3591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3582</v>
      </c>
      <c r="C2955" s="860" t="s">
        <v>3518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3299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3581</v>
      </c>
      <c r="C2956" s="860" t="s">
        <v>3518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3374</v>
      </c>
      <c r="I2956" s="1252" t="s">
        <v>3375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3560</v>
      </c>
      <c r="C2957" s="860" t="s">
        <v>3517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4335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3580</v>
      </c>
      <c r="C2958" s="860" t="s">
        <v>3518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3299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3559</v>
      </c>
      <c r="C2959" s="860" t="s">
        <v>3517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3356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3296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3558</v>
      </c>
      <c r="C2960" s="860" t="s">
        <v>3517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3373</v>
      </c>
      <c r="I2960" s="1252" t="s">
        <v>3356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3296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3579</v>
      </c>
      <c r="C2961" s="860" t="s">
        <v>3518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3153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3578</v>
      </c>
      <c r="C2962" s="860" t="s">
        <v>3518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3153</v>
      </c>
      <c r="I2962" s="1252" t="s">
        <v>1558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3577</v>
      </c>
      <c r="C2963" s="860" t="s">
        <v>3518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3299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3576</v>
      </c>
      <c r="C2964" s="860" t="s">
        <v>3518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3299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3557</v>
      </c>
      <c r="C2965" s="860" t="s">
        <v>3517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3218</v>
      </c>
      <c r="I2965" s="1252" t="s">
        <v>3219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3556</v>
      </c>
      <c r="C2966" s="860" t="s">
        <v>3517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3218</v>
      </c>
      <c r="I2966" s="1252" t="s">
        <v>1542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3556</v>
      </c>
      <c r="C2967" s="860" t="s">
        <v>3518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3295</v>
      </c>
      <c r="I2967" s="1255" t="s">
        <v>4322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3575</v>
      </c>
      <c r="C2968" s="860" t="s">
        <v>3518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3299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3555</v>
      </c>
      <c r="C2969" s="860" t="s">
        <v>3517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3218</v>
      </c>
      <c r="I2969" s="1252" t="s">
        <v>3219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3554</v>
      </c>
      <c r="C2970" s="860" t="s">
        <v>3517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3218</v>
      </c>
      <c r="I2970" s="1252" t="s">
        <v>1542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3554</v>
      </c>
      <c r="C2971" s="860" t="s">
        <v>3518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3295</v>
      </c>
      <c r="I2971" s="1255" t="s">
        <v>4322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3553</v>
      </c>
      <c r="C2972" s="860" t="s">
        <v>3517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3218</v>
      </c>
      <c r="I2972" s="1252" t="s">
        <v>3219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3552</v>
      </c>
      <c r="C2973" s="860" t="s">
        <v>3517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3218</v>
      </c>
      <c r="I2973" s="1252" t="s">
        <v>1542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3552</v>
      </c>
      <c r="C2974" s="860" t="s">
        <v>3518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3295</v>
      </c>
      <c r="I2974" s="1255" t="s">
        <v>4322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3574</v>
      </c>
      <c r="C2975" s="860" t="s">
        <v>3518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3299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3551</v>
      </c>
      <c r="C2976" s="860" t="s">
        <v>3517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3218</v>
      </c>
      <c r="I2976" s="1252" t="s">
        <v>3219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3550</v>
      </c>
      <c r="C2977" s="860" t="s">
        <v>3517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3218</v>
      </c>
      <c r="I2977" s="1252" t="s">
        <v>1542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3550</v>
      </c>
      <c r="C2978" s="860" t="s">
        <v>3518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3295</v>
      </c>
      <c r="I2978" s="1255" t="s">
        <v>4321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3573</v>
      </c>
      <c r="C2979" s="860" t="s">
        <v>3518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3373</v>
      </c>
      <c r="I2979" s="1252" t="s">
        <v>3356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3296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3572</v>
      </c>
      <c r="C2980" s="860" t="s">
        <v>3518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3299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3571</v>
      </c>
      <c r="C2981" s="860" t="s">
        <v>3518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3299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3570</v>
      </c>
      <c r="C2982" s="860" t="s">
        <v>3518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1650</v>
      </c>
      <c r="I2982" s="1252" t="s">
        <v>2923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3543</v>
      </c>
      <c r="C2983" s="860" t="s">
        <v>3518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3299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3543</v>
      </c>
      <c r="C2984" s="860" t="s">
        <v>3516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3218</v>
      </c>
      <c r="I2984" s="1252" t="s">
        <v>3219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3542</v>
      </c>
      <c r="C2985" s="860" t="s">
        <v>3517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2411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3542</v>
      </c>
      <c r="C2986" s="860" t="s">
        <v>3518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3295</v>
      </c>
      <c r="I2986" s="1252" t="s">
        <v>3528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3542</v>
      </c>
      <c r="C2987" s="860" t="s">
        <v>3518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1650</v>
      </c>
      <c r="I2987" s="1252" t="s">
        <v>1758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3542</v>
      </c>
      <c r="C2988" s="860" t="s">
        <v>3516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3218</v>
      </c>
      <c r="I2988" s="1252" t="s">
        <v>1542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3569</v>
      </c>
      <c r="C2989" s="860" t="s">
        <v>3518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3541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3568</v>
      </c>
      <c r="C2990" s="860" t="s">
        <v>3518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1650</v>
      </c>
      <c r="I2990" s="1252" t="s">
        <v>1776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3567</v>
      </c>
      <c r="C2991" s="860" t="s">
        <v>3518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3541</v>
      </c>
      <c r="I2991" s="1252" t="s">
        <v>1762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3549</v>
      </c>
      <c r="C2992" s="860" t="s">
        <v>3517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3218</v>
      </c>
      <c r="I2992" s="1252" t="s">
        <v>3219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3566</v>
      </c>
      <c r="C2993" s="860" t="s">
        <v>3518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3299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3548</v>
      </c>
      <c r="C2994" s="860" t="s">
        <v>3517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3218</v>
      </c>
      <c r="I2994" s="1252" t="s">
        <v>1542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3548</v>
      </c>
      <c r="C2995" s="860" t="s">
        <v>3518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3295</v>
      </c>
      <c r="I2995" s="1255" t="s">
        <v>4322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3547</v>
      </c>
      <c r="C2996" s="860" t="s">
        <v>3517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3218</v>
      </c>
      <c r="I2996" s="1252" t="s">
        <v>3219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3547</v>
      </c>
      <c r="C2997" s="860" t="s">
        <v>3518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3236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3546</v>
      </c>
      <c r="C2998" s="860" t="s">
        <v>3517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3218</v>
      </c>
      <c r="I2998" s="1252" t="s">
        <v>3219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3545</v>
      </c>
      <c r="C2999" s="860" t="s">
        <v>3517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3218</v>
      </c>
      <c r="I2999" s="1252" t="s">
        <v>1542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3545</v>
      </c>
      <c r="C3000" s="860" t="s">
        <v>3518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3295</v>
      </c>
      <c r="I3000" s="1252" t="s">
        <v>3528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3544</v>
      </c>
      <c r="C3001" s="860" t="s">
        <v>3517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3218</v>
      </c>
      <c r="I3001" s="1252" t="s">
        <v>1542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3544</v>
      </c>
      <c r="C3002" s="860" t="s">
        <v>3518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3295</v>
      </c>
      <c r="I3002" s="1255" t="s">
        <v>4322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3565</v>
      </c>
      <c r="C3003" s="860" t="s">
        <v>3518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3541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3564</v>
      </c>
      <c r="C3004" s="860" t="s">
        <v>3518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3298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3601</v>
      </c>
      <c r="C3005" s="860" t="s">
        <v>3518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3299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3600</v>
      </c>
      <c r="C3006" s="860" t="s">
        <v>3518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3356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3296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3599</v>
      </c>
      <c r="C3007" s="860" t="s">
        <v>3518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3604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3602</v>
      </c>
      <c r="C3008" s="871" t="s">
        <v>3517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3218</v>
      </c>
      <c r="I3008" s="1252" t="s">
        <v>3219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3598</v>
      </c>
      <c r="C3009" s="860" t="s">
        <v>3518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3295</v>
      </c>
      <c r="I3009" s="1264" t="s">
        <v>3528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3598</v>
      </c>
      <c r="C3010" s="871" t="s">
        <v>3517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3218</v>
      </c>
      <c r="I3010" s="1252" t="s">
        <v>1542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3597</v>
      </c>
      <c r="C3011" s="871" t="s">
        <v>3517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3174</v>
      </c>
      <c r="I3011" s="1264" t="s">
        <v>3603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3597</v>
      </c>
      <c r="C3012" s="860" t="s">
        <v>3518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3299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3596</v>
      </c>
      <c r="C3013" s="860" t="s">
        <v>3518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3374</v>
      </c>
      <c r="I3013" s="1265" t="s">
        <v>3787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3609</v>
      </c>
      <c r="C3014" s="860" t="s">
        <v>3518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3541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3608</v>
      </c>
      <c r="C3015" s="860" t="s">
        <v>3518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3373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3296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3607</v>
      </c>
      <c r="C3016" s="860" t="s">
        <v>3518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1650</v>
      </c>
      <c r="I3016" s="1266" t="s">
        <v>2922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3610</v>
      </c>
      <c r="C3017" s="871" t="s">
        <v>3517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3218</v>
      </c>
      <c r="I3017" s="1252" t="s">
        <v>3219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3606</v>
      </c>
      <c r="C3018" s="860" t="s">
        <v>3518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3295</v>
      </c>
      <c r="I3018" s="1255" t="s">
        <v>4322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3606</v>
      </c>
      <c r="C3019" s="871" t="s">
        <v>3517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3218</v>
      </c>
      <c r="I3019" s="1252" t="s">
        <v>1542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3618</v>
      </c>
      <c r="C3020" s="860" t="s">
        <v>3518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3373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3296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3617</v>
      </c>
      <c r="C3021" s="860" t="s">
        <v>3518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3298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3616</v>
      </c>
      <c r="C3022" s="860" t="s">
        <v>3518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3620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3616</v>
      </c>
      <c r="C3023" s="871" t="s">
        <v>3517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3174</v>
      </c>
      <c r="I3023" s="1267" t="s">
        <v>3176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3615</v>
      </c>
      <c r="C3024" s="860" t="s">
        <v>3518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3295</v>
      </c>
      <c r="I3024" s="1255" t="s">
        <v>4321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3614</v>
      </c>
      <c r="C3025" s="860" t="s">
        <v>3518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1650</v>
      </c>
      <c r="I3025" s="1267" t="s">
        <v>1545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3619</v>
      </c>
      <c r="C3026" s="871" t="s">
        <v>3517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3218</v>
      </c>
      <c r="I3026" s="1252" t="s">
        <v>3219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3613</v>
      </c>
      <c r="C3027" s="860" t="s">
        <v>3518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3295</v>
      </c>
      <c r="I3027" s="1267" t="s">
        <v>3528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3613</v>
      </c>
      <c r="C3028" s="871" t="s">
        <v>3517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3218</v>
      </c>
      <c r="I3028" s="1252" t="s">
        <v>1542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3638</v>
      </c>
      <c r="C3029" s="860" t="s">
        <v>3518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3639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3637</v>
      </c>
      <c r="C3030" s="860" t="s">
        <v>3518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3373</v>
      </c>
      <c r="I3030" s="1268" t="s">
        <v>3356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3296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3636</v>
      </c>
      <c r="C3031" s="860" t="s">
        <v>3518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3373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3640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3635</v>
      </c>
      <c r="C3032" s="860" t="s">
        <v>3518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1650</v>
      </c>
      <c r="I3032" s="1268" t="s">
        <v>1776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3632</v>
      </c>
      <c r="C3033" s="871" t="s">
        <v>3517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3218</v>
      </c>
      <c r="I3033" s="1252" t="s">
        <v>3219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3631</v>
      </c>
      <c r="C3034" s="871" t="s">
        <v>3517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3218</v>
      </c>
      <c r="I3034" s="1252" t="s">
        <v>1542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3631</v>
      </c>
      <c r="C3035" s="860" t="s">
        <v>3518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3295</v>
      </c>
      <c r="I3035" s="1255" t="s">
        <v>4322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3630</v>
      </c>
      <c r="C3036" s="871" t="s">
        <v>3517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3218</v>
      </c>
      <c r="I3036" s="1252" t="s">
        <v>3219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3630</v>
      </c>
      <c r="C3037" s="860" t="s">
        <v>3518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3299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3629</v>
      </c>
      <c r="C3038" s="871" t="s">
        <v>3517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3218</v>
      </c>
      <c r="I3038" s="1252" t="s">
        <v>1542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3629</v>
      </c>
      <c r="C3039" s="890" t="s">
        <v>3518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3295</v>
      </c>
      <c r="I3039" s="1255" t="s">
        <v>4321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3628</v>
      </c>
      <c r="C3040" s="890" t="s">
        <v>3516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3218</v>
      </c>
      <c r="I3040" s="1252" t="s">
        <v>1542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3633</v>
      </c>
      <c r="C3041" s="890" t="s">
        <v>3516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3218</v>
      </c>
      <c r="I3041" s="1252" t="s">
        <v>3219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3628</v>
      </c>
      <c r="C3042" s="871" t="s">
        <v>3517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3373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2926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3628</v>
      </c>
      <c r="C3043" s="860" t="s">
        <v>3518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3295</v>
      </c>
      <c r="I3043" s="1268" t="s">
        <v>3528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2926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3634</v>
      </c>
      <c r="C3044" s="860" t="s">
        <v>3518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3299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3652</v>
      </c>
      <c r="C3045" s="860" t="s">
        <v>3518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1650</v>
      </c>
      <c r="I3045" s="1269" t="s">
        <v>3298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3653</v>
      </c>
      <c r="C3046" s="871" t="s">
        <v>3517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3218</v>
      </c>
      <c r="I3046" s="1252" t="s">
        <v>3219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3651</v>
      </c>
      <c r="C3047" s="860" t="s">
        <v>3518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3295</v>
      </c>
      <c r="I3047" s="1255" t="s">
        <v>4322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3651</v>
      </c>
      <c r="C3048" s="871" t="s">
        <v>3517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3218</v>
      </c>
      <c r="I3048" s="1252" t="s">
        <v>1542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3650</v>
      </c>
      <c r="C3049" s="860" t="s">
        <v>3518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1650</v>
      </c>
      <c r="I3049" s="1269" t="s">
        <v>1545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3649</v>
      </c>
      <c r="C3050" s="860" t="s">
        <v>3518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1650</v>
      </c>
      <c r="I3050" s="1269" t="s">
        <v>1740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3648</v>
      </c>
      <c r="C3051" s="860" t="s">
        <v>3518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1650</v>
      </c>
      <c r="I3051" s="1269" t="s">
        <v>2340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3647</v>
      </c>
      <c r="C3052" s="860" t="s">
        <v>3518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3298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3646</v>
      </c>
      <c r="C3053" s="860" t="s">
        <v>3518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1650</v>
      </c>
      <c r="I3053" s="1269" t="s">
        <v>1758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3645</v>
      </c>
      <c r="C3054" s="860" t="s">
        <v>3518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3373</v>
      </c>
      <c r="I3054" s="1269" t="s">
        <v>3356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3296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3644</v>
      </c>
      <c r="C3055" s="860" t="s">
        <v>3518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1650</v>
      </c>
      <c r="I3055" s="1269" t="s">
        <v>2340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3643</v>
      </c>
      <c r="C3056" s="860" t="s">
        <v>3518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1650</v>
      </c>
      <c r="I3056" s="1269" t="s">
        <v>3298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3642</v>
      </c>
      <c r="C3057" s="860" t="s">
        <v>3518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1650</v>
      </c>
      <c r="I3057" s="1269" t="s">
        <v>1699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3676</v>
      </c>
      <c r="C3058" s="860" t="s">
        <v>3518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3299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3676</v>
      </c>
      <c r="C3059" s="871" t="s">
        <v>3517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3218</v>
      </c>
      <c r="I3059" s="1252" t="s">
        <v>3219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3675</v>
      </c>
      <c r="C3060" s="860" t="s">
        <v>3518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3295</v>
      </c>
      <c r="I3060" s="1270" t="s">
        <v>3528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3675</v>
      </c>
      <c r="C3061" s="871" t="s">
        <v>3517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3218</v>
      </c>
      <c r="I3061" s="1252" t="s">
        <v>1542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3681</v>
      </c>
      <c r="C3062" s="860" t="s">
        <v>3518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1650</v>
      </c>
      <c r="I3062" s="1270" t="s">
        <v>1545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3680</v>
      </c>
      <c r="C3063" s="860" t="s">
        <v>3518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1650</v>
      </c>
      <c r="I3063" s="1270" t="s">
        <v>3298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3679</v>
      </c>
      <c r="C3064" s="860" t="s">
        <v>3518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1650</v>
      </c>
      <c r="I3064" s="1270" t="s">
        <v>2856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3673</v>
      </c>
      <c r="C3065" s="860" t="s">
        <v>3518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1650</v>
      </c>
      <c r="I3065" s="1270" t="s">
        <v>2923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3672</v>
      </c>
      <c r="C3066" s="860" t="s">
        <v>3518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1650</v>
      </c>
      <c r="I3066" s="1270" t="s">
        <v>1758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3671</v>
      </c>
      <c r="C3067" s="860" t="s">
        <v>3518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1650</v>
      </c>
      <c r="I3067" s="1270" t="s">
        <v>1741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3670</v>
      </c>
      <c r="C3068" s="902" t="s">
        <v>3516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3218</v>
      </c>
      <c r="I3068" s="1252" t="s">
        <v>1542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3678</v>
      </c>
      <c r="C3069" s="902" t="s">
        <v>3516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3218</v>
      </c>
      <c r="I3069" s="1252" t="s">
        <v>3219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3670</v>
      </c>
      <c r="C3070" s="860" t="s">
        <v>3518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3295</v>
      </c>
      <c r="I3070" s="1270" t="s">
        <v>3528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3670</v>
      </c>
      <c r="C3071" s="871" t="s">
        <v>3517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3373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3604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3669</v>
      </c>
      <c r="C3072" s="860" t="s">
        <v>3518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3639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3668</v>
      </c>
      <c r="C3073" s="871" t="s">
        <v>3517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3218</v>
      </c>
      <c r="I3073" s="1252" t="s">
        <v>3219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3668</v>
      </c>
      <c r="C3074" s="860" t="s">
        <v>3518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3299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3667</v>
      </c>
      <c r="C3075" s="860" t="s">
        <v>3518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3295</v>
      </c>
      <c r="I3075" s="1255" t="s">
        <v>4322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3667</v>
      </c>
      <c r="C3076" s="871" t="s">
        <v>3517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3218</v>
      </c>
      <c r="I3076" s="1252" t="s">
        <v>1542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3674</v>
      </c>
      <c r="C3077" s="871" t="s">
        <v>3517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3218</v>
      </c>
      <c r="I3077" s="1252" t="s">
        <v>3219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3666</v>
      </c>
      <c r="C3078" s="860" t="s">
        <v>3518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3295</v>
      </c>
      <c r="I3078" s="1255" t="s">
        <v>4322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3666</v>
      </c>
      <c r="C3079" s="871" t="s">
        <v>3517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3218</v>
      </c>
      <c r="I3079" s="1252" t="s">
        <v>1542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3665</v>
      </c>
      <c r="C3080" s="902" t="s">
        <v>3516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3218</v>
      </c>
      <c r="I3080" s="1252" t="s">
        <v>3219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3677</v>
      </c>
      <c r="C3081" s="902" t="s">
        <v>3516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3218</v>
      </c>
      <c r="I3081" s="1252" t="s">
        <v>1542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3665</v>
      </c>
      <c r="C3082" s="860" t="s">
        <v>3518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3295</v>
      </c>
      <c r="I3082" s="1255" t="s">
        <v>4322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3664</v>
      </c>
      <c r="C3083" s="860" t="s">
        <v>3518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1650</v>
      </c>
      <c r="I3083" s="1270" t="s">
        <v>2921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3663</v>
      </c>
      <c r="C3084" s="860" t="s">
        <v>3518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3373</v>
      </c>
      <c r="I3084" s="1270" t="s">
        <v>3356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3296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3662</v>
      </c>
      <c r="C3085" s="860" t="s">
        <v>3518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1650</v>
      </c>
      <c r="I3085" s="1270" t="s">
        <v>2922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3661</v>
      </c>
      <c r="C3086" s="860" t="s">
        <v>3518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1650</v>
      </c>
      <c r="I3086" s="1270" t="s">
        <v>2922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3660</v>
      </c>
      <c r="C3087" s="860" t="s">
        <v>3518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1650</v>
      </c>
      <c r="I3087" s="1270" t="s">
        <v>2856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3660</v>
      </c>
      <c r="C3088" s="860" t="s">
        <v>3518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1650</v>
      </c>
      <c r="I3088" s="1270" t="s">
        <v>2539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3659</v>
      </c>
      <c r="C3089" s="860" t="s">
        <v>3518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1650</v>
      </c>
      <c r="I3089" s="1270" t="s">
        <v>1545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3658</v>
      </c>
      <c r="C3090" s="860" t="s">
        <v>3518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1650</v>
      </c>
      <c r="I3090" s="1270" t="s">
        <v>1699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3657</v>
      </c>
      <c r="C3091" s="860" t="s">
        <v>3518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1650</v>
      </c>
      <c r="I3091" s="1270" t="s">
        <v>2923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3656</v>
      </c>
      <c r="C3092" s="860" t="s">
        <v>3518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1650</v>
      </c>
      <c r="I3092" s="1270" t="s">
        <v>2309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3655</v>
      </c>
      <c r="C3093" s="860" t="s">
        <v>3518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3299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3654</v>
      </c>
      <c r="C3094" s="860" t="s">
        <v>3518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3356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3296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3683</v>
      </c>
      <c r="C3095" s="860" t="s">
        <v>3518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3299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3684</v>
      </c>
      <c r="C3096" s="871" t="s">
        <v>3517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3218</v>
      </c>
      <c r="I3096" s="1252" t="s">
        <v>3219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3682</v>
      </c>
      <c r="C3097" s="860" t="s">
        <v>3518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3295</v>
      </c>
      <c r="I3097" s="1255" t="s">
        <v>4322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3682</v>
      </c>
      <c r="C3098" s="871" t="s">
        <v>3517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3218</v>
      </c>
      <c r="I3098" s="1252" t="s">
        <v>1542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3687</v>
      </c>
      <c r="C3099" s="912" t="s">
        <v>3516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3218</v>
      </c>
      <c r="I3099" s="1252" t="s">
        <v>3219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3686</v>
      </c>
      <c r="C3100" s="860" t="s">
        <v>3518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3298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3685</v>
      </c>
      <c r="C3101" s="912" t="s">
        <v>3516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3218</v>
      </c>
      <c r="I3101" s="1252" t="s">
        <v>1542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3685</v>
      </c>
      <c r="C3102" s="860" t="s">
        <v>3518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3373</v>
      </c>
      <c r="I3102" s="1272" t="s">
        <v>3356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3296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3685</v>
      </c>
      <c r="C3103" s="871" t="s">
        <v>3517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3295</v>
      </c>
      <c r="I3103" s="1272" t="s">
        <v>3528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3690</v>
      </c>
      <c r="C3104" s="860" t="s">
        <v>3518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1650</v>
      </c>
      <c r="I3104" s="1273" t="s">
        <v>1649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3689</v>
      </c>
      <c r="C3105" s="860" t="s">
        <v>3518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1650</v>
      </c>
      <c r="I3105" s="1270" t="s">
        <v>1699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3688</v>
      </c>
      <c r="C3106" s="860" t="s">
        <v>3518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1650</v>
      </c>
      <c r="I3106" s="1270" t="s">
        <v>1699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3695</v>
      </c>
      <c r="C3107" s="860" t="s">
        <v>3518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1650</v>
      </c>
      <c r="I3107" s="1274" t="s">
        <v>1758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3694</v>
      </c>
      <c r="C3108" s="860" t="s">
        <v>3518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3299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3694</v>
      </c>
      <c r="C3109" s="871" t="s">
        <v>3517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3218</v>
      </c>
      <c r="I3109" s="1252" t="s">
        <v>3219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3693</v>
      </c>
      <c r="C3110" s="871" t="s">
        <v>3517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3218</v>
      </c>
      <c r="I3110" s="1252" t="s">
        <v>1542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3693</v>
      </c>
      <c r="C3111" s="860" t="s">
        <v>3518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3295</v>
      </c>
      <c r="I3111" s="1274" t="s">
        <v>3528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3692</v>
      </c>
      <c r="C3112" s="860" t="s">
        <v>3518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3541</v>
      </c>
      <c r="I3112" s="1274" t="s">
        <v>1762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3691</v>
      </c>
      <c r="C3113" s="860" t="s">
        <v>3518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1650</v>
      </c>
      <c r="I3113" s="1274" t="s">
        <v>1741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3721</v>
      </c>
      <c r="C3114" s="871" t="s">
        <v>3517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3218</v>
      </c>
      <c r="I3114" s="1252" t="s">
        <v>3219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3719</v>
      </c>
      <c r="C3115" s="860" t="s">
        <v>3518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3295</v>
      </c>
      <c r="I3115" s="1255" t="s">
        <v>4322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3719</v>
      </c>
      <c r="C3116" s="871" t="s">
        <v>3517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3218</v>
      </c>
      <c r="I3116" s="1252" t="s">
        <v>1542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3718</v>
      </c>
      <c r="C3117" s="860" t="s">
        <v>3518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1650</v>
      </c>
      <c r="I3117" s="1257" t="s">
        <v>2339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3717</v>
      </c>
      <c r="C3118" s="860" t="s">
        <v>3518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3236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3717</v>
      </c>
      <c r="C3119" s="871" t="s">
        <v>3517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3218</v>
      </c>
      <c r="I3119" s="1252" t="s">
        <v>3219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3716</v>
      </c>
      <c r="C3120" s="860" t="s">
        <v>3518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3295</v>
      </c>
      <c r="I3120" s="1255" t="s">
        <v>4322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3716</v>
      </c>
      <c r="C3121" s="871" t="s">
        <v>3517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3218</v>
      </c>
      <c r="I3121" s="1252" t="s">
        <v>1542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3715</v>
      </c>
      <c r="C3122" s="860" t="s">
        <v>3518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3541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3714</v>
      </c>
      <c r="C3123" s="860" t="s">
        <v>3518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3541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3713</v>
      </c>
      <c r="C3124" s="860" t="s">
        <v>3518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3299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3712</v>
      </c>
      <c r="C3125" s="860" t="s">
        <v>3518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3541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3711</v>
      </c>
      <c r="C3126" s="860" t="s">
        <v>3518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1650</v>
      </c>
      <c r="I3126" s="1257" t="s">
        <v>1741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3710</v>
      </c>
      <c r="C3127" s="860" t="s">
        <v>3518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3298</v>
      </c>
      <c r="I3127" s="1257" t="s">
        <v>3353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3720</v>
      </c>
      <c r="C3128" s="871" t="s">
        <v>3517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3218</v>
      </c>
      <c r="I3128" s="1252" t="s">
        <v>3219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3709</v>
      </c>
      <c r="C3129" s="860" t="s">
        <v>3518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3295</v>
      </c>
      <c r="I3129" s="1255" t="s">
        <v>4321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3709</v>
      </c>
      <c r="C3130" s="871" t="s">
        <v>3517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3218</v>
      </c>
      <c r="I3130" s="1252" t="s">
        <v>1542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3708</v>
      </c>
      <c r="C3131" s="860" t="s">
        <v>3518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1650</v>
      </c>
      <c r="I3131" s="1257" t="s">
        <v>1545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3707</v>
      </c>
      <c r="C3132" s="860" t="s">
        <v>3518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1650</v>
      </c>
      <c r="I3132" s="1257" t="s">
        <v>2856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3706</v>
      </c>
      <c r="C3133" s="860" t="s">
        <v>3518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3236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3705</v>
      </c>
      <c r="C3134" s="860" t="s">
        <v>3518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3298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3723</v>
      </c>
      <c r="C3135" s="871" t="s">
        <v>3517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3218</v>
      </c>
      <c r="I3135" s="1252" t="s">
        <v>3219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3704</v>
      </c>
      <c r="C3136" s="860" t="s">
        <v>3518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3295</v>
      </c>
      <c r="I3136" s="1257" t="s">
        <v>3528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3704</v>
      </c>
      <c r="C3137" s="871" t="s">
        <v>3517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3218</v>
      </c>
      <c r="I3137" s="1252" t="s">
        <v>1542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3703</v>
      </c>
      <c r="C3138" s="860" t="s">
        <v>3518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3236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3722</v>
      </c>
      <c r="C3139" s="871" t="s">
        <v>3517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3218</v>
      </c>
      <c r="I3139" s="1252" t="s">
        <v>3219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3702</v>
      </c>
      <c r="C3140" s="860" t="s">
        <v>3518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3295</v>
      </c>
      <c r="I3140" s="1255" t="s">
        <v>4322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3702</v>
      </c>
      <c r="C3141" s="871" t="s">
        <v>3517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3218</v>
      </c>
      <c r="I3141" s="1252" t="s">
        <v>1542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3701</v>
      </c>
      <c r="C3142" s="860" t="s">
        <v>3518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1650</v>
      </c>
      <c r="I3142" s="1257" t="s">
        <v>2279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3700</v>
      </c>
      <c r="C3143" s="860" t="s">
        <v>3518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1650</v>
      </c>
      <c r="I3143" s="1257" t="s">
        <v>1545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3699</v>
      </c>
      <c r="C3144" s="860" t="s">
        <v>3518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1650</v>
      </c>
      <c r="I3144" s="1257" t="s">
        <v>1545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3697</v>
      </c>
      <c r="C3145" s="936" t="s">
        <v>3516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3356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3296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3698</v>
      </c>
      <c r="C3146" s="936" t="s">
        <v>3516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3620</v>
      </c>
      <c r="I3146" s="1257" t="s">
        <v>3356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3698</v>
      </c>
      <c r="C3147" s="871" t="s">
        <v>3517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3218</v>
      </c>
      <c r="I3147" s="1252" t="s">
        <v>3219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3698</v>
      </c>
      <c r="C3148" s="860" t="s">
        <v>3518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3299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3697</v>
      </c>
      <c r="C3149" s="871" t="s">
        <v>3517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3218</v>
      </c>
      <c r="I3149" s="1252" t="s">
        <v>1542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3697</v>
      </c>
      <c r="C3150" s="860" t="s">
        <v>3518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3295</v>
      </c>
      <c r="I3150" s="1255" t="s">
        <v>4321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3738</v>
      </c>
      <c r="C3151" s="871" t="s">
        <v>3517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3218</v>
      </c>
      <c r="I3151" s="1252" t="s">
        <v>3219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3738</v>
      </c>
      <c r="C3152" s="860" t="s">
        <v>3518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3299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3747</v>
      </c>
      <c r="C3153" s="860" t="s">
        <v>3518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3373</v>
      </c>
      <c r="I3153" s="1275" t="s">
        <v>3749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50"/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3737</v>
      </c>
      <c r="C3154" s="871" t="s">
        <v>3517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3218</v>
      </c>
      <c r="I3154" s="1252" t="s">
        <v>1542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3737</v>
      </c>
      <c r="C3155" s="860" t="s">
        <v>3518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3295</v>
      </c>
      <c r="I3155" s="1275" t="s">
        <v>3528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3736</v>
      </c>
      <c r="C3156" s="871" t="s">
        <v>3517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3218</v>
      </c>
      <c r="I3156" s="1252" t="s">
        <v>3219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3735</v>
      </c>
      <c r="C3157" s="871" t="s">
        <v>3517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3218</v>
      </c>
      <c r="I3157" s="1252" t="s">
        <v>1542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3735</v>
      </c>
      <c r="C3158" s="860" t="s">
        <v>3518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3295</v>
      </c>
      <c r="I3158" s="1275" t="s">
        <v>3528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3734</v>
      </c>
      <c r="C3159" s="871" t="s">
        <v>3517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3218</v>
      </c>
      <c r="I3159" s="1252" t="s">
        <v>3219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3733</v>
      </c>
      <c r="C3160" s="871" t="s">
        <v>3517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3218</v>
      </c>
      <c r="I3160" s="1252" t="s">
        <v>1542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3733</v>
      </c>
      <c r="C3161" s="860" t="s">
        <v>3518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3295</v>
      </c>
      <c r="I3161" s="1255" t="s">
        <v>4322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3746</v>
      </c>
      <c r="C3162" s="860" t="s">
        <v>3518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1650</v>
      </c>
      <c r="I3162" s="1275" t="s">
        <v>1545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3745</v>
      </c>
      <c r="C3163" s="860" t="s">
        <v>3518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1650</v>
      </c>
      <c r="I3163" s="1275" t="s">
        <v>2339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3744</v>
      </c>
      <c r="C3164" s="860" t="s">
        <v>3518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1650</v>
      </c>
      <c r="I3164" s="1275" t="s">
        <v>1741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3743</v>
      </c>
      <c r="C3165" s="860" t="s">
        <v>3518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3742</v>
      </c>
      <c r="C3166" s="860" t="s">
        <v>3518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3236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3741</v>
      </c>
      <c r="C3167" s="860" t="s">
        <v>3518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3730</v>
      </c>
      <c r="C3168" s="860" t="s">
        <v>3518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1650</v>
      </c>
      <c r="I3168" s="1275" t="s">
        <v>1545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3729</v>
      </c>
      <c r="C3169" s="871" t="s">
        <v>3517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3218</v>
      </c>
      <c r="I3169" s="1252" t="s">
        <v>3219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3729</v>
      </c>
      <c r="C3170" s="860" t="s">
        <v>3518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3620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3728</v>
      </c>
      <c r="C3171" s="871" t="s">
        <v>3517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3218</v>
      </c>
      <c r="I3171" s="1252" t="s">
        <v>1542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3728</v>
      </c>
      <c r="C3172" s="860" t="s">
        <v>3518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3295</v>
      </c>
      <c r="I3172" s="1275" t="s">
        <v>3529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3740</v>
      </c>
      <c r="C3173" s="860" t="s">
        <v>3518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1650</v>
      </c>
      <c r="I3173" s="1275" t="s">
        <v>1741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3739</v>
      </c>
      <c r="C3174" s="860" t="s">
        <v>3518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3298</v>
      </c>
      <c r="I3174" s="1275" t="s">
        <v>3353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3757</v>
      </c>
      <c r="C3175" s="860" t="s">
        <v>3518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1650</v>
      </c>
      <c r="I3175" s="1276" t="s">
        <v>1545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3758</v>
      </c>
      <c r="C3176" s="871" t="s">
        <v>3517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3218</v>
      </c>
      <c r="I3176" s="1252" t="s">
        <v>3219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3756</v>
      </c>
      <c r="C3177" s="860" t="s">
        <v>3518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3295</v>
      </c>
      <c r="I3177" s="1276" t="s">
        <v>3759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3756</v>
      </c>
      <c r="C3178" s="871" t="s">
        <v>3517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3218</v>
      </c>
      <c r="I3178" s="1252" t="s">
        <v>1542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3755</v>
      </c>
      <c r="C3179" s="860" t="s">
        <v>3518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3298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3754</v>
      </c>
      <c r="C3180" s="860" t="s">
        <v>3518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3299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3754</v>
      </c>
      <c r="C3181" s="871" t="s">
        <v>3517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3620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3753</v>
      </c>
      <c r="C3182" s="860" t="s">
        <v>3518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1650</v>
      </c>
      <c r="I3182" s="1276" t="s">
        <v>2279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3763</v>
      </c>
      <c r="C3183" s="860" t="s">
        <v>3518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1650</v>
      </c>
      <c r="I3183" s="1277" t="s">
        <v>1545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3768</v>
      </c>
      <c r="C3184" s="961" t="s">
        <v>3517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3218</v>
      </c>
      <c r="I3184" s="1252" t="s">
        <v>3219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3762</v>
      </c>
      <c r="C3185" s="860" t="s">
        <v>3518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3295</v>
      </c>
      <c r="I3185" s="1277" t="s">
        <v>3528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3762</v>
      </c>
      <c r="C3186" s="961" t="s">
        <v>3517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3218</v>
      </c>
      <c r="I3186" s="1252" t="s">
        <v>1542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3764</v>
      </c>
      <c r="C3187" s="961" t="s">
        <v>3516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3774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3764</v>
      </c>
      <c r="C3188" s="961" t="s">
        <v>3517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3218</v>
      </c>
      <c r="I3188" s="1252" t="s">
        <v>3219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3761</v>
      </c>
      <c r="C3189" s="860" t="s">
        <v>3518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3295</v>
      </c>
      <c r="I3189" s="1277" t="s">
        <v>3528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3761</v>
      </c>
      <c r="C3190" s="961" t="s">
        <v>3517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3218</v>
      </c>
      <c r="I3190" s="1252" t="s">
        <v>1542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3760</v>
      </c>
      <c r="C3191" s="860" t="s">
        <v>3518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3774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3785</v>
      </c>
      <c r="C3192" s="860" t="s">
        <v>3518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1650</v>
      </c>
      <c r="I3192" s="1265" t="s">
        <v>2279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3782</v>
      </c>
      <c r="C3193" s="976" t="s">
        <v>3517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3218</v>
      </c>
      <c r="I3193" s="1252" t="s">
        <v>3219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3781</v>
      </c>
      <c r="C3194" s="976" t="s">
        <v>3517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3218</v>
      </c>
      <c r="I3194" s="1252" t="s">
        <v>1542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3781</v>
      </c>
      <c r="C3195" s="860" t="s">
        <v>3518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3295</v>
      </c>
      <c r="I3195" s="1265" t="s">
        <v>3528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3780</v>
      </c>
      <c r="C3196" s="976" t="s">
        <v>3517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3774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3596</v>
      </c>
      <c r="C3197" s="860" t="s">
        <v>3518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3374</v>
      </c>
      <c r="I3197" s="1265" t="s">
        <v>3787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3784</v>
      </c>
      <c r="C3198" s="860" t="s">
        <v>3518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1650</v>
      </c>
      <c r="I3198" s="1265" t="s">
        <v>1741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3783</v>
      </c>
      <c r="C3199" s="860" t="s">
        <v>3518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3774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3775</v>
      </c>
      <c r="C3200" s="976" t="s">
        <v>3516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3774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3775</v>
      </c>
      <c r="C3201" s="976" t="s">
        <v>3517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3218</v>
      </c>
      <c r="I3201" s="1252" t="s">
        <v>3219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3776</v>
      </c>
      <c r="C3202" s="976" t="s">
        <v>3517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3218</v>
      </c>
      <c r="I3202" s="1252" t="s">
        <v>1542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3776</v>
      </c>
      <c r="C3203" s="860" t="s">
        <v>3518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3295</v>
      </c>
      <c r="I3203" s="1265" t="s">
        <v>3528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3800</v>
      </c>
      <c r="C3204" s="860" t="s">
        <v>3518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1650</v>
      </c>
      <c r="I3204" s="1278" t="s">
        <v>1758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3799</v>
      </c>
      <c r="C3205" s="860" t="s">
        <v>3518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1650</v>
      </c>
      <c r="I3205" s="1278" t="s">
        <v>1758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3802</v>
      </c>
      <c r="C3206" s="976" t="s">
        <v>3517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3218</v>
      </c>
      <c r="I3206" s="1252" t="s">
        <v>3219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3798</v>
      </c>
      <c r="C3207" s="860" t="s">
        <v>3518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3295</v>
      </c>
      <c r="I3207" s="1278" t="s">
        <v>3528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3798</v>
      </c>
      <c r="C3208" s="976" t="s">
        <v>3517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3218</v>
      </c>
      <c r="I3208" s="1252" t="s">
        <v>1542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3797</v>
      </c>
      <c r="C3209" s="860" t="s">
        <v>3518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3298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3796</v>
      </c>
      <c r="C3210" s="860" t="s">
        <v>3518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1650</v>
      </c>
      <c r="I3210" s="1278" t="s">
        <v>1758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3801</v>
      </c>
      <c r="C3211" s="976" t="s">
        <v>3517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3218</v>
      </c>
      <c r="I3211" s="1252" t="s">
        <v>3219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3795</v>
      </c>
      <c r="C3212" s="860" t="s">
        <v>3518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3295</v>
      </c>
      <c r="I3212" s="1278" t="s">
        <v>3528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3795</v>
      </c>
      <c r="C3213" s="976" t="s">
        <v>3517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3218</v>
      </c>
      <c r="I3213" s="1252" t="s">
        <v>1542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3794</v>
      </c>
      <c r="C3214" s="860" t="s">
        <v>3518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1650</v>
      </c>
      <c r="I3214" s="1278" t="s">
        <v>2856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3793</v>
      </c>
      <c r="C3215" s="860" t="s">
        <v>3518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1650</v>
      </c>
      <c r="I3215" s="1278" t="s">
        <v>2339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3792</v>
      </c>
      <c r="C3216" s="860" t="s">
        <v>3518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1650</v>
      </c>
      <c r="I3216" s="1278" t="s">
        <v>2856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3791</v>
      </c>
      <c r="C3217" s="860" t="s">
        <v>3518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1650</v>
      </c>
      <c r="I3217" s="1278" t="s">
        <v>1741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3790</v>
      </c>
      <c r="C3218" s="860" t="s">
        <v>3518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1650</v>
      </c>
      <c r="I3218" s="1278" t="s">
        <v>2339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3789</v>
      </c>
      <c r="C3219" s="860" t="s">
        <v>3518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1650</v>
      </c>
      <c r="I3219" s="1278" t="s">
        <v>1545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3788</v>
      </c>
      <c r="C3220" s="860" t="s">
        <v>3518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3541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3821</v>
      </c>
      <c r="C3221" s="860" t="s">
        <v>3518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1650</v>
      </c>
      <c r="I3221" s="1279" t="s">
        <v>1545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3820</v>
      </c>
      <c r="C3222" s="860" t="s">
        <v>3518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3236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3818</v>
      </c>
      <c r="C3223" s="860" t="s">
        <v>3518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1650</v>
      </c>
      <c r="I3223" s="1279" t="s">
        <v>2856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3819</v>
      </c>
      <c r="C3224" s="860" t="s">
        <v>3518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1650</v>
      </c>
      <c r="I3224" s="1279" t="s">
        <v>1545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3817</v>
      </c>
      <c r="C3225" s="860" t="s">
        <v>3518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3298</v>
      </c>
      <c r="I3225" s="1279" t="s">
        <v>3353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3823</v>
      </c>
      <c r="C3226" s="986" t="s">
        <v>3517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3218</v>
      </c>
      <c r="I3226" s="1252" t="s">
        <v>3219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3816</v>
      </c>
      <c r="C3227" s="860" t="s">
        <v>3518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3295</v>
      </c>
      <c r="I3227" s="1279" t="s">
        <v>3528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3816</v>
      </c>
      <c r="C3228" s="986" t="s">
        <v>3517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3218</v>
      </c>
      <c r="I3228" s="1252" t="s">
        <v>1542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3815</v>
      </c>
      <c r="C3229" s="860" t="s">
        <v>3518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3541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3814</v>
      </c>
      <c r="C3230" s="860" t="s">
        <v>3518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3373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990"/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3813</v>
      </c>
      <c r="C3231" s="860" t="s">
        <v>3518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1650</v>
      </c>
      <c r="I3231" s="1279" t="s">
        <v>1545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3812</v>
      </c>
      <c r="C3232" s="860" t="s">
        <v>3518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3298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3811</v>
      </c>
      <c r="C3233" s="860" t="s">
        <v>3518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3825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3810</v>
      </c>
      <c r="C3234" s="860" t="s">
        <v>3518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3236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3810</v>
      </c>
      <c r="C3235" s="986" t="s">
        <v>3517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3825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3822</v>
      </c>
      <c r="C3236" s="986" t="s">
        <v>3517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3218</v>
      </c>
      <c r="I3236" s="1252" t="s">
        <v>3219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3809</v>
      </c>
      <c r="C3237" s="860" t="s">
        <v>3518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3295</v>
      </c>
      <c r="I3237" s="1255" t="s">
        <v>4322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3809</v>
      </c>
      <c r="C3238" s="986" t="s">
        <v>3517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3218</v>
      </c>
      <c r="I3238" s="1252" t="s">
        <v>1542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3808</v>
      </c>
      <c r="C3239" s="860" t="s">
        <v>3518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3807</v>
      </c>
      <c r="C3240" s="986" t="s">
        <v>3517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3620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3807</v>
      </c>
      <c r="C3241" s="860" t="s">
        <v>3518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3299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3807</v>
      </c>
      <c r="C3242" s="860" t="s">
        <v>3518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3236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3806</v>
      </c>
      <c r="C3243" s="860" t="s">
        <v>3518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3298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3806</v>
      </c>
      <c r="C3244" s="986" t="s">
        <v>3517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3298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3806</v>
      </c>
      <c r="C3245" s="860" t="s">
        <v>3518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1650</v>
      </c>
      <c r="I3245" s="1279" t="s">
        <v>3298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3805</v>
      </c>
      <c r="C3246" s="860" t="s">
        <v>3518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3295</v>
      </c>
      <c r="I3246" s="1255" t="s">
        <v>4321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3805</v>
      </c>
      <c r="C3247" s="986" t="s">
        <v>3516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3218</v>
      </c>
      <c r="I3247" s="1252" t="s">
        <v>1542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3807</v>
      </c>
      <c r="C3248" s="986" t="s">
        <v>3516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3218</v>
      </c>
      <c r="I3248" s="1252" t="s">
        <v>3219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3804</v>
      </c>
      <c r="C3249" s="860" t="s">
        <v>3518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3774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3845</v>
      </c>
      <c r="C3250" s="860" t="s">
        <v>3518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1650</v>
      </c>
      <c r="I3250" s="1279" t="s">
        <v>1545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3844</v>
      </c>
      <c r="C3251" s="860" t="s">
        <v>3518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1650</v>
      </c>
      <c r="I3251" s="1279" t="s">
        <v>2856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3843</v>
      </c>
      <c r="C3252" s="860" t="s">
        <v>3518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3541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3846</v>
      </c>
      <c r="C3253" s="986" t="s">
        <v>3517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3218</v>
      </c>
      <c r="I3253" s="1252" t="s">
        <v>3219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3842</v>
      </c>
      <c r="C3254" s="860" t="s">
        <v>3518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3295</v>
      </c>
      <c r="I3254" s="1279" t="s">
        <v>3528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3842</v>
      </c>
      <c r="C3255" s="986" t="s">
        <v>3517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3218</v>
      </c>
      <c r="I3255" s="1252" t="s">
        <v>1542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3841</v>
      </c>
      <c r="C3256" s="860" t="s">
        <v>3518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3591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3840</v>
      </c>
      <c r="C3257" s="860" t="s">
        <v>3518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3620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3840</v>
      </c>
      <c r="C3258" s="986" t="s">
        <v>3517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3218</v>
      </c>
      <c r="I3258" s="1252" t="s">
        <v>3219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3839</v>
      </c>
      <c r="C3259" s="860" t="s">
        <v>3518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990"/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3839</v>
      </c>
      <c r="C3260" s="986" t="s">
        <v>3517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3218</v>
      </c>
      <c r="I3260" s="1252" t="s">
        <v>1542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3839</v>
      </c>
      <c r="C3261" s="986" t="s">
        <v>3516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3295</v>
      </c>
      <c r="I3261" s="1255" t="s">
        <v>4322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3838</v>
      </c>
      <c r="C3262" s="860" t="s">
        <v>3518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3837</v>
      </c>
      <c r="C3263" s="860" t="s">
        <v>3518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1650</v>
      </c>
      <c r="I3263" s="1279" t="s">
        <v>1545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3835</v>
      </c>
      <c r="C3264" s="986" t="s">
        <v>3516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3295</v>
      </c>
      <c r="I3264" s="1279" t="s">
        <v>3759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3836</v>
      </c>
      <c r="C3265" s="860" t="s">
        <v>3518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3218</v>
      </c>
      <c r="I3265" s="1279" t="s">
        <v>3219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3835</v>
      </c>
      <c r="C3266" s="860" t="s">
        <v>3518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3218</v>
      </c>
      <c r="I3266" s="1279" t="s">
        <v>1542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3835</v>
      </c>
      <c r="C3267" s="986" t="s">
        <v>3517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3373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990"/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3834</v>
      </c>
      <c r="C3268" s="986" t="s">
        <v>3516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3825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3834</v>
      </c>
      <c r="C3269" s="860" t="s">
        <v>3518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3218</v>
      </c>
      <c r="I3269" s="1279" t="s">
        <v>3219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3834</v>
      </c>
      <c r="C3270" s="986" t="s">
        <v>3517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3620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3833</v>
      </c>
      <c r="C3271" s="860" t="s">
        <v>3518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3218</v>
      </c>
      <c r="I3271" s="1279" t="s">
        <v>1542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3833</v>
      </c>
      <c r="C3272" s="986" t="s">
        <v>3517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3295</v>
      </c>
      <c r="I3272" s="1255" t="s">
        <v>4321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3832</v>
      </c>
      <c r="C3273" s="860" t="s">
        <v>3518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3298</v>
      </c>
      <c r="I3273" s="1279" t="s">
        <v>3353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3831</v>
      </c>
      <c r="C3274" s="860" t="s">
        <v>3518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3218</v>
      </c>
      <c r="I3274" s="1279" t="s">
        <v>3219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3831</v>
      </c>
      <c r="C3275" s="986" t="s">
        <v>3517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3825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3830</v>
      </c>
      <c r="C3276" s="986" t="s">
        <v>3517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3295</v>
      </c>
      <c r="I3276" s="1255" t="s">
        <v>4322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3830</v>
      </c>
      <c r="C3277" s="860" t="s">
        <v>3518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3218</v>
      </c>
      <c r="I3277" s="1279" t="s">
        <v>1542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3829</v>
      </c>
      <c r="C3278" s="986" t="s">
        <v>3516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3774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3829</v>
      </c>
      <c r="C3279" s="860" t="s">
        <v>3518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3218</v>
      </c>
      <c r="I3279" s="1279" t="s">
        <v>3219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3828</v>
      </c>
      <c r="C3280" s="986" t="s">
        <v>3517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3295</v>
      </c>
      <c r="I3280" s="1255" t="s">
        <v>4322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3828</v>
      </c>
      <c r="C3281" s="860" t="s">
        <v>3518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3218</v>
      </c>
      <c r="I3281" s="1279" t="s">
        <v>1542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3827</v>
      </c>
      <c r="C3282" s="860" t="s">
        <v>3518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3299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3826</v>
      </c>
      <c r="C3283" s="860" t="s">
        <v>3518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1650</v>
      </c>
      <c r="I3283" s="1279" t="s">
        <v>1545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3867</v>
      </c>
      <c r="C3284" s="860" t="s">
        <v>3518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3218</v>
      </c>
      <c r="I3284" s="1279" t="s">
        <v>3219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3855</v>
      </c>
      <c r="C3285" s="986" t="s">
        <v>3517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3295</v>
      </c>
      <c r="I3285" s="1281" t="s">
        <v>3528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3855</v>
      </c>
      <c r="C3286" s="860" t="s">
        <v>3518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3218</v>
      </c>
      <c r="I3286" s="1279" t="s">
        <v>1542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3866</v>
      </c>
      <c r="C3287" s="860" t="s">
        <v>3518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3218</v>
      </c>
      <c r="I3287" s="1279" t="s">
        <v>3219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3854</v>
      </c>
      <c r="C3288" s="986" t="s">
        <v>3517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3295</v>
      </c>
      <c r="I3288" s="1281" t="s">
        <v>3528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3854</v>
      </c>
      <c r="C3289" s="860" t="s">
        <v>3518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3218</v>
      </c>
      <c r="I3289" s="1279" t="s">
        <v>1542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3865</v>
      </c>
      <c r="C3290" s="860" t="s">
        <v>3518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3218</v>
      </c>
      <c r="I3290" s="1279" t="s">
        <v>3219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3864</v>
      </c>
      <c r="C3291" s="860" t="s">
        <v>3518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3218</v>
      </c>
      <c r="I3291" s="1279" t="s">
        <v>1542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3863</v>
      </c>
      <c r="C3292" s="860" t="s">
        <v>3518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1650</v>
      </c>
      <c r="I3292" s="1281" t="s">
        <v>2921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3862</v>
      </c>
      <c r="C3293" s="860" t="s">
        <v>3518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1650</v>
      </c>
      <c r="I3293" s="1281" t="s">
        <v>1545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3861</v>
      </c>
      <c r="C3294" s="860" t="s">
        <v>3518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3541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3849</v>
      </c>
      <c r="C3295" s="991" t="s">
        <v>3516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3295</v>
      </c>
      <c r="I3295" s="1279" t="s">
        <v>3759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3853</v>
      </c>
      <c r="C3296" s="986" t="s">
        <v>3517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3218</v>
      </c>
      <c r="I3296" s="1252" t="s">
        <v>3219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3849</v>
      </c>
      <c r="C3297" s="986" t="s">
        <v>3517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3218</v>
      </c>
      <c r="I3297" s="1252" t="s">
        <v>1542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3849</v>
      </c>
      <c r="C3298" s="860" t="s">
        <v>3518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3373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995"/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3860</v>
      </c>
      <c r="C3299" s="860" t="s">
        <v>3518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3236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3859</v>
      </c>
      <c r="C3300" s="860" t="s">
        <v>3518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3859</v>
      </c>
      <c r="C3301" s="860" t="s">
        <v>3518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1650</v>
      </c>
      <c r="I3301" s="1281" t="s">
        <v>2921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3858</v>
      </c>
      <c r="C3302" s="860" t="s">
        <v>3518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3299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3857</v>
      </c>
      <c r="C3303" s="860" t="s">
        <v>3518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1650</v>
      </c>
      <c r="I3303" s="1281" t="s">
        <v>2279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3848</v>
      </c>
      <c r="C3304" s="991" t="s">
        <v>3516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3295</v>
      </c>
      <c r="I3304" s="1255" t="s">
        <v>4321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3848</v>
      </c>
      <c r="C3305" s="986" t="s">
        <v>3517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3218</v>
      </c>
      <c r="I3305" s="1252" t="s">
        <v>1542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3848</v>
      </c>
      <c r="C3306" s="860" t="s">
        <v>3518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3373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995"/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3852</v>
      </c>
      <c r="C3307" s="986" t="s">
        <v>3517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3218</v>
      </c>
      <c r="I3307" s="1252" t="s">
        <v>3219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3852</v>
      </c>
      <c r="C3308" s="860" t="s">
        <v>3518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3774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3851</v>
      </c>
      <c r="C3309" s="986" t="s">
        <v>3517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3218</v>
      </c>
      <c r="I3309" s="1252" t="s">
        <v>3219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3850</v>
      </c>
      <c r="C3310" s="986" t="s">
        <v>3517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3218</v>
      </c>
      <c r="I3310" s="1252" t="s">
        <v>1542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3850</v>
      </c>
      <c r="C3311" s="860" t="s">
        <v>3518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3295</v>
      </c>
      <c r="I3311" s="1281" t="s">
        <v>3759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3856</v>
      </c>
      <c r="C3312" s="860" t="s">
        <v>3518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1650</v>
      </c>
      <c r="I3312" s="1281" t="s">
        <v>1545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3897</v>
      </c>
      <c r="C3313" s="860" t="s">
        <v>3518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1650</v>
      </c>
      <c r="I3313" s="1281" t="s">
        <v>2279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3896</v>
      </c>
      <c r="C3314" s="860" t="s">
        <v>3518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3299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3896</v>
      </c>
      <c r="C3315" s="860" t="s">
        <v>3518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3895</v>
      </c>
      <c r="C3316" s="860" t="s">
        <v>3518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3541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3894</v>
      </c>
      <c r="C3317" s="860" t="s">
        <v>3518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1650</v>
      </c>
      <c r="I3317" s="1282" t="s">
        <v>1545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3893</v>
      </c>
      <c r="C3318" s="860" t="s">
        <v>3518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3892</v>
      </c>
      <c r="C3319" s="860" t="s">
        <v>3518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1650</v>
      </c>
      <c r="I3319" s="1282" t="s">
        <v>1545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3908</v>
      </c>
      <c r="C3320" s="860" t="s">
        <v>3518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3774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3907</v>
      </c>
      <c r="C3321" s="860" t="s">
        <v>3518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3298</v>
      </c>
      <c r="I3321" s="1283" t="s">
        <v>3353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3906</v>
      </c>
      <c r="C3322" s="860" t="s">
        <v>3518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1650</v>
      </c>
      <c r="I3322" s="1283" t="s">
        <v>1758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3905</v>
      </c>
      <c r="C3323" s="860" t="s">
        <v>3518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1650</v>
      </c>
      <c r="I3323" s="1283" t="s">
        <v>1545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3904</v>
      </c>
      <c r="C3324" s="860" t="s">
        <v>3518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1650</v>
      </c>
      <c r="I3324" s="1283" t="s">
        <v>1545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3903</v>
      </c>
      <c r="C3325" s="860" t="s">
        <v>3518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1650</v>
      </c>
      <c r="I3325" s="1283" t="s">
        <v>1545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3902</v>
      </c>
      <c r="C3326" s="860" t="s">
        <v>3518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1650</v>
      </c>
      <c r="I3326" s="1283" t="s">
        <v>2856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3901</v>
      </c>
      <c r="C3327" s="860" t="s">
        <v>3518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1650</v>
      </c>
      <c r="I3327" s="1283" t="s">
        <v>2279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3901</v>
      </c>
      <c r="C3328" s="860" t="s">
        <v>3518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3541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3900</v>
      </c>
      <c r="C3329" s="860" t="s">
        <v>3518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3298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3899</v>
      </c>
      <c r="C3330" s="860" t="s">
        <v>3518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3879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3909</v>
      </c>
      <c r="C3331" s="1013" t="s">
        <v>3517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3218</v>
      </c>
      <c r="I3331" s="1252" t="s">
        <v>3219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3898</v>
      </c>
      <c r="C3332" s="860" t="s">
        <v>3518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3295</v>
      </c>
      <c r="I3332" s="1283" t="s">
        <v>3528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3898</v>
      </c>
      <c r="C3333" s="1013" t="s">
        <v>3517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3218</v>
      </c>
      <c r="I3333" s="1252" t="s">
        <v>1542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3928</v>
      </c>
      <c r="C3334" s="860" t="s">
        <v>3518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3879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3927</v>
      </c>
      <c r="C3335" s="860" t="s">
        <v>3518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3825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3930</v>
      </c>
      <c r="C3336" s="1013" t="s">
        <v>3517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3218</v>
      </c>
      <c r="I3336" s="1252" t="s">
        <v>3219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3926</v>
      </c>
      <c r="C3337" s="1013" t="s">
        <v>3517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3218</v>
      </c>
      <c r="I3337" s="1252" t="s">
        <v>1542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3926</v>
      </c>
      <c r="C3338" s="860" t="s">
        <v>3518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3295</v>
      </c>
      <c r="I3338" s="1284" t="s">
        <v>3528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3925</v>
      </c>
      <c r="C3339" s="860" t="s">
        <v>3518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3236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3925</v>
      </c>
      <c r="C3340" s="1013" t="s">
        <v>3517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3218</v>
      </c>
      <c r="I3340" s="1252" t="s">
        <v>3219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3924</v>
      </c>
      <c r="C3341" s="860" t="s">
        <v>3518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3295</v>
      </c>
      <c r="I3341" s="1255" t="s">
        <v>4322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3924</v>
      </c>
      <c r="C3342" s="1013" t="s">
        <v>3517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3218</v>
      </c>
      <c r="I3342" s="1252" t="s">
        <v>1542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3923</v>
      </c>
      <c r="C3343" s="860" t="s">
        <v>3518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3922</v>
      </c>
      <c r="C3344" s="860" t="s">
        <v>3518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1650</v>
      </c>
      <c r="I3344" s="1284" t="s">
        <v>2856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3921</v>
      </c>
      <c r="C3345" s="860" t="s">
        <v>3518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3920</v>
      </c>
      <c r="C3346" s="860" t="s">
        <v>3518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3920</v>
      </c>
      <c r="C3347" s="1013" t="s">
        <v>3517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3879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3919</v>
      </c>
      <c r="C3348" s="860" t="s">
        <v>3518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3373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024"/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3918</v>
      </c>
      <c r="C3349" s="860" t="s">
        <v>3518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3879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3917</v>
      </c>
      <c r="C3350" s="860" t="s">
        <v>3518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3879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3916</v>
      </c>
      <c r="C3351" s="860" t="s">
        <v>3518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3929</v>
      </c>
      <c r="C3352" s="1013" t="s">
        <v>3517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3218</v>
      </c>
      <c r="I3352" s="1252" t="s">
        <v>3219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3915</v>
      </c>
      <c r="C3353" s="1013" t="s">
        <v>3517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3218</v>
      </c>
      <c r="I3353" s="1252" t="s">
        <v>1542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3915</v>
      </c>
      <c r="C3354" s="860" t="s">
        <v>3518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3295</v>
      </c>
      <c r="I3354" s="1255" t="s">
        <v>4322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3914</v>
      </c>
      <c r="C3355" s="860" t="s">
        <v>3518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3236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3913</v>
      </c>
      <c r="C3356" s="860" t="s">
        <v>3518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1650</v>
      </c>
      <c r="I3356" s="1284" t="s">
        <v>1741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3974</v>
      </c>
      <c r="C3357" s="860" t="s">
        <v>3518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3825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3973</v>
      </c>
      <c r="C3358" s="860" t="s">
        <v>3518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3236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3973</v>
      </c>
      <c r="C3359" s="1013" t="s">
        <v>3517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3825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3972</v>
      </c>
      <c r="C3360" s="860" t="s">
        <v>3518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3620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3972</v>
      </c>
      <c r="C3361" s="1013" t="s">
        <v>3517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3218</v>
      </c>
      <c r="I3361" s="1252" t="s">
        <v>3219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3971</v>
      </c>
      <c r="C3362" s="860" t="s">
        <v>3518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3295</v>
      </c>
      <c r="I3362" s="1285" t="s">
        <v>3528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3971</v>
      </c>
      <c r="C3363" s="1013" t="s">
        <v>3517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3218</v>
      </c>
      <c r="I3363" s="1252" t="s">
        <v>1542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3970</v>
      </c>
      <c r="C3364" s="860" t="s">
        <v>3518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1650</v>
      </c>
      <c r="I3364" s="1285" t="s">
        <v>2921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3969</v>
      </c>
      <c r="C3365" s="860" t="s">
        <v>3518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1650</v>
      </c>
      <c r="I3365" s="1285" t="s">
        <v>1741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3975</v>
      </c>
      <c r="C3366" s="1013" t="s">
        <v>3517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3218</v>
      </c>
      <c r="I3366" s="1252" t="s">
        <v>3219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3966</v>
      </c>
      <c r="C3367" s="1034" t="s">
        <v>3516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3174</v>
      </c>
      <c r="I3367" s="1285" t="s">
        <v>3176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3968</v>
      </c>
      <c r="C3368" s="860" t="s">
        <v>3518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3295</v>
      </c>
      <c r="I3368" s="1285" t="s">
        <v>3528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3968</v>
      </c>
      <c r="C3369" s="1013" t="s">
        <v>3517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3218</v>
      </c>
      <c r="I3369" s="1252" t="s">
        <v>1542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3967</v>
      </c>
      <c r="C3370" s="860" t="s">
        <v>3518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3774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3966</v>
      </c>
      <c r="C3371" s="1013" t="s">
        <v>3517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3218</v>
      </c>
      <c r="I3371" s="1252" t="s">
        <v>3219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3966</v>
      </c>
      <c r="C3372" s="860" t="s">
        <v>3518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3236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3965</v>
      </c>
      <c r="C3373" s="860" t="s">
        <v>3518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1650</v>
      </c>
      <c r="I3373" s="1285" t="s">
        <v>2856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3964</v>
      </c>
      <c r="C3374" s="860" t="s">
        <v>3518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3295</v>
      </c>
      <c r="I3374" s="1255" t="s">
        <v>4322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3964</v>
      </c>
      <c r="C3375" s="1013" t="s">
        <v>3517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3218</v>
      </c>
      <c r="I3375" s="1252" t="s">
        <v>1542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3963</v>
      </c>
      <c r="C3376" s="860" t="s">
        <v>3518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3879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3962</v>
      </c>
      <c r="C3377" s="860" t="s">
        <v>3518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3774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3961</v>
      </c>
      <c r="C3378" s="860" t="s">
        <v>3518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1650</v>
      </c>
      <c r="I3378" s="1285" t="s">
        <v>2279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3960</v>
      </c>
      <c r="C3379" s="860" t="s">
        <v>3518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3218</v>
      </c>
      <c r="I3379" s="1285" t="s">
        <v>3219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3959</v>
      </c>
      <c r="C3380" s="860" t="s">
        <v>3518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3218</v>
      </c>
      <c r="I3380" s="1279" t="s">
        <v>1542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3958</v>
      </c>
      <c r="C3381" s="860" t="s">
        <v>3518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3295</v>
      </c>
      <c r="I3381" s="1285" t="s">
        <v>3528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3957</v>
      </c>
      <c r="C3382" s="860" t="s">
        <v>3518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3879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3956</v>
      </c>
      <c r="C3383" s="860" t="s">
        <v>3518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3878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3995</v>
      </c>
      <c r="C3384" s="860" t="s">
        <v>3518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3295</v>
      </c>
      <c r="I3384" s="1286" t="s">
        <v>3528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3994</v>
      </c>
      <c r="C3385" s="860" t="s">
        <v>3518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1650</v>
      </c>
      <c r="I3385" s="1286" t="s">
        <v>2339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3993</v>
      </c>
      <c r="C3386" s="860" t="s">
        <v>3518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3299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3993</v>
      </c>
      <c r="C3387" s="860" t="s">
        <v>3518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3236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3992</v>
      </c>
      <c r="C3388" s="860" t="s">
        <v>3518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3879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3991</v>
      </c>
      <c r="C3389" s="860" t="s">
        <v>3518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3295</v>
      </c>
      <c r="I3389" s="1286" t="s">
        <v>3528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3990</v>
      </c>
      <c r="C3390" s="860" t="s">
        <v>3518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3825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3989</v>
      </c>
      <c r="C3391" s="860" t="s">
        <v>3518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3878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3988</v>
      </c>
      <c r="C3392" s="860" t="s">
        <v>3518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1650</v>
      </c>
      <c r="I3392" s="1286" t="s">
        <v>2856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3987</v>
      </c>
      <c r="C3393" s="860" t="s">
        <v>3518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3879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3986</v>
      </c>
      <c r="C3394" s="860" t="s">
        <v>3518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3218</v>
      </c>
      <c r="I3394" s="1285" t="s">
        <v>3219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3985</v>
      </c>
      <c r="C3395" s="860" t="s">
        <v>3518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3218</v>
      </c>
      <c r="I3395" s="1252" t="s">
        <v>1542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3984</v>
      </c>
      <c r="C3396" s="860" t="s">
        <v>3518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3774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3983</v>
      </c>
      <c r="C3397" s="860" t="s">
        <v>3518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3774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3982</v>
      </c>
      <c r="C3398" s="860" t="s">
        <v>3518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3879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3981</v>
      </c>
      <c r="C3399" s="860" t="s">
        <v>3518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1650</v>
      </c>
      <c r="I3399" s="1286" t="s">
        <v>2856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3980</v>
      </c>
      <c r="C3400" s="860" t="s">
        <v>3518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3299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3980</v>
      </c>
      <c r="C3401" s="1013" t="s">
        <v>3517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3218</v>
      </c>
      <c r="I3401" s="1285" t="s">
        <v>3219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3996</v>
      </c>
      <c r="C3402" s="1013" t="s">
        <v>3517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3218</v>
      </c>
      <c r="I3402" s="1252" t="s">
        <v>1542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4039</v>
      </c>
      <c r="C3403" s="860" t="s">
        <v>3518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3218</v>
      </c>
      <c r="I3403" s="1285" t="s">
        <v>3219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4039</v>
      </c>
      <c r="C3404" s="1013" t="s">
        <v>3517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3825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4038</v>
      </c>
      <c r="C3405" s="860" t="s">
        <v>3518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3218</v>
      </c>
      <c r="I3405" s="1252" t="s">
        <v>1542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4037</v>
      </c>
      <c r="C3406" s="1046" t="s">
        <v>3516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3295</v>
      </c>
      <c r="I3406" s="1287" t="s">
        <v>3528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4037</v>
      </c>
      <c r="C3407" s="860" t="s">
        <v>3518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3218</v>
      </c>
      <c r="I3407" s="1252" t="s">
        <v>1542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4036</v>
      </c>
      <c r="C3408" s="860" t="s">
        <v>3518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3218</v>
      </c>
      <c r="I3408" s="1285" t="s">
        <v>3219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4035</v>
      </c>
      <c r="C3409" s="860" t="s">
        <v>3518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1650</v>
      </c>
      <c r="I3409" s="1287" t="s">
        <v>1741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4034</v>
      </c>
      <c r="C3410" s="860" t="s">
        <v>3518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3774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4033</v>
      </c>
      <c r="C3411" s="860" t="s">
        <v>3518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3774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4032</v>
      </c>
      <c r="C3412" s="860" t="s">
        <v>3518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1650</v>
      </c>
      <c r="I3412" s="1287" t="s">
        <v>2856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4031</v>
      </c>
      <c r="C3413" s="860" t="s">
        <v>3518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3825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4030</v>
      </c>
      <c r="C3414" s="860" t="s">
        <v>3518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1650</v>
      </c>
      <c r="I3414" s="1287" t="s">
        <v>1741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4029</v>
      </c>
      <c r="C3415" s="860" t="s">
        <v>3518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3218</v>
      </c>
      <c r="I3415" s="1285" t="s">
        <v>3219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4028</v>
      </c>
      <c r="C3416" s="860" t="s">
        <v>3518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3218</v>
      </c>
      <c r="I3416" s="1252" t="s">
        <v>1542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4028</v>
      </c>
      <c r="C3417" s="1013" t="s">
        <v>3517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3295</v>
      </c>
      <c r="I3417" s="1255" t="s">
        <v>4322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4027</v>
      </c>
      <c r="C3418" s="860" t="s">
        <v>3518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3299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4027</v>
      </c>
      <c r="C3419" s="1013" t="s">
        <v>3517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3774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4026</v>
      </c>
      <c r="C3420" s="860" t="s">
        <v>3518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3774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4025</v>
      </c>
      <c r="C3421" s="860" t="s">
        <v>3518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3218</v>
      </c>
      <c r="I3421" s="1285" t="s">
        <v>3219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4024</v>
      </c>
      <c r="C3422" s="860" t="s">
        <v>3518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3218</v>
      </c>
      <c r="I3422" s="1252" t="s">
        <v>1542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4024</v>
      </c>
      <c r="C3423" s="1013" t="s">
        <v>3517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3295</v>
      </c>
      <c r="I3423" s="1287" t="s">
        <v>3528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4023</v>
      </c>
      <c r="C3424" s="860" t="s">
        <v>3518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3218</v>
      </c>
      <c r="I3424" s="1285" t="s">
        <v>3219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4022</v>
      </c>
      <c r="C3425" s="860" t="s">
        <v>3518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3218</v>
      </c>
      <c r="I3425" s="1252" t="s">
        <v>1542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4022</v>
      </c>
      <c r="C3426" s="1013" t="s">
        <v>3517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3295</v>
      </c>
      <c r="I3426" s="1287" t="s">
        <v>3528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4021</v>
      </c>
      <c r="C3427" s="860" t="s">
        <v>3518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1650</v>
      </c>
      <c r="I3427" s="1287" t="s">
        <v>2856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4020</v>
      </c>
      <c r="C3428" s="860" t="s">
        <v>3518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3299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4041</v>
      </c>
      <c r="C3429" s="1013" t="s">
        <v>3517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3218</v>
      </c>
      <c r="I3429" s="1285" t="s">
        <v>3219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4019</v>
      </c>
      <c r="C3430" s="1046" t="s">
        <v>3516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3295</v>
      </c>
      <c r="I3430" s="1255" t="s">
        <v>4322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4019</v>
      </c>
      <c r="C3431" s="860" t="s">
        <v>3518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050"/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4019</v>
      </c>
      <c r="C3432" s="1046" t="s">
        <v>3517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3218</v>
      </c>
      <c r="I3432" s="1252" t="s">
        <v>1542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4018</v>
      </c>
      <c r="C3433" s="860" t="s">
        <v>3518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3218</v>
      </c>
      <c r="I3433" s="1285" t="s">
        <v>3219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4017</v>
      </c>
      <c r="C3434" s="860" t="s">
        <v>3518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3218</v>
      </c>
      <c r="I3434" s="1252" t="s">
        <v>1542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4017</v>
      </c>
      <c r="C3435" s="1013" t="s">
        <v>3517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3295</v>
      </c>
      <c r="I3435" s="1287" t="s">
        <v>3528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4016</v>
      </c>
      <c r="C3436" s="860" t="s">
        <v>3518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1650</v>
      </c>
      <c r="I3436" s="1287" t="s">
        <v>2856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4015</v>
      </c>
      <c r="C3437" s="860" t="s">
        <v>3518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3879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4015</v>
      </c>
      <c r="C3438" s="1013" t="s">
        <v>3517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3774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4013</v>
      </c>
      <c r="C3439" s="1046" t="s">
        <v>3516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3295</v>
      </c>
      <c r="I3439" s="1255" t="s">
        <v>4322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4014</v>
      </c>
      <c r="C3440" s="1046" t="s">
        <v>3516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3174</v>
      </c>
      <c r="I3440" s="1285" t="s">
        <v>3176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4014</v>
      </c>
      <c r="C3441" s="860" t="s">
        <v>3518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3218</v>
      </c>
      <c r="I3441" s="1285" t="s">
        <v>3219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4014</v>
      </c>
      <c r="C3442" s="1013" t="s">
        <v>3517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3825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4013</v>
      </c>
      <c r="C3443" s="860" t="s">
        <v>3518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3218</v>
      </c>
      <c r="I3443" s="1252" t="s">
        <v>1542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4012</v>
      </c>
      <c r="C3444" s="860" t="s">
        <v>3518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3295</v>
      </c>
      <c r="I3444" s="1287" t="s">
        <v>3528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4011</v>
      </c>
      <c r="C3445" s="860" t="s">
        <v>3518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3774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4011</v>
      </c>
      <c r="C3446" s="1013" t="s">
        <v>3517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3218</v>
      </c>
      <c r="I3446" s="1285" t="s">
        <v>3219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4040</v>
      </c>
      <c r="C3447" s="1013" t="s">
        <v>3517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3218</v>
      </c>
      <c r="I3447" s="1252" t="s">
        <v>1542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4010</v>
      </c>
      <c r="C3448" s="860" t="s">
        <v>3518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3774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4009</v>
      </c>
      <c r="C3449" s="860" t="s">
        <v>3518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3774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4008</v>
      </c>
      <c r="C3450" s="860" t="s">
        <v>3518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4007</v>
      </c>
      <c r="C3451" s="860" t="s">
        <v>3518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1650</v>
      </c>
      <c r="I3451" s="1287" t="s">
        <v>2339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4006</v>
      </c>
      <c r="C3452" s="860" t="s">
        <v>3518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1650</v>
      </c>
      <c r="I3452" s="1287" t="s">
        <v>1741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4005</v>
      </c>
      <c r="C3453" s="860" t="s">
        <v>3518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3218</v>
      </c>
      <c r="I3453" s="1285" t="s">
        <v>3219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4004</v>
      </c>
      <c r="C3454" s="860" t="s">
        <v>3518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3218</v>
      </c>
      <c r="I3454" s="1252" t="s">
        <v>1542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4003</v>
      </c>
      <c r="C3455" s="860" t="s">
        <v>3518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1650</v>
      </c>
      <c r="I3455" s="1287" t="s">
        <v>1741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4002</v>
      </c>
      <c r="C3456" s="860" t="s">
        <v>3518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1650</v>
      </c>
      <c r="I3456" s="1287" t="s">
        <v>2921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4001</v>
      </c>
      <c r="C3457" s="860" t="s">
        <v>3518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3218</v>
      </c>
      <c r="I3457" s="1285" t="s">
        <v>3219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4000</v>
      </c>
      <c r="C3458" s="860" t="s">
        <v>3518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3218</v>
      </c>
      <c r="I3458" s="1252" t="s">
        <v>1542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4000</v>
      </c>
      <c r="C3459" s="1013" t="s">
        <v>3517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3295</v>
      </c>
      <c r="I3459" s="1287" t="s">
        <v>3528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3999</v>
      </c>
      <c r="C3460" s="860" t="s">
        <v>3518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1650</v>
      </c>
      <c r="I3460" s="1287" t="s">
        <v>2921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3998</v>
      </c>
      <c r="C3461" s="860" t="s">
        <v>3518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3774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3998</v>
      </c>
      <c r="C3462" s="1013" t="s">
        <v>3517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3299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4079</v>
      </c>
      <c r="C3463" s="860" t="s">
        <v>3518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1650</v>
      </c>
      <c r="I3463" s="1288" t="s">
        <v>1702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4079</v>
      </c>
      <c r="C3464" s="860" t="s">
        <v>3518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1650</v>
      </c>
      <c r="I3464" s="1288" t="s">
        <v>1741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4078</v>
      </c>
      <c r="C3465" s="860" t="s">
        <v>3518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3373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053"/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4077</v>
      </c>
      <c r="C3466" s="860" t="s">
        <v>3518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3299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4077</v>
      </c>
      <c r="C3467" s="1013" t="s">
        <v>3517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3825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4076</v>
      </c>
      <c r="C3468" s="860" t="s">
        <v>3518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1650</v>
      </c>
      <c r="I3468" s="1288" t="s">
        <v>2856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4075</v>
      </c>
      <c r="C3469" s="860" t="s">
        <v>3518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1650</v>
      </c>
      <c r="I3469" s="1288" t="s">
        <v>3298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4072</v>
      </c>
      <c r="C3470" s="1054" t="s">
        <v>3516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3295</v>
      </c>
      <c r="I3470" s="1287" t="s">
        <v>3528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4073</v>
      </c>
      <c r="C3471" s="860" t="s">
        <v>3518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3236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4074</v>
      </c>
      <c r="C3472" s="860" t="s">
        <v>3518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3299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4074</v>
      </c>
      <c r="C3473" s="1013" t="s">
        <v>3517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3218</v>
      </c>
      <c r="I3473" s="1285" t="s">
        <v>3219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4072</v>
      </c>
      <c r="C3474" s="860" t="s">
        <v>3518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053"/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4072</v>
      </c>
      <c r="C3475" s="1013" t="s">
        <v>3517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3218</v>
      </c>
      <c r="I3475" s="1252" t="s">
        <v>1542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4071</v>
      </c>
      <c r="C3476" s="860" t="s">
        <v>3518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3236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4070</v>
      </c>
      <c r="C3477" s="860" t="s">
        <v>3518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3218</v>
      </c>
      <c r="I3477" s="1285" t="s">
        <v>3219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4069</v>
      </c>
      <c r="C3478" s="860" t="s">
        <v>3518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3218</v>
      </c>
      <c r="I3478" s="1252" t="s">
        <v>1542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4069</v>
      </c>
      <c r="C3479" s="1013" t="s">
        <v>3517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3295</v>
      </c>
      <c r="I3479" s="1255" t="s">
        <v>4321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4068</v>
      </c>
      <c r="C3480" s="860" t="s">
        <v>3518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3236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4067</v>
      </c>
      <c r="C3481" s="860" t="s">
        <v>3518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3299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4067</v>
      </c>
      <c r="C3482" s="1013" t="s">
        <v>3517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3825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4066</v>
      </c>
      <c r="C3483" s="860" t="s">
        <v>3518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4065</v>
      </c>
      <c r="C3484" s="860" t="s">
        <v>3518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4062</v>
      </c>
      <c r="C3485" s="1054" t="s">
        <v>3516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3218</v>
      </c>
      <c r="I3485" s="1252" t="s">
        <v>1542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4064</v>
      </c>
      <c r="C3486" s="1054" t="s">
        <v>3516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3218</v>
      </c>
      <c r="I3486" s="1252" t="s">
        <v>3219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4064</v>
      </c>
      <c r="C3487" s="860" t="s">
        <v>3518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3825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4063</v>
      </c>
      <c r="C3488" s="860" t="s">
        <v>3518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4062</v>
      </c>
      <c r="C3489" s="860" t="s">
        <v>3518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3295</v>
      </c>
      <c r="I3489" s="1255" t="s">
        <v>4322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4061</v>
      </c>
      <c r="C3490" s="860" t="s">
        <v>3518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1650</v>
      </c>
      <c r="I3490" s="1288" t="s">
        <v>2539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4060</v>
      </c>
      <c r="C3491" s="860" t="s">
        <v>3518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1650</v>
      </c>
      <c r="I3491" s="1288" t="s">
        <v>2339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4059</v>
      </c>
      <c r="C3492" s="860" t="s">
        <v>3518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1650</v>
      </c>
      <c r="I3492" s="1288" t="s">
        <v>2856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4058</v>
      </c>
      <c r="C3493" s="860" t="s">
        <v>3518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3236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4057</v>
      </c>
      <c r="C3494" s="860" t="s">
        <v>3518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4055</v>
      </c>
      <c r="C3495" s="1054" t="s">
        <v>3516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3295</v>
      </c>
      <c r="I3495" s="1287" t="s">
        <v>3528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4057</v>
      </c>
      <c r="C3496" s="860" t="s">
        <v>3518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1650</v>
      </c>
      <c r="I3496" s="1288" t="s">
        <v>2856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4056</v>
      </c>
      <c r="C3497" s="860" t="s">
        <v>3518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3218</v>
      </c>
      <c r="I3497" s="1285" t="s">
        <v>3219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4056</v>
      </c>
      <c r="C3498" s="1013" t="s">
        <v>3517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3774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4055</v>
      </c>
      <c r="C3499" s="860" t="s">
        <v>3518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3218</v>
      </c>
      <c r="I3499" s="1252" t="s">
        <v>1542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4054</v>
      </c>
      <c r="C3500" s="860" t="s">
        <v>3518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3218</v>
      </c>
      <c r="I3500" s="1285" t="s">
        <v>3219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4053</v>
      </c>
      <c r="C3501" s="860" t="s">
        <v>3518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3218</v>
      </c>
      <c r="I3501" s="1252" t="s">
        <v>1542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4053</v>
      </c>
      <c r="C3502" s="1013" t="s">
        <v>3517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3295</v>
      </c>
      <c r="I3502" s="1287" t="s">
        <v>3528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4052</v>
      </c>
      <c r="C3503" s="860" t="s">
        <v>3518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3299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4051</v>
      </c>
      <c r="C3504" s="860" t="s">
        <v>3518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4050</v>
      </c>
      <c r="C3505" s="860" t="s">
        <v>3518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3774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4049</v>
      </c>
      <c r="C3506" s="860" t="s">
        <v>3518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3879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4047</v>
      </c>
      <c r="C3507" s="1054" t="s">
        <v>3516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3218</v>
      </c>
      <c r="I3507" s="1252" t="s">
        <v>1542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4048</v>
      </c>
      <c r="C3508" s="1054" t="s">
        <v>3516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3218</v>
      </c>
      <c r="I3508" s="1252" t="s">
        <v>3219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4048</v>
      </c>
      <c r="C3509" s="1013" t="s">
        <v>3517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3774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4048</v>
      </c>
      <c r="C3510" s="860" t="s">
        <v>3518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3299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4048</v>
      </c>
      <c r="C3511" s="860" t="s">
        <v>3518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3236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4047</v>
      </c>
      <c r="C3512" s="860" t="s">
        <v>3518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3373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053"/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4047</v>
      </c>
      <c r="C3513" s="1013" t="s">
        <v>3517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3295</v>
      </c>
      <c r="I3513" s="1287" t="s">
        <v>3528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4046</v>
      </c>
      <c r="C3514" s="1054" t="s">
        <v>3516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3174</v>
      </c>
      <c r="I3514" s="1288" t="s">
        <v>3175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4046</v>
      </c>
      <c r="C3515" s="860" t="s">
        <v>3518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3218</v>
      </c>
      <c r="I3515" s="1285" t="s">
        <v>3219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4046</v>
      </c>
      <c r="C3516" s="1013" t="s">
        <v>3517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3236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4045</v>
      </c>
      <c r="C3517" s="860" t="s">
        <v>3518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3218</v>
      </c>
      <c r="I3517" s="1252" t="s">
        <v>1542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4045</v>
      </c>
      <c r="C3518" s="1013" t="s">
        <v>3517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3295</v>
      </c>
      <c r="I3518" s="1287" t="s">
        <v>3528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4044</v>
      </c>
      <c r="C3519" s="860" t="s">
        <v>3518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3879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4043</v>
      </c>
      <c r="C3520" s="860" t="s">
        <v>3518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3879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4042</v>
      </c>
      <c r="C3521" s="860" t="s">
        <v>3518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1650</v>
      </c>
      <c r="I3521" s="1288" t="s">
        <v>1741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4093</v>
      </c>
      <c r="C3522" s="860" t="s">
        <v>3518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3299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4092</v>
      </c>
      <c r="C3523" s="860" t="s">
        <v>3518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3295</v>
      </c>
      <c r="I3523" s="1255" t="s">
        <v>4322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4091</v>
      </c>
      <c r="C3524" s="860" t="s">
        <v>3518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3295</v>
      </c>
      <c r="I3524" s="1255" t="s">
        <v>4322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4090</v>
      </c>
      <c r="C3525" s="860" t="s">
        <v>3518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4089</v>
      </c>
      <c r="C3526" s="860" t="s">
        <v>3518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3591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4088</v>
      </c>
      <c r="C3527" s="860" t="s">
        <v>3518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3236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4087</v>
      </c>
      <c r="C3528" s="860" t="s">
        <v>3518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3591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4086</v>
      </c>
      <c r="C3529" s="860" t="s">
        <v>3518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1650</v>
      </c>
      <c r="I3529" s="1289" t="s">
        <v>2921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4085</v>
      </c>
      <c r="C3530" s="860" t="s">
        <v>3518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1650</v>
      </c>
      <c r="I3530" s="1289" t="s">
        <v>2279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4084</v>
      </c>
      <c r="C3531" s="860" t="s">
        <v>3518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1650</v>
      </c>
      <c r="I3531" s="1289" t="s">
        <v>2856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4083</v>
      </c>
      <c r="C3532" s="860" t="s">
        <v>3518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3879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4082</v>
      </c>
      <c r="C3533" s="860" t="s">
        <v>3518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3295</v>
      </c>
      <c r="I3533" s="1255" t="s">
        <v>4322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4097</v>
      </c>
      <c r="C3534" s="860" t="s">
        <v>3518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3878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4096</v>
      </c>
      <c r="C3535" s="860" t="s">
        <v>3518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3774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4095</v>
      </c>
      <c r="C3536" s="860" t="s">
        <v>3518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3295</v>
      </c>
      <c r="I3536" s="1290" t="s">
        <v>3529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4107</v>
      </c>
      <c r="C3537" s="860" t="s">
        <v>3518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3774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4106</v>
      </c>
      <c r="C3538" s="860" t="s">
        <v>3518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3774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4105</v>
      </c>
      <c r="C3539" s="860" t="s">
        <v>3518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3825</v>
      </c>
      <c r="I3539" s="1291" t="s">
        <v>4108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4104</v>
      </c>
      <c r="C3540" s="860" t="s">
        <v>3518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3774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4103</v>
      </c>
      <c r="C3541" s="860" t="s">
        <v>3518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1650</v>
      </c>
      <c r="I3541" s="1291" t="s">
        <v>2279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4102</v>
      </c>
      <c r="C3542" s="860" t="s">
        <v>3518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3825</v>
      </c>
      <c r="I3542" s="1291" t="s">
        <v>4108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4101</v>
      </c>
      <c r="C3543" s="860" t="s">
        <v>3518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3774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4100</v>
      </c>
      <c r="C3544" s="860" t="s">
        <v>3518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3299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4099</v>
      </c>
      <c r="C3545" s="860" t="s">
        <v>3518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4099</v>
      </c>
      <c r="C3546" s="860" t="s">
        <v>3518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1650</v>
      </c>
      <c r="I3546" s="1291" t="s">
        <v>2856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4098</v>
      </c>
      <c r="C3547" s="860" t="s">
        <v>3518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3295</v>
      </c>
      <c r="I3547" s="1255" t="s">
        <v>4322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4112</v>
      </c>
      <c r="C3548" s="860" t="s">
        <v>3518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3591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4111</v>
      </c>
      <c r="C3549" s="860" t="s">
        <v>3518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3825</v>
      </c>
      <c r="I3549" s="1292" t="s">
        <v>4113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4110</v>
      </c>
      <c r="C3550" s="860" t="s">
        <v>3518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1650</v>
      </c>
      <c r="I3550" s="1292" t="s">
        <v>2279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4181</v>
      </c>
      <c r="C3551" s="860" t="s">
        <v>3518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1650</v>
      </c>
      <c r="I3551" s="1293" t="s">
        <v>2279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4180</v>
      </c>
      <c r="C3552" s="860" t="s">
        <v>3518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4179</v>
      </c>
      <c r="C3553" s="860" t="s">
        <v>3518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1650</v>
      </c>
      <c r="I3553" s="1291" t="s">
        <v>2856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4178</v>
      </c>
      <c r="C3554" s="860" t="s">
        <v>3518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3295</v>
      </c>
      <c r="I3554" s="1255" t="s">
        <v>4322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4177</v>
      </c>
      <c r="C3555" s="860" t="s">
        <v>3518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3299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4176</v>
      </c>
      <c r="C3556" s="860" t="s">
        <v>3518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082"/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4176</v>
      </c>
      <c r="C3557" s="1083" t="s">
        <v>3517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3295</v>
      </c>
      <c r="I3557" s="1255" t="s">
        <v>4322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4175</v>
      </c>
      <c r="C3558" s="860" t="s">
        <v>3518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3236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4174</v>
      </c>
      <c r="C3559" s="860" t="s">
        <v>3518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3591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4173</v>
      </c>
      <c r="C3560" s="860" t="s">
        <v>3518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3825</v>
      </c>
      <c r="I3560" s="1293" t="s">
        <v>4113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4202</v>
      </c>
      <c r="C3561" s="860" t="s">
        <v>3518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4201</v>
      </c>
      <c r="C3562" s="860" t="s">
        <v>3518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3295</v>
      </c>
      <c r="I3562" s="1255" t="s">
        <v>4322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4200</v>
      </c>
      <c r="C3563" s="860" t="s">
        <v>3518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1650</v>
      </c>
      <c r="I3563" s="1291" t="s">
        <v>2856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4199</v>
      </c>
      <c r="C3564" s="860" t="s">
        <v>3518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1650</v>
      </c>
      <c r="I3564" s="1294" t="s">
        <v>3298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4198</v>
      </c>
      <c r="C3565" s="860" t="s">
        <v>3518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3825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4197</v>
      </c>
      <c r="C3566" s="860" t="s">
        <v>3518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087"/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4196</v>
      </c>
      <c r="C3567" s="860" t="s">
        <v>3518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087"/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4195</v>
      </c>
      <c r="C3568" s="860" t="s">
        <v>3518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1650</v>
      </c>
      <c r="I3568" s="1291" t="s">
        <v>2856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4194</v>
      </c>
      <c r="C3569" s="860" t="s">
        <v>3518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3295</v>
      </c>
      <c r="I3569" s="1255" t="s">
        <v>4322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4193</v>
      </c>
      <c r="C3570" s="860" t="s">
        <v>3518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4192</v>
      </c>
      <c r="C3571" s="860" t="s">
        <v>3518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3299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4191</v>
      </c>
      <c r="C3572" s="860" t="s">
        <v>3518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4190</v>
      </c>
      <c r="C3573" s="860" t="s">
        <v>3518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3295</v>
      </c>
      <c r="I3573" s="1255" t="s">
        <v>4322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4189</v>
      </c>
      <c r="C3574" s="860" t="s">
        <v>3518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1650</v>
      </c>
      <c r="I3574" s="1294" t="s">
        <v>3298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4188</v>
      </c>
      <c r="C3575" s="860" t="s">
        <v>3518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1650</v>
      </c>
      <c r="I3575" s="1291" t="s">
        <v>2856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4187</v>
      </c>
      <c r="C3576" s="860" t="s">
        <v>3518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1650</v>
      </c>
      <c r="I3576" s="1294" t="s">
        <v>1741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4186</v>
      </c>
      <c r="C3577" s="860" t="s">
        <v>3518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3825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4185</v>
      </c>
      <c r="C3578" s="860" t="s">
        <v>3518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1650</v>
      </c>
      <c r="I3578" s="1294" t="s">
        <v>1702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4184</v>
      </c>
      <c r="C3579" s="860" t="s">
        <v>3518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3825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4183</v>
      </c>
      <c r="C3580" s="860" t="s">
        <v>3518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3299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4227</v>
      </c>
      <c r="C3581" s="860" t="s">
        <v>3518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3299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4226</v>
      </c>
      <c r="C3582" s="860" t="s">
        <v>3518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1650</v>
      </c>
      <c r="I3582" s="1295" t="s">
        <v>2339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4225</v>
      </c>
      <c r="C3583" s="860" t="s">
        <v>3518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1650</v>
      </c>
      <c r="I3583" s="1295" t="s">
        <v>1702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4224</v>
      </c>
      <c r="C3584" s="860" t="s">
        <v>3518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1650</v>
      </c>
      <c r="I3584" s="1291" t="s">
        <v>2856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4223</v>
      </c>
      <c r="C3585" s="860" t="s">
        <v>3518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1650</v>
      </c>
      <c r="I3585" s="1295" t="s">
        <v>2279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4222</v>
      </c>
      <c r="C3586" s="860" t="s">
        <v>3518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1650</v>
      </c>
      <c r="I3586" s="1295" t="s">
        <v>1741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4221</v>
      </c>
      <c r="C3587" s="860" t="s">
        <v>3518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1650</v>
      </c>
      <c r="I3587" s="1295" t="s">
        <v>1741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4220</v>
      </c>
      <c r="C3588" s="860" t="s">
        <v>3518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4219</v>
      </c>
      <c r="C3589" s="860" t="s">
        <v>3518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3591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4218</v>
      </c>
      <c r="C3590" s="860" t="s">
        <v>3518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3591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4217</v>
      </c>
      <c r="C3591" s="860" t="s">
        <v>3518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3373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092"/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4216</v>
      </c>
      <c r="C3592" s="860" t="s">
        <v>3518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3373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092"/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4215</v>
      </c>
      <c r="C3593" s="860" t="s">
        <v>3518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4214</v>
      </c>
      <c r="C3594" s="860" t="s">
        <v>3518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3299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4213</v>
      </c>
      <c r="C3595" s="860" t="s">
        <v>3518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3295</v>
      </c>
      <c r="I3595" s="1255" t="s">
        <v>4322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4212</v>
      </c>
      <c r="C3596" s="860" t="s">
        <v>3518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4211</v>
      </c>
      <c r="C3597" s="860" t="s">
        <v>3518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1650</v>
      </c>
      <c r="I3597" s="1295" t="s">
        <v>2921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4210</v>
      </c>
      <c r="C3598" s="860" t="s">
        <v>3518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3825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4209</v>
      </c>
      <c r="C3599" s="860" t="s">
        <v>3518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3825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4208</v>
      </c>
      <c r="C3600" s="860" t="s">
        <v>3518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1650</v>
      </c>
      <c r="I3600" s="1295" t="s">
        <v>2921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4207</v>
      </c>
      <c r="C3601" s="860" t="s">
        <v>3518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1650</v>
      </c>
      <c r="I3601" s="1295" t="s">
        <v>2921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4206</v>
      </c>
      <c r="C3602" s="860" t="s">
        <v>3518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3825</v>
      </c>
      <c r="I3602" s="1293" t="s">
        <v>4113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4235</v>
      </c>
      <c r="C3603" s="860" t="s">
        <v>3518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4234</v>
      </c>
      <c r="C3604" s="860" t="s">
        <v>3518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3373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098"/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4233</v>
      </c>
      <c r="C3605" s="860" t="s">
        <v>3518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3299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4232</v>
      </c>
      <c r="C3606" s="860" t="s">
        <v>3518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3825</v>
      </c>
      <c r="I3606" s="1293" t="s">
        <v>4113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4231</v>
      </c>
      <c r="C3607" s="860" t="s">
        <v>3518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3825</v>
      </c>
      <c r="I3607" s="1296" t="s">
        <v>4108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4238</v>
      </c>
      <c r="C3608" s="860" t="s">
        <v>3518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3825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4237</v>
      </c>
      <c r="C3609" s="860" t="s">
        <v>3518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3825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4236</v>
      </c>
      <c r="C3610" s="860" t="s">
        <v>3518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4244</v>
      </c>
      <c r="C3611" s="860" t="s">
        <v>3518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3295</v>
      </c>
      <c r="I3611" s="1255" t="s">
        <v>4322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4243</v>
      </c>
      <c r="C3612" s="860" t="s">
        <v>3518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4242</v>
      </c>
      <c r="C3613" s="860" t="s">
        <v>3518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3295</v>
      </c>
      <c r="I3613" s="1255" t="s">
        <v>4322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2942</v>
      </c>
      <c r="C3614" s="860" t="s">
        <v>3518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3373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108"/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4241</v>
      </c>
      <c r="C3615" s="860" t="s">
        <v>3518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4267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4240</v>
      </c>
      <c r="C3616" s="860" t="s">
        <v>3518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1650</v>
      </c>
      <c r="I3616" s="1298" t="s">
        <v>3298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4248</v>
      </c>
      <c r="C3617" s="860" t="s">
        <v>3518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4267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4247</v>
      </c>
      <c r="C3618" s="860" t="s">
        <v>3518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1650</v>
      </c>
      <c r="I3618" s="1300" t="s">
        <v>1741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4246</v>
      </c>
      <c r="C3619" s="860" t="s">
        <v>3518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4267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4265</v>
      </c>
      <c r="C3620" s="860" t="s">
        <v>3518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1650</v>
      </c>
      <c r="I3620" s="1301" t="s">
        <v>2279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4264</v>
      </c>
      <c r="C3621" s="860" t="s">
        <v>3518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3373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118"/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4263</v>
      </c>
      <c r="C3622" s="860" t="s">
        <v>3518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3825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4262</v>
      </c>
      <c r="C3623" s="860" t="s">
        <v>3518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3825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4261</v>
      </c>
      <c r="C3624" s="860" t="s">
        <v>3518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1650</v>
      </c>
      <c r="I3624" s="1301" t="s">
        <v>2279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4260</v>
      </c>
      <c r="C3625" s="860" t="s">
        <v>3518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4259</v>
      </c>
      <c r="C3626" s="860" t="s">
        <v>3518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4258</v>
      </c>
      <c r="C3627" s="860" t="s">
        <v>3518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4267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4257</v>
      </c>
      <c r="C3628" s="860" t="s">
        <v>3518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1650</v>
      </c>
      <c r="I3628" s="1301" t="s">
        <v>3298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4256</v>
      </c>
      <c r="C3629" s="860" t="s">
        <v>3518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3299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4255</v>
      </c>
      <c r="C3630" s="860" t="s">
        <v>3518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4267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4254</v>
      </c>
      <c r="C3631" s="860" t="s">
        <v>3518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3295</v>
      </c>
      <c r="I3631" s="1255" t="s">
        <v>4321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4253</v>
      </c>
      <c r="C3632" s="860" t="s">
        <v>3518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4267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4252</v>
      </c>
      <c r="C3633" s="860" t="s">
        <v>3518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3299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4251</v>
      </c>
      <c r="C3634" s="860" t="s">
        <v>3518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3373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118"/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4250</v>
      </c>
      <c r="C3635" s="860" t="s">
        <v>3518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3373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118"/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4249</v>
      </c>
      <c r="C3636" s="860" t="s">
        <v>3518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4267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4292</v>
      </c>
      <c r="C3637" s="860" t="s">
        <v>3518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1650</v>
      </c>
      <c r="I3637" s="1302" t="s">
        <v>2539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4291</v>
      </c>
      <c r="C3638" s="860" t="s">
        <v>3518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3295</v>
      </c>
      <c r="I3638" s="1255" t="s">
        <v>4321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4290</v>
      </c>
      <c r="C3639" s="860" t="s">
        <v>3518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1650</v>
      </c>
      <c r="I3639" s="1302" t="s">
        <v>2539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4289</v>
      </c>
      <c r="C3640" s="860" t="s">
        <v>3518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3299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4288</v>
      </c>
      <c r="C3641" s="860" t="s">
        <v>3518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1650</v>
      </c>
      <c r="I3641" s="1302" t="s">
        <v>1741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4287</v>
      </c>
      <c r="C3642" s="860" t="s">
        <v>3518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3299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4286</v>
      </c>
      <c r="C3643" s="860" t="s">
        <v>3518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124"/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4285</v>
      </c>
      <c r="C3644" s="860" t="s">
        <v>3518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3825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4284</v>
      </c>
      <c r="C3645" s="860" t="s">
        <v>3518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3295</v>
      </c>
      <c r="I3645" s="1255" t="s">
        <v>4322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4283</v>
      </c>
      <c r="C3646" s="860" t="s">
        <v>3518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1650</v>
      </c>
      <c r="I3646" s="1302" t="s">
        <v>2921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4282</v>
      </c>
      <c r="C3647" s="860" t="s">
        <v>3518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4267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4281</v>
      </c>
      <c r="C3648" s="860" t="s">
        <v>3518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3295</v>
      </c>
      <c r="I3648" s="1255" t="s">
        <v>4322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4280</v>
      </c>
      <c r="C3649" s="860" t="s">
        <v>3518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4267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4279</v>
      </c>
      <c r="C3650" s="860" t="s">
        <v>3518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3295</v>
      </c>
      <c r="I3650" s="1255" t="s">
        <v>4321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4278</v>
      </c>
      <c r="C3651" s="860" t="s">
        <v>3518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1650</v>
      </c>
      <c r="I3651" s="1302" t="s">
        <v>3298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4277</v>
      </c>
      <c r="C3652" s="860" t="s">
        <v>3518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1650</v>
      </c>
      <c r="I3652" s="1302" t="s">
        <v>1741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4276</v>
      </c>
      <c r="C3653" s="860" t="s">
        <v>3518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4275</v>
      </c>
      <c r="C3654" s="860" t="s">
        <v>3518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4267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4274</v>
      </c>
      <c r="C3655" s="860" t="s">
        <v>3518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4267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4273</v>
      </c>
      <c r="C3656" s="860" t="s">
        <v>3518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3825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4272</v>
      </c>
      <c r="C3657" s="860" t="s">
        <v>3518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1650</v>
      </c>
      <c r="I3657" s="1302" t="s">
        <v>3298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4271</v>
      </c>
      <c r="C3658" s="860" t="s">
        <v>3518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3236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4270</v>
      </c>
      <c r="C3659" s="860" t="s">
        <v>3518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4267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4269</v>
      </c>
      <c r="C3660" s="860" t="s">
        <v>3518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1650</v>
      </c>
      <c r="I3660" s="1302" t="s">
        <v>2921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4268</v>
      </c>
      <c r="C3661" s="860" t="s">
        <v>3518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4267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4320</v>
      </c>
      <c r="C3662" s="860" t="s">
        <v>3518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1650</v>
      </c>
      <c r="I3662" s="1255" t="s">
        <v>3298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4319</v>
      </c>
      <c r="C3663" s="860" t="s">
        <v>3518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4267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4318</v>
      </c>
      <c r="C3664" s="860" t="s">
        <v>3518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3299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4317</v>
      </c>
      <c r="C3665" s="860" t="s">
        <v>3518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3825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4316</v>
      </c>
      <c r="C3666" s="860" t="s">
        <v>3518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4267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4315</v>
      </c>
      <c r="C3667" s="860" t="s">
        <v>3518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4314</v>
      </c>
      <c r="C3668" s="860" t="s">
        <v>3518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3295</v>
      </c>
      <c r="I3668" s="1255" t="s">
        <v>4321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4313</v>
      </c>
      <c r="C3669" s="860" t="s">
        <v>3518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3236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4312</v>
      </c>
      <c r="C3670" s="860" t="s">
        <v>3518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129"/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4312</v>
      </c>
      <c r="C3671" s="1125" t="s">
        <v>3517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3295</v>
      </c>
      <c r="I3671" s="1255" t="s">
        <v>4321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4311</v>
      </c>
      <c r="C3672" s="860" t="s">
        <v>3518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3299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4310</v>
      </c>
      <c r="C3673" s="860" t="s">
        <v>3518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3373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129"/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4309</v>
      </c>
      <c r="C3674" s="860" t="s">
        <v>3518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3295</v>
      </c>
      <c r="I3674" s="1255" t="s">
        <v>4321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4308</v>
      </c>
      <c r="C3675" s="860" t="s">
        <v>3518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1650</v>
      </c>
      <c r="I3675" s="1255" t="s">
        <v>1741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4307</v>
      </c>
      <c r="C3676" s="860" t="s">
        <v>3518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4267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4306</v>
      </c>
      <c r="C3677" s="860" t="s">
        <v>3518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3299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4305</v>
      </c>
      <c r="C3678" s="860" t="s">
        <v>3518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3373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129"/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4304</v>
      </c>
      <c r="C3679" s="860" t="s">
        <v>3518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4267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4303</v>
      </c>
      <c r="C3680" s="860" t="s">
        <v>3518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4267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4302</v>
      </c>
      <c r="C3681" s="860" t="s">
        <v>3518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129"/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4301</v>
      </c>
      <c r="C3682" s="860" t="s">
        <v>3518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4267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4300</v>
      </c>
      <c r="C3683" s="860" t="s">
        <v>3518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3299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4299</v>
      </c>
      <c r="C3684" s="860" t="s">
        <v>3518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4267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4298</v>
      </c>
      <c r="C3685" s="860" t="s">
        <v>3518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3825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4297</v>
      </c>
      <c r="C3686" s="860" t="s">
        <v>3518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3295</v>
      </c>
      <c r="I3686" s="1255" t="s">
        <v>4321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4296</v>
      </c>
      <c r="C3687" s="860" t="s">
        <v>3518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1650</v>
      </c>
      <c r="I3687" s="1255" t="s">
        <v>1741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4295</v>
      </c>
      <c r="C3688" s="860" t="s">
        <v>3518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3373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129"/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4294</v>
      </c>
      <c r="C3689" s="860" t="s">
        <v>3518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4267</v>
      </c>
      <c r="I3689" s="1299" t="s">
        <v>3589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4293</v>
      </c>
      <c r="C3690" s="860" t="s">
        <v>3518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1650</v>
      </c>
      <c r="I3690" s="1255" t="s">
        <v>2279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4333</v>
      </c>
      <c r="C3691" s="860" t="s">
        <v>3518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4332</v>
      </c>
      <c r="C3692" s="860" t="s">
        <v>3518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4331</v>
      </c>
      <c r="C3693" s="860" t="s">
        <v>3518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1650</v>
      </c>
      <c r="I3693" s="1303" t="s">
        <v>1741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4330</v>
      </c>
      <c r="C3694" s="860" t="s">
        <v>3518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3299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4329</v>
      </c>
      <c r="C3695" s="860" t="s">
        <v>3518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1650</v>
      </c>
      <c r="I3695" s="1303" t="s">
        <v>1741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4328</v>
      </c>
      <c r="C3696" s="860" t="s">
        <v>3518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3373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137"/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4328</v>
      </c>
      <c r="C3697" s="1125" t="s">
        <v>3517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4334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4327</v>
      </c>
      <c r="C3698" s="860" t="s">
        <v>3518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1650</v>
      </c>
      <c r="I3698" s="1303" t="s">
        <v>2921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4326</v>
      </c>
      <c r="C3699" s="860" t="s">
        <v>3518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4267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4325</v>
      </c>
      <c r="C3700" s="860" t="s">
        <v>3518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4267</v>
      </c>
      <c r="I3700" s="1299" t="s">
        <v>3219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4324</v>
      </c>
      <c r="C3701" s="860" t="s">
        <v>3518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1650</v>
      </c>
      <c r="I3701" s="1303" t="s">
        <v>1741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4323</v>
      </c>
      <c r="C3702" s="860" t="s">
        <v>3518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1650</v>
      </c>
      <c r="I3702" s="1303" t="s">
        <v>3298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4338</v>
      </c>
      <c r="C3703" s="860" t="s">
        <v>3518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4337</v>
      </c>
      <c r="C3704" s="860" t="s">
        <v>3518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1650</v>
      </c>
      <c r="I3704" s="1305" t="s">
        <v>2921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4336</v>
      </c>
      <c r="C3705" s="860" t="s">
        <v>3518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1650</v>
      </c>
      <c r="I3705" s="1305" t="s">
        <v>1741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4342</v>
      </c>
      <c r="C3706" s="860" t="s">
        <v>3518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1650</v>
      </c>
      <c r="I3706" s="1305" t="s">
        <v>2921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4341</v>
      </c>
      <c r="C3707" s="860" t="s">
        <v>3518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1650</v>
      </c>
      <c r="I3707" s="1305" t="s">
        <v>1741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4340</v>
      </c>
      <c r="C3708" s="860" t="s">
        <v>3518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1650</v>
      </c>
      <c r="I3708" s="1305" t="s">
        <v>2921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4339</v>
      </c>
      <c r="C3709" s="860" t="s">
        <v>3518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1650</v>
      </c>
      <c r="I3709" s="1305" t="s">
        <v>1741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1" t="s">
        <v>4354</v>
      </c>
      <c r="C3710" s="860" t="s">
        <v>3518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3299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>
      <c r="B3711" s="1151" t="s">
        <v>4353</v>
      </c>
      <c r="C3711" s="860" t="s">
        <v>3518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3373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155"/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>
      <c r="B3712" s="1151" t="s">
        <v>4352</v>
      </c>
      <c r="C3712" s="860" t="s">
        <v>3518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1650</v>
      </c>
      <c r="I3712" s="1306" t="s">
        <v>2279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>
      <c r="B3713" s="1151" t="s">
        <v>4352</v>
      </c>
      <c r="C3713" s="860" t="s">
        <v>3518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4267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>
      <c r="B3714" s="1151" t="s">
        <v>4351</v>
      </c>
      <c r="C3714" s="860" t="s">
        <v>3518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3236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>
      <c r="B3715" s="1151" t="s">
        <v>4350</v>
      </c>
      <c r="C3715" s="860" t="s">
        <v>3518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1650</v>
      </c>
      <c r="I3715" s="1303" t="s">
        <v>1741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>
      <c r="B3716" s="1151" t="s">
        <v>4349</v>
      </c>
      <c r="C3716" s="860" t="s">
        <v>3518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>
      <c r="B3717" s="1151" t="s">
        <v>4348</v>
      </c>
      <c r="C3717" s="860" t="s">
        <v>3518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>
      <c r="B3718" s="1151" t="s">
        <v>4347</v>
      </c>
      <c r="C3718" s="860" t="s">
        <v>3518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>
      <c r="B3719" s="1151" t="s">
        <v>4346</v>
      </c>
      <c r="C3719" s="860" t="s">
        <v>3518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4267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>
      <c r="B3720" s="1151" t="s">
        <v>4345</v>
      </c>
      <c r="C3720" s="860" t="s">
        <v>3518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4267</v>
      </c>
      <c r="I3720" s="1299" t="s">
        <v>3589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>
      <c r="B3721" s="1151" t="s">
        <v>4344</v>
      </c>
      <c r="C3721" s="860" t="s">
        <v>3518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1650</v>
      </c>
      <c r="I3721" s="1306" t="s">
        <v>3298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>
      <c r="B3722" s="1157" t="s">
        <v>4376</v>
      </c>
      <c r="C3722" s="860" t="s">
        <v>3518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>
      <c r="B3723" s="1157" t="s">
        <v>4375</v>
      </c>
      <c r="C3723" s="860" t="s">
        <v>3518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1650</v>
      </c>
      <c r="I3723" s="1307" t="s">
        <v>3298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>
      <c r="B3724" s="1157" t="s">
        <v>4374</v>
      </c>
      <c r="C3724" s="860" t="s">
        <v>3518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1650</v>
      </c>
      <c r="I3724" s="1307" t="s">
        <v>2279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>
      <c r="B3725" s="1157" t="s">
        <v>4373</v>
      </c>
      <c r="C3725" s="860" t="s">
        <v>3518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1650</v>
      </c>
      <c r="I3725" s="1307" t="s">
        <v>2921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>
      <c r="B3726" s="1157" t="s">
        <v>4372</v>
      </c>
      <c r="C3726" s="860" t="s">
        <v>3518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1650</v>
      </c>
      <c r="I3726" s="1307" t="s">
        <v>2279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>
      <c r="B3727" s="1157" t="s">
        <v>4371</v>
      </c>
      <c r="C3727" s="860" t="s">
        <v>3518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3299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>
      <c r="B3728" s="1157" t="s">
        <v>4370</v>
      </c>
      <c r="C3728" s="860" t="s">
        <v>3518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>
      <c r="B3729" s="1157" t="s">
        <v>4369</v>
      </c>
      <c r="C3729" s="860" t="s">
        <v>3518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>
      <c r="B3730" s="1157" t="s">
        <v>4368</v>
      </c>
      <c r="C3730" s="860" t="s">
        <v>3518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1650</v>
      </c>
      <c r="I3730" s="1307" t="s">
        <v>3298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>
      <c r="B3731" s="1157" t="s">
        <v>4367</v>
      </c>
      <c r="C3731" s="860" t="s">
        <v>3518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3236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>
      <c r="B3732" s="1157" t="s">
        <v>4366</v>
      </c>
      <c r="C3732" s="860" t="s">
        <v>3518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4267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>
      <c r="B3733" s="1157" t="s">
        <v>4365</v>
      </c>
      <c r="C3733" s="860" t="s">
        <v>3518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4267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>
      <c r="B3734" s="1157" t="s">
        <v>4364</v>
      </c>
      <c r="C3734" s="860" t="s">
        <v>3518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1650</v>
      </c>
      <c r="I3734" s="1307" t="s">
        <v>2279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>
      <c r="B3735" s="1157" t="s">
        <v>4363</v>
      </c>
      <c r="C3735" s="860" t="s">
        <v>3518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4267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>
      <c r="B3736" s="1157" t="s">
        <v>4362</v>
      </c>
      <c r="C3736" s="860" t="s">
        <v>3518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4267</v>
      </c>
      <c r="I3736" s="1299" t="s">
        <v>3219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>
      <c r="B3737" s="1157" t="s">
        <v>4361</v>
      </c>
      <c r="C3737" s="860" t="s">
        <v>3518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4267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>
      <c r="B3738" s="1157" t="s">
        <v>4361</v>
      </c>
      <c r="C3738" s="860" t="s">
        <v>3518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1650</v>
      </c>
      <c r="I3738" s="1307" t="s">
        <v>2279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>
      <c r="B3739" s="1157" t="s">
        <v>4360</v>
      </c>
      <c r="C3739" s="860" t="s">
        <v>3518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1650</v>
      </c>
      <c r="I3739" s="1307" t="s">
        <v>3298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>
      <c r="B3740" s="1157" t="s">
        <v>4359</v>
      </c>
      <c r="C3740" s="860" t="s">
        <v>3518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>
      <c r="B3741" s="1157" t="s">
        <v>4358</v>
      </c>
      <c r="C3741" s="860" t="s">
        <v>3518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1650</v>
      </c>
      <c r="I3741" s="1307" t="s">
        <v>2279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>
      <c r="B3742" s="1157" t="s">
        <v>4357</v>
      </c>
      <c r="C3742" s="860" t="s">
        <v>3518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1650</v>
      </c>
      <c r="I3742" s="1307" t="s">
        <v>2921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>
      <c r="B3743" s="1157" t="s">
        <v>4356</v>
      </c>
      <c r="C3743" s="860" t="s">
        <v>3518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4334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>
      <c r="B3744" s="1157" t="s">
        <v>4355</v>
      </c>
      <c r="C3744" s="860" t="s">
        <v>3518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3825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>
      <c r="B3745" s="1165" t="s">
        <v>4408</v>
      </c>
      <c r="C3745" s="860" t="s">
        <v>3518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>
      <c r="B3746" s="1165" t="s">
        <v>4407</v>
      </c>
      <c r="C3746" s="860" t="s">
        <v>3518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3825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>
      <c r="B3747" s="1165" t="s">
        <v>4406</v>
      </c>
      <c r="C3747" s="1165" t="s">
        <v>3516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3825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>
      <c r="B3748" s="1165" t="s">
        <v>4406</v>
      </c>
      <c r="C3748" s="860" t="s">
        <v>3518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3299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>
      <c r="B3749" s="1165" t="s">
        <v>4405</v>
      </c>
      <c r="C3749" s="860" t="s">
        <v>3518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>
      <c r="B3750" s="1165" t="s">
        <v>4404</v>
      </c>
      <c r="C3750" s="860" t="s">
        <v>3518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>
      <c r="B3751" s="1165" t="s">
        <v>4403</v>
      </c>
      <c r="C3751" s="860" t="s">
        <v>3518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>
      <c r="B3752" s="1165" t="s">
        <v>4402</v>
      </c>
      <c r="C3752" s="860" t="s">
        <v>3518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3373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169"/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>
      <c r="B3753" s="1165" t="s">
        <v>4401</v>
      </c>
      <c r="C3753" s="860" t="s">
        <v>3518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4334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>
      <c r="B3754" s="1165" t="s">
        <v>4400</v>
      </c>
      <c r="C3754" s="860" t="s">
        <v>3518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3236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5" t="s">
        <v>4400</v>
      </c>
      <c r="C3755" s="860" t="s">
        <v>3518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1650</v>
      </c>
      <c r="I3755" s="1308" t="s">
        <v>2921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5" t="s">
        <v>4399</v>
      </c>
      <c r="C3756" s="860" t="s">
        <v>3518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>
      <c r="B3757" s="1165" t="s">
        <v>4398</v>
      </c>
      <c r="C3757" s="860" t="s">
        <v>3518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>
      <c r="B3758" s="1165" t="s">
        <v>4397</v>
      </c>
      <c r="C3758" s="860" t="s">
        <v>3518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1650</v>
      </c>
      <c r="I3758" s="1308" t="s">
        <v>2279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>
      <c r="B3759" s="1165" t="s">
        <v>4396</v>
      </c>
      <c r="C3759" s="860" t="s">
        <v>3518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4267</v>
      </c>
      <c r="I3759" s="1299" t="s">
        <v>3589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>
      <c r="B3760" s="1165" t="s">
        <v>4395</v>
      </c>
      <c r="C3760" s="860" t="s">
        <v>3518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3373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169"/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>
      <c r="B3761" s="1165" t="s">
        <v>4394</v>
      </c>
      <c r="C3761" s="860" t="s">
        <v>3518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3236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>
      <c r="B3762" s="1165" t="s">
        <v>4393</v>
      </c>
      <c r="C3762" s="860" t="s">
        <v>3518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3299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>
      <c r="B3763" s="1165" t="s">
        <v>4392</v>
      </c>
      <c r="C3763" s="860" t="s">
        <v>3518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1650</v>
      </c>
      <c r="I3763" s="1308" t="s">
        <v>1741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>
      <c r="B3764" s="1165" t="s">
        <v>4391</v>
      </c>
      <c r="C3764" s="860" t="s">
        <v>3518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1650</v>
      </c>
      <c r="I3764" s="1308" t="s">
        <v>2279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>
      <c r="B3765" s="1165" t="s">
        <v>4390</v>
      </c>
      <c r="C3765" s="860" t="s">
        <v>3518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4267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>
      <c r="B3766" s="1165" t="s">
        <v>4389</v>
      </c>
      <c r="C3766" s="860" t="s">
        <v>3518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3236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>
      <c r="B3767" s="1165" t="s">
        <v>4388</v>
      </c>
      <c r="C3767" s="860" t="s">
        <v>3518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>
      <c r="B3768" s="1165" t="s">
        <v>4387</v>
      </c>
      <c r="C3768" s="860" t="s">
        <v>3518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4267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>
      <c r="B3769" s="1165" t="s">
        <v>4386</v>
      </c>
      <c r="C3769" s="860" t="s">
        <v>3518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1650</v>
      </c>
      <c r="I3769" s="1308" t="s">
        <v>1741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>
      <c r="B3770" s="1165" t="s">
        <v>4385</v>
      </c>
      <c r="C3770" s="860" t="s">
        <v>3518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3825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>
      <c r="B3771" s="1165" t="s">
        <v>4384</v>
      </c>
      <c r="C3771" s="1165" t="s">
        <v>3516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>
      <c r="B3772" s="1165" t="s">
        <v>4384</v>
      </c>
      <c r="C3772" s="860" t="s">
        <v>3518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3825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>
      <c r="B3773" s="1165" t="s">
        <v>4383</v>
      </c>
      <c r="C3773" s="860" t="s">
        <v>3518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4267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>
      <c r="B3774" s="1165" t="s">
        <v>4382</v>
      </c>
      <c r="C3774" s="860" t="s">
        <v>3518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4267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>
      <c r="B3775" s="1165" t="s">
        <v>4381</v>
      </c>
      <c r="C3775" s="860" t="s">
        <v>3518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4267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>
      <c r="B3776" s="1165" t="s">
        <v>4380</v>
      </c>
      <c r="C3776" s="860" t="s">
        <v>3518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4267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>
      <c r="B3777" s="1165" t="s">
        <v>4379</v>
      </c>
      <c r="C3777" s="860" t="s">
        <v>3518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1650</v>
      </c>
      <c r="I3777" s="1308" t="s">
        <v>2921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>
      <c r="B3778" s="1165" t="s">
        <v>4410</v>
      </c>
      <c r="C3778" s="860" t="s">
        <v>3518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3299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>
      <c r="B3779" s="1165" t="s">
        <v>4409</v>
      </c>
      <c r="C3779" s="860" t="s">
        <v>3518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1650</v>
      </c>
      <c r="I3779" s="1308" t="s">
        <v>2921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5" t="s">
        <v>4409</v>
      </c>
      <c r="C3780" s="860" t="s">
        <v>3518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2" t="s">
        <v>4418</v>
      </c>
      <c r="C3781" s="860" t="s">
        <v>3518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1650</v>
      </c>
      <c r="I3781" s="1309" t="s">
        <v>2539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>
      <c r="B3782" s="1172" t="s">
        <v>4417</v>
      </c>
      <c r="C3782" s="860" t="s">
        <v>3518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1650</v>
      </c>
      <c r="I3782" s="1308" t="s">
        <v>1741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>
      <c r="B3783" s="1172" t="s">
        <v>4416</v>
      </c>
      <c r="C3783" s="860" t="s">
        <v>3518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1650</v>
      </c>
      <c r="I3783" s="1308" t="s">
        <v>2921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>
      <c r="B3784" s="1172" t="s">
        <v>4415</v>
      </c>
      <c r="C3784" s="860" t="s">
        <v>3518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4334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>
      <c r="B3785" s="1172" t="s">
        <v>4414</v>
      </c>
      <c r="C3785" s="860" t="s">
        <v>3518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4267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>
      <c r="B3786" s="1172" t="s">
        <v>4413</v>
      </c>
      <c r="C3786" s="860" t="s">
        <v>3518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4267</v>
      </c>
      <c r="I3786" s="1299" t="s">
        <v>3589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>
      <c r="B3787" s="1172" t="s">
        <v>4412</v>
      </c>
      <c r="C3787" s="860" t="s">
        <v>3518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1650</v>
      </c>
      <c r="I3787" s="1308" t="s">
        <v>2921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>
      <c r="B3788" s="1323" t="s">
        <v>4421</v>
      </c>
      <c r="C3788" s="860" t="s">
        <v>3518</v>
      </c>
      <c r="D3788" s="1324">
        <v>46252.421886574077</v>
      </c>
      <c r="E3788" s="1325">
        <v>4.97</v>
      </c>
      <c r="F3788" s="584">
        <v>4.4999999999999998E-2</v>
      </c>
      <c r="G3788" s="1326">
        <f t="shared" ref="G3788:G3791" si="135">IF(E3788&gt;0,E3788/(1-F3788),E3788)</f>
        <v>5.2041884816753923</v>
      </c>
      <c r="H3788" s="1168" t="s">
        <v>4267</v>
      </c>
      <c r="I3788" s="1299" t="s">
        <v>13</v>
      </c>
      <c r="J3788" s="1326">
        <v>1.26</v>
      </c>
      <c r="K3788" s="1326">
        <v>20</v>
      </c>
      <c r="L3788" s="1324">
        <f>INT(base[[#This Row],[Data de liquidação]])</f>
        <v>46252</v>
      </c>
      <c r="M3788" s="1326">
        <f>base[[#This Row],[L/P Bruto]]-base[[#This Row],[L/P Líquido]]</f>
        <v>0.23418848167539252</v>
      </c>
      <c r="N3788" s="1326">
        <f>base[[#This Row],[L/P Líquido]]/base[[#This Row],[Stake/Responsabilidade]]</f>
        <v>0.2485</v>
      </c>
      <c r="O3788" s="1328">
        <f>IF(base[[#This Row],[L/P Líquido]]&gt;0,1,0)</f>
        <v>1</v>
      </c>
      <c r="P3788" s="1328"/>
      <c r="Q3788" s="1328" t="str">
        <f>LEFT(base[[#This Row],[Evento / Mercado]],FIND("vs",base[[#This Row],[Evento / Mercado]])-2)</f>
        <v>Shanghai Shenhua</v>
      </c>
      <c r="R3788" s="1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28" t="str">
        <f>LEFT(base[[#This Row],[Evento / Mercado]],FIND("/",base[[#This Row],[Evento / Mercado]])-2)</f>
        <v>Shanghai Shenhua vs Beijing Guoan</v>
      </c>
      <c r="T3788" s="1329">
        <f>base[[#This Row],[Data de liquidação]]</f>
        <v>46252.421886574077</v>
      </c>
    </row>
    <row r="3789" spans="2:22" ht="15" customHeight="1">
      <c r="B3789" s="1323" t="s">
        <v>4420</v>
      </c>
      <c r="C3789" s="860" t="s">
        <v>3518</v>
      </c>
      <c r="D3789" s="1324">
        <v>46252.430520833332</v>
      </c>
      <c r="E3789" s="1325">
        <v>1.32</v>
      </c>
      <c r="F3789" s="584">
        <v>4.4999999999999998E-2</v>
      </c>
      <c r="G3789" s="1326">
        <f t="shared" si="135"/>
        <v>1.3821989528795813</v>
      </c>
      <c r="H3789" s="1168" t="s">
        <v>1650</v>
      </c>
      <c r="I3789" s="1327" t="s">
        <v>3298</v>
      </c>
      <c r="J3789" s="1326">
        <v>1.69</v>
      </c>
      <c r="K3789" s="1326">
        <v>2</v>
      </c>
      <c r="L3789" s="1324">
        <f>INT(base[[#This Row],[Data de liquidação]])</f>
        <v>46252</v>
      </c>
      <c r="M3789" s="1326">
        <f>base[[#This Row],[L/P Bruto]]-base[[#This Row],[L/P Líquido]]</f>
        <v>6.2198952879581215E-2</v>
      </c>
      <c r="N3789" s="1326">
        <f>base[[#This Row],[L/P Líquido]]/base[[#This Row],[Stake/Responsabilidade]]</f>
        <v>0.66</v>
      </c>
      <c r="O3789" s="1328">
        <f>IF(base[[#This Row],[L/P Líquido]]&gt;0,1,0)</f>
        <v>1</v>
      </c>
      <c r="P3789" s="1328"/>
      <c r="Q3789" s="1328" t="str">
        <f>LEFT(base[[#This Row],[Evento / Mercado]],FIND("vs",base[[#This Row],[Evento / Mercado]])-2)</f>
        <v>Shanghai Shenhua</v>
      </c>
      <c r="R3789" s="1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28" t="str">
        <f>LEFT(base[[#This Row],[Evento / Mercado]],FIND("/",base[[#This Row],[Evento / Mercado]])-2)</f>
        <v>Shanghai Shenhua vs Beijing Guoan</v>
      </c>
      <c r="T3789" s="1329">
        <f>base[[#This Row],[Data de liquidação]]</f>
        <v>46252.430520833332</v>
      </c>
    </row>
    <row r="3790" spans="2:22" ht="15" customHeight="1">
      <c r="B3790" s="1323" t="s">
        <v>4419</v>
      </c>
      <c r="C3790" s="860" t="s">
        <v>3518</v>
      </c>
      <c r="D3790" s="1324">
        <v>46252.975023148145</v>
      </c>
      <c r="E3790" s="1325">
        <v>9.9511000000000003</v>
      </c>
      <c r="F3790" s="584">
        <v>4.4999999999999998E-2</v>
      </c>
      <c r="G3790" s="1326">
        <f t="shared" ref="G3790" si="136">IF(E3790&gt;0,E3790/(1-F3790),E3790)</f>
        <v>10.42</v>
      </c>
      <c r="H3790" s="1168" t="s">
        <v>4267</v>
      </c>
      <c r="I3790" s="1299" t="s">
        <v>75</v>
      </c>
      <c r="J3790" s="1326">
        <v>1.52</v>
      </c>
      <c r="K3790" s="1326">
        <v>20</v>
      </c>
      <c r="L3790" s="1324">
        <f>INT(base[[#This Row],[Data de liquidação]])</f>
        <v>46252</v>
      </c>
      <c r="M3790" s="1326">
        <f>base[[#This Row],[L/P Bruto]]-base[[#This Row],[L/P Líquido]]</f>
        <v>0.46889999999999965</v>
      </c>
      <c r="N3790" s="1326">
        <f>base[[#This Row],[L/P Líquido]]/base[[#This Row],[Stake/Responsabilidade]]</f>
        <v>0.49755500000000003</v>
      </c>
      <c r="O3790" s="1328">
        <f>IF(base[[#This Row],[L/P Líquido]]&gt;0,1,0)</f>
        <v>1</v>
      </c>
      <c r="P3790" s="1328"/>
      <c r="Q3790" s="1328" t="str">
        <f>LEFT(base[[#This Row],[Evento / Mercado]],FIND("vs",base[[#This Row],[Evento / Mercado]])-2)</f>
        <v>Goiás EC</v>
      </c>
      <c r="R3790" s="1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28" t="str">
        <f>LEFT(base[[#This Row],[Evento / Mercado]],FIND("/",base[[#This Row],[Evento / Mercado]])-2)</f>
        <v>Goiás EC vs EC Juventude</v>
      </c>
      <c r="T3790" s="1329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23" t="s">
        <v>4419</v>
      </c>
      <c r="C3791" s="860" t="s">
        <v>3518</v>
      </c>
      <c r="D3791" s="1324">
        <v>46252.975023148145</v>
      </c>
      <c r="E3791" s="1325">
        <v>9.9320000000000004</v>
      </c>
      <c r="F3791" s="584">
        <v>4.4999999999999998E-2</v>
      </c>
      <c r="G3791" s="1326">
        <f t="shared" si="135"/>
        <v>10.4</v>
      </c>
      <c r="H3791" s="1168" t="s">
        <v>1650</v>
      </c>
      <c r="I3791" s="1308" t="s">
        <v>2279</v>
      </c>
      <c r="J3791" s="1326">
        <v>1.52</v>
      </c>
      <c r="K3791" s="1326">
        <v>20</v>
      </c>
      <c r="L3791" s="1324">
        <f>INT(base[[#This Row],[Data de liquidação]])</f>
        <v>46252</v>
      </c>
      <c r="M3791" s="1326">
        <f>base[[#This Row],[L/P Bruto]]-base[[#This Row],[L/P Líquido]]</f>
        <v>0.46799999999999997</v>
      </c>
      <c r="N3791" s="1326">
        <f>base[[#This Row],[L/P Líquido]]/base[[#This Row],[Stake/Responsabilidade]]</f>
        <v>0.49660000000000004</v>
      </c>
      <c r="O3791" s="1328">
        <f>IF(base[[#This Row],[L/P Líquido]]&gt;0,1,0)</f>
        <v>1</v>
      </c>
      <c r="P3791" s="1328"/>
      <c r="Q3791" s="1328" t="str">
        <f>LEFT(base[[#This Row],[Evento / Mercado]],FIND("vs",base[[#This Row],[Evento / Mercado]])-2)</f>
        <v>Goiás EC</v>
      </c>
      <c r="R3791" s="1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28" t="str">
        <f>LEFT(base[[#This Row],[Evento / Mercado]],FIND("/",base[[#This Row],[Evento / Mercado]])-2)</f>
        <v>Goiás EC vs EC Juventude</v>
      </c>
      <c r="T3791" s="1329">
        <f>base[[#This Row],[Data de liquidação]]</f>
        <v>46252.975023148145</v>
      </c>
      <c r="U3791" s="9">
        <v>10.4</v>
      </c>
      <c r="V3791" s="11">
        <f t="shared" si="137"/>
        <v>9.9320000000000004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5"/>
  <sheetViews>
    <sheetView showGridLines="0" zoomScale="80" zoomScaleNormal="80" workbookViewId="0">
      <selection activeCell="E3" sqref="E3:F5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4421</v>
      </c>
      <c r="D3" s="919">
        <v>46252.356944444444</v>
      </c>
      <c r="E3" s="919">
        <v>46252.421886574077</v>
      </c>
      <c r="F3" s="920">
        <v>4.97</v>
      </c>
      <c r="G3" s="859" t="str">
        <f>SUBSTITUTE(E3,",","")</f>
        <v>462524218865741</v>
      </c>
    </row>
    <row r="4" spans="2:7" ht="13.8" thickBot="1">
      <c r="B4" s="917" t="s">
        <v>204</v>
      </c>
      <c r="C4" s="918" t="s">
        <v>4420</v>
      </c>
      <c r="D4" s="919">
        <v>46252.356944444444</v>
      </c>
      <c r="E4" s="919">
        <v>46252.430520833332</v>
      </c>
      <c r="F4" s="920">
        <v>1.32</v>
      </c>
      <c r="G4" s="859" t="str">
        <f>SUBSTITUTE(E4,",","")</f>
        <v>462524305208333</v>
      </c>
    </row>
    <row r="5" spans="2:7" ht="13.8" thickBot="1">
      <c r="B5" s="917" t="s">
        <v>204</v>
      </c>
      <c r="C5" s="918" t="s">
        <v>4419</v>
      </c>
      <c r="D5" s="919">
        <v>46252.899305555555</v>
      </c>
      <c r="E5" s="919">
        <v>46252.975023148145</v>
      </c>
      <c r="F5" s="920">
        <v>19.88</v>
      </c>
      <c r="G5" s="859" t="str">
        <f>SUBSTITUTE(E5,",","")</f>
        <v>462529750231481</v>
      </c>
    </row>
  </sheetData>
  <autoFilter ref="B2:G2"/>
  <sortState ref="B3:G5">
    <sortCondition ref="E3:E5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3381</v>
      </c>
      <c r="C2" s="999">
        <v>6200</v>
      </c>
      <c r="D2" s="997"/>
      <c r="F2" s="999"/>
    </row>
    <row r="3" spans="2:21" ht="15" customHeight="1">
      <c r="B3" s="997" t="s">
        <v>3884</v>
      </c>
      <c r="C3" s="998">
        <v>0.2</v>
      </c>
      <c r="D3" s="997"/>
      <c r="F3" s="999"/>
    </row>
    <row r="4" spans="2:21" ht="15" customHeight="1">
      <c r="B4" s="997" t="s">
        <v>3430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032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033" t="s">
        <v>3417</v>
      </c>
    </row>
    <row r="7" spans="2:21" ht="15" customHeight="1">
      <c r="B7" s="997" t="s">
        <v>3295</v>
      </c>
      <c r="C7" s="1056" t="s">
        <v>4081</v>
      </c>
      <c r="D7" s="1004" t="s">
        <v>3236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3298</v>
      </c>
      <c r="C8" s="997"/>
      <c r="D8" s="1004" t="s">
        <v>3890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3878</v>
      </c>
      <c r="C9" s="1056"/>
      <c r="D9" s="1004" t="s">
        <v>3825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4081</v>
      </c>
      <c r="D10" s="1004" t="s">
        <v>3516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3881</v>
      </c>
      <c r="C11" s="1056" t="s">
        <v>4081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3174</v>
      </c>
      <c r="C12" s="1004"/>
      <c r="D12" s="1004" t="s">
        <v>3889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3879</v>
      </c>
      <c r="C13" s="1056"/>
      <c r="D13" s="1004" t="s">
        <v>3825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3873</v>
      </c>
      <c r="C14" s="997"/>
      <c r="D14" s="1004" t="s">
        <v>3236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3872</v>
      </c>
      <c r="C15" s="1056" t="s">
        <v>4081</v>
      </c>
      <c r="D15" s="1004" t="s">
        <v>3825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4081</v>
      </c>
      <c r="D16" s="1004" t="s">
        <v>3889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3620</v>
      </c>
      <c r="C17" s="997"/>
      <c r="D17" s="1004" t="s">
        <v>3236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3871</v>
      </c>
      <c r="C18" s="1056" t="s">
        <v>4081</v>
      </c>
      <c r="D18" s="1004" t="s">
        <v>3236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3774</v>
      </c>
      <c r="C19" s="1056"/>
      <c r="D19" s="1004" t="s">
        <v>3825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4109</v>
      </c>
      <c r="C20" s="1072"/>
      <c r="D20" s="1004" t="s">
        <v>3825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3299</v>
      </c>
      <c r="C21" s="1056" t="s">
        <v>4081</v>
      </c>
      <c r="D21" s="1004" t="s">
        <v>3889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550">
        <v>46204</v>
      </c>
      <c r="C3" s="549" t="s">
        <v>3616</v>
      </c>
      <c r="D3" s="549" t="s">
        <v>3296</v>
      </c>
      <c r="E3" s="551">
        <v>27</v>
      </c>
      <c r="F3" s="551">
        <v>32</v>
      </c>
      <c r="G3" s="889">
        <v>71</v>
      </c>
      <c r="H3" s="888" t="s">
        <v>3353</v>
      </c>
      <c r="I3" s="886" t="s">
        <v>3198</v>
      </c>
      <c r="J3" s="844" t="s">
        <v>3356</v>
      </c>
      <c r="K3" s="549" t="s">
        <v>3194</v>
      </c>
      <c r="L3" s="844" t="s">
        <v>3205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3627</v>
      </c>
    </row>
    <row r="4" spans="2:16" ht="15" customHeight="1">
      <c r="B4" s="550">
        <v>46214</v>
      </c>
      <c r="C4" s="549" t="s">
        <v>3698</v>
      </c>
      <c r="D4" s="549" t="s">
        <v>3296</v>
      </c>
      <c r="E4" s="551">
        <v>60</v>
      </c>
      <c r="F4" s="551">
        <v>1000</v>
      </c>
      <c r="G4" s="889" t="s">
        <v>3726</v>
      </c>
      <c r="H4" s="888" t="s">
        <v>3219</v>
      </c>
      <c r="I4" s="886" t="s">
        <v>3198</v>
      </c>
      <c r="J4" s="844" t="s">
        <v>3356</v>
      </c>
      <c r="K4" s="549" t="s">
        <v>3194</v>
      </c>
      <c r="L4" s="844" t="s">
        <v>3205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3729</v>
      </c>
      <c r="D5" s="549" t="s">
        <v>3750</v>
      </c>
      <c r="E5" s="551">
        <v>7.7726672431412629</v>
      </c>
      <c r="F5" s="551">
        <v>1000</v>
      </c>
      <c r="G5" s="889" t="s">
        <v>3726</v>
      </c>
      <c r="H5" s="954" t="s">
        <v>3751</v>
      </c>
      <c r="I5" s="952" t="s">
        <v>3293</v>
      </c>
      <c r="J5" s="952" t="s">
        <v>390</v>
      </c>
      <c r="K5" s="549" t="s">
        <v>3194</v>
      </c>
      <c r="L5" s="844" t="s">
        <v>3205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3754</v>
      </c>
      <c r="D6" s="549" t="s">
        <v>3750</v>
      </c>
      <c r="E6" s="551">
        <v>16.458385267982791</v>
      </c>
      <c r="F6" s="551">
        <v>1000</v>
      </c>
      <c r="G6" s="889" t="s">
        <v>3726</v>
      </c>
      <c r="H6" s="954" t="s">
        <v>3641</v>
      </c>
      <c r="I6" s="952" t="s">
        <v>3198</v>
      </c>
      <c r="J6" s="952" t="s">
        <v>390</v>
      </c>
      <c r="K6" s="549" t="s">
        <v>3194</v>
      </c>
      <c r="L6" s="844" t="s">
        <v>3205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3834</v>
      </c>
      <c r="D7" s="549" t="s">
        <v>3725</v>
      </c>
      <c r="E7" s="551">
        <v>8.4</v>
      </c>
      <c r="F7" s="551">
        <v>4.7</v>
      </c>
      <c r="G7" s="889">
        <v>35</v>
      </c>
      <c r="H7" s="954" t="s">
        <v>3353</v>
      </c>
      <c r="I7" s="952" t="s">
        <v>3198</v>
      </c>
      <c r="J7" s="952" t="s">
        <v>390</v>
      </c>
      <c r="K7" s="549" t="s">
        <v>3194</v>
      </c>
      <c r="L7" s="844" t="s">
        <v>3205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3840</v>
      </c>
      <c r="D8" s="549" t="s">
        <v>3752</v>
      </c>
      <c r="E8" s="551">
        <v>30</v>
      </c>
      <c r="F8" s="551">
        <v>30</v>
      </c>
      <c r="G8" s="889" t="s">
        <v>3726</v>
      </c>
      <c r="H8" s="954" t="s">
        <v>3641</v>
      </c>
      <c r="I8" s="952" t="s">
        <v>3198</v>
      </c>
      <c r="J8" s="952" t="s">
        <v>390</v>
      </c>
      <c r="K8" s="549" t="s">
        <v>3194</v>
      </c>
      <c r="L8" s="844" t="s">
        <v>3205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3201</v>
      </c>
      <c r="E2" s="549" t="s">
        <v>3193</v>
      </c>
      <c r="F2" s="549" t="s">
        <v>12</v>
      </c>
      <c r="G2" s="586" t="s">
        <v>3199</v>
      </c>
      <c r="H2" s="549" t="s">
        <v>3196</v>
      </c>
      <c r="I2" s="549" t="s">
        <v>349</v>
      </c>
      <c r="J2" s="551" t="s">
        <v>263</v>
      </c>
      <c r="K2" s="551" t="s">
        <v>9</v>
      </c>
      <c r="L2" s="552" t="s">
        <v>3200</v>
      </c>
      <c r="M2" s="593" t="s">
        <v>3380</v>
      </c>
    </row>
    <row r="3" spans="2:13" ht="15" customHeight="1">
      <c r="B3" s="550">
        <v>46179.539074074077</v>
      </c>
      <c r="C3" s="549" t="s">
        <v>3164</v>
      </c>
      <c r="D3" s="578" t="s">
        <v>3202</v>
      </c>
      <c r="E3" s="549">
        <v>7</v>
      </c>
      <c r="F3" s="549" t="s">
        <v>3198</v>
      </c>
      <c r="G3" s="586" t="s">
        <v>390</v>
      </c>
      <c r="H3" s="549" t="s">
        <v>3195</v>
      </c>
      <c r="I3" s="549" t="s">
        <v>3197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3157</v>
      </c>
      <c r="D4" s="578" t="s">
        <v>3202</v>
      </c>
      <c r="E4" s="549">
        <v>8</v>
      </c>
      <c r="F4" s="549" t="s">
        <v>3198</v>
      </c>
      <c r="G4" s="586" t="s">
        <v>390</v>
      </c>
      <c r="H4" s="549" t="s">
        <v>3195</v>
      </c>
      <c r="I4" s="549" t="s">
        <v>3197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3379</v>
      </c>
    </row>
    <row r="5" spans="2:13" ht="15" customHeight="1">
      <c r="B5" s="550">
        <v>46181.919953703706</v>
      </c>
      <c r="C5" s="549" t="s">
        <v>3188</v>
      </c>
      <c r="D5" s="578" t="s">
        <v>3202</v>
      </c>
      <c r="E5" s="549">
        <v>8</v>
      </c>
      <c r="F5" s="549" t="s">
        <v>3198</v>
      </c>
      <c r="G5" s="586" t="s">
        <v>390</v>
      </c>
      <c r="H5" s="549" t="s">
        <v>3195</v>
      </c>
      <c r="I5" s="549" t="s">
        <v>3197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3210</v>
      </c>
      <c r="D6" s="578" t="s">
        <v>3206</v>
      </c>
      <c r="E6" s="549">
        <v>8</v>
      </c>
      <c r="F6" s="549" t="s">
        <v>3207</v>
      </c>
      <c r="G6" s="586" t="s">
        <v>3207</v>
      </c>
      <c r="H6" s="549" t="s">
        <v>3194</v>
      </c>
      <c r="I6" s="549" t="s">
        <v>3205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3209</v>
      </c>
      <c r="D7" s="578" t="s">
        <v>3202</v>
      </c>
      <c r="E7" s="549">
        <v>7</v>
      </c>
      <c r="F7" s="549" t="s">
        <v>3198</v>
      </c>
      <c r="G7" s="586" t="s">
        <v>390</v>
      </c>
      <c r="H7" s="549" t="s">
        <v>3195</v>
      </c>
      <c r="I7" s="549" t="s">
        <v>3197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3237</v>
      </c>
      <c r="D8" s="578" t="s">
        <v>3296</v>
      </c>
      <c r="E8" s="549">
        <v>8</v>
      </c>
      <c r="F8" s="549" t="s">
        <v>3207</v>
      </c>
      <c r="G8" s="586" t="s">
        <v>3356</v>
      </c>
      <c r="H8" s="549" t="s">
        <v>3195</v>
      </c>
      <c r="I8" s="549" t="s">
        <v>3197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3285</v>
      </c>
      <c r="D9" s="578" t="s">
        <v>3292</v>
      </c>
      <c r="E9" s="549">
        <v>8</v>
      </c>
      <c r="F9" s="549" t="s">
        <v>3293</v>
      </c>
      <c r="G9" s="586" t="s">
        <v>390</v>
      </c>
      <c r="H9" s="549" t="s">
        <v>3194</v>
      </c>
      <c r="I9" s="549" t="s">
        <v>3197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3276</v>
      </c>
      <c r="D10" s="578" t="s">
        <v>3294</v>
      </c>
      <c r="E10" s="549">
        <v>8</v>
      </c>
      <c r="F10" s="549" t="s">
        <v>3198</v>
      </c>
      <c r="G10" s="586" t="s">
        <v>390</v>
      </c>
      <c r="H10" s="549" t="s">
        <v>3195</v>
      </c>
      <c r="I10" s="549" t="s">
        <v>3205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3377</v>
      </c>
    </row>
    <row r="11" spans="2:13" ht="15" customHeight="1">
      <c r="B11" s="550">
        <v>46189</v>
      </c>
      <c r="C11" s="549" t="s">
        <v>3310</v>
      </c>
      <c r="D11" s="578" t="s">
        <v>3296</v>
      </c>
      <c r="E11" s="549">
        <v>7</v>
      </c>
      <c r="F11" s="549" t="s">
        <v>3198</v>
      </c>
      <c r="G11" s="586" t="s">
        <v>3356</v>
      </c>
      <c r="H11" s="549" t="s">
        <v>3195</v>
      </c>
      <c r="I11" s="549" t="s">
        <v>3197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3340</v>
      </c>
      <c r="D12" s="578" t="s">
        <v>3296</v>
      </c>
      <c r="E12" s="549">
        <v>7</v>
      </c>
      <c r="F12" s="549" t="s">
        <v>3198</v>
      </c>
      <c r="G12" s="586" t="s">
        <v>3356</v>
      </c>
      <c r="H12" s="549" t="s">
        <v>3194</v>
      </c>
      <c r="I12" s="549" t="s">
        <v>3197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3321</v>
      </c>
      <c r="D13" s="578" t="s">
        <v>3296</v>
      </c>
      <c r="E13" s="549">
        <v>8</v>
      </c>
      <c r="F13" s="549" t="s">
        <v>3198</v>
      </c>
      <c r="G13" s="586" t="s">
        <v>3356</v>
      </c>
      <c r="H13" s="549" t="s">
        <v>3195</v>
      </c>
      <c r="I13" s="549" t="s">
        <v>3197</v>
      </c>
      <c r="J13" s="551">
        <v>100</v>
      </c>
      <c r="K13" s="551">
        <v>0.2</v>
      </c>
      <c r="L13" s="552">
        <f t="shared" si="0"/>
        <v>2E-3</v>
      </c>
      <c r="M13" s="599" t="s">
        <v>3378</v>
      </c>
    </row>
    <row r="14" spans="2:13" ht="15" customHeight="1">
      <c r="B14" s="550">
        <v>46191</v>
      </c>
      <c r="C14" s="549" t="s">
        <v>3367</v>
      </c>
      <c r="D14" s="578" t="s">
        <v>3296</v>
      </c>
      <c r="E14" s="549">
        <v>8</v>
      </c>
      <c r="F14" s="549" t="s">
        <v>3198</v>
      </c>
      <c r="G14" s="586" t="s">
        <v>3356</v>
      </c>
      <c r="H14" s="549" t="s">
        <v>3195</v>
      </c>
      <c r="I14" s="549" t="s">
        <v>3197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3364</v>
      </c>
      <c r="D15" s="578" t="s">
        <v>3296</v>
      </c>
      <c r="E15" s="549">
        <v>7</v>
      </c>
      <c r="F15" s="549" t="s">
        <v>3198</v>
      </c>
      <c r="G15" s="586" t="s">
        <v>3356</v>
      </c>
      <c r="H15" s="549" t="s">
        <v>3195</v>
      </c>
      <c r="I15" s="549" t="s">
        <v>3197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3376</v>
      </c>
    </row>
    <row r="16" spans="2:13" ht="15" customHeight="1">
      <c r="B16" s="550">
        <v>46191</v>
      </c>
      <c r="C16" s="549" t="s">
        <v>3358</v>
      </c>
      <c r="D16" s="578" t="s">
        <v>3296</v>
      </c>
      <c r="E16" s="549">
        <v>8</v>
      </c>
      <c r="F16" s="549" t="s">
        <v>3198</v>
      </c>
      <c r="G16" s="586" t="s">
        <v>3356</v>
      </c>
      <c r="H16" s="549" t="s">
        <v>3195</v>
      </c>
      <c r="I16" s="549" t="s">
        <v>3197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3479</v>
      </c>
      <c r="D17" s="578" t="s">
        <v>3296</v>
      </c>
      <c r="E17" s="549">
        <v>8</v>
      </c>
      <c r="F17" s="549" t="s">
        <v>3198</v>
      </c>
      <c r="G17" s="586" t="s">
        <v>3356</v>
      </c>
      <c r="H17" s="549" t="s">
        <v>3195</v>
      </c>
      <c r="I17" s="549" t="s">
        <v>3197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3476</v>
      </c>
      <c r="D18" s="578" t="s">
        <v>3296</v>
      </c>
      <c r="E18" s="549">
        <v>7</v>
      </c>
      <c r="F18" s="549" t="s">
        <v>3198</v>
      </c>
      <c r="G18" s="586" t="s">
        <v>3356</v>
      </c>
      <c r="H18" s="549" t="s">
        <v>3195</v>
      </c>
      <c r="I18" s="549" t="s">
        <v>3197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3469</v>
      </c>
      <c r="D19" s="578" t="s">
        <v>3296</v>
      </c>
      <c r="E19" s="549">
        <v>8</v>
      </c>
      <c r="F19" s="549" t="s">
        <v>3198</v>
      </c>
      <c r="G19" s="586" t="s">
        <v>3356</v>
      </c>
      <c r="H19" s="549" t="s">
        <v>3194</v>
      </c>
      <c r="I19" s="645" t="s">
        <v>3205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3462</v>
      </c>
      <c r="D20" s="578" t="s">
        <v>3202</v>
      </c>
      <c r="E20" s="549">
        <v>8</v>
      </c>
      <c r="F20" s="549" t="s">
        <v>3207</v>
      </c>
      <c r="G20" s="549" t="s">
        <v>3207</v>
      </c>
      <c r="H20" s="645" t="s">
        <v>3195</v>
      </c>
      <c r="I20" s="645" t="s">
        <v>3205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3507</v>
      </c>
      <c r="D21" s="578" t="s">
        <v>3296</v>
      </c>
      <c r="E21" s="549">
        <v>7</v>
      </c>
      <c r="F21" s="549" t="s">
        <v>3198</v>
      </c>
      <c r="G21" s="549" t="s">
        <v>3356</v>
      </c>
      <c r="H21" s="645" t="s">
        <v>3195</v>
      </c>
      <c r="I21" s="645" t="s">
        <v>3197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3506</v>
      </c>
      <c r="D22" s="578" t="s">
        <v>3296</v>
      </c>
      <c r="E22" s="549">
        <v>7</v>
      </c>
      <c r="F22" s="549" t="s">
        <v>3198</v>
      </c>
      <c r="G22" s="549" t="s">
        <v>3356</v>
      </c>
      <c r="H22" s="645" t="s">
        <v>3195</v>
      </c>
      <c r="I22" s="645" t="s">
        <v>3197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3597</v>
      </c>
      <c r="D23" s="578" t="s">
        <v>3296</v>
      </c>
      <c r="E23" s="549">
        <v>9</v>
      </c>
      <c r="F23" s="549" t="s">
        <v>3198</v>
      </c>
      <c r="G23" s="549" t="s">
        <v>3356</v>
      </c>
      <c r="H23" s="645" t="s">
        <v>3195</v>
      </c>
      <c r="I23" s="645" t="s">
        <v>3197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3611</v>
      </c>
      <c r="D24" s="578" t="s">
        <v>3296</v>
      </c>
      <c r="E24" s="549">
        <v>9</v>
      </c>
      <c r="F24" s="549" t="s">
        <v>3198</v>
      </c>
      <c r="G24" s="549" t="s">
        <v>3356</v>
      </c>
      <c r="H24" s="645" t="s">
        <v>3195</v>
      </c>
      <c r="I24" s="645" t="s">
        <v>3197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338" t="s">
        <v>266</v>
      </c>
      <c r="C2" s="1339" t="s">
        <v>385</v>
      </c>
      <c r="E2" s="1338" t="s">
        <v>266</v>
      </c>
      <c r="F2" s="1339" t="s">
        <v>385</v>
      </c>
      <c r="G2" s="1339" t="s">
        <v>3955</v>
      </c>
      <c r="H2" s="1339" t="s">
        <v>3952</v>
      </c>
      <c r="J2" s="1338" t="s">
        <v>266</v>
      </c>
      <c r="K2" s="1339" t="s">
        <v>385</v>
      </c>
      <c r="L2" s="1339" t="s">
        <v>3952</v>
      </c>
      <c r="N2" s="1338" t="s">
        <v>266</v>
      </c>
      <c r="O2" s="1339" t="s">
        <v>385</v>
      </c>
      <c r="P2" s="1339" t="s">
        <v>3952</v>
      </c>
      <c r="R2" s="1338" t="s">
        <v>266</v>
      </c>
      <c r="S2" s="1339" t="s">
        <v>385</v>
      </c>
      <c r="T2" s="1339" t="s">
        <v>3952</v>
      </c>
    </row>
    <row r="3" spans="2:20" ht="15" customHeight="1">
      <c r="B3" s="1340" t="s">
        <v>3198</v>
      </c>
      <c r="C3" s="1326">
        <v>430.91</v>
      </c>
      <c r="E3" s="1340" t="s">
        <v>3198</v>
      </c>
      <c r="F3" s="1326">
        <v>343.95</v>
      </c>
      <c r="G3" s="1326">
        <v>4.1289795918367354</v>
      </c>
      <c r="H3" s="1328">
        <v>49</v>
      </c>
      <c r="I3" s="1030"/>
      <c r="J3" s="1340" t="s">
        <v>3954</v>
      </c>
      <c r="K3" s="1326">
        <v>167.39000000000004</v>
      </c>
      <c r="L3" s="1328">
        <v>38</v>
      </c>
      <c r="M3" s="1030"/>
      <c r="N3" s="1340" t="s">
        <v>3194</v>
      </c>
      <c r="O3" s="1326">
        <v>-0.25000000000001066</v>
      </c>
      <c r="P3" s="1328">
        <v>38</v>
      </c>
      <c r="R3" s="1340" t="s">
        <v>3197</v>
      </c>
      <c r="S3" s="1326">
        <v>254.81000000000012</v>
      </c>
      <c r="T3" s="1328">
        <v>35</v>
      </c>
    </row>
    <row r="4" spans="2:20" ht="15" customHeight="1">
      <c r="B4" s="1341" t="s">
        <v>3933</v>
      </c>
      <c r="C4" s="1326">
        <v>114.71</v>
      </c>
      <c r="E4" s="1340" t="s">
        <v>3293</v>
      </c>
      <c r="F4" s="1326">
        <v>-144.39999999999998</v>
      </c>
      <c r="G4" s="1326">
        <v>6.1157894736842104</v>
      </c>
      <c r="H4" s="1328">
        <v>19</v>
      </c>
      <c r="I4" s="1030"/>
      <c r="J4" s="1340" t="s">
        <v>3953</v>
      </c>
      <c r="K4" s="1326">
        <v>119.11999999999996</v>
      </c>
      <c r="L4" s="1328">
        <v>27</v>
      </c>
      <c r="M4" s="1030"/>
      <c r="N4" s="1340" t="s">
        <v>3195</v>
      </c>
      <c r="O4" s="1326">
        <v>286.7600000000001</v>
      </c>
      <c r="P4" s="1328">
        <v>27</v>
      </c>
      <c r="R4" s="1340" t="s">
        <v>3205</v>
      </c>
      <c r="S4" s="1326">
        <v>31.699999999999964</v>
      </c>
      <c r="T4" s="1328">
        <v>30</v>
      </c>
    </row>
    <row r="5" spans="2:20" ht="15" customHeight="1">
      <c r="B5" s="1341" t="s">
        <v>3934</v>
      </c>
      <c r="C5" s="1326">
        <v>-86.91</v>
      </c>
      <c r="E5" s="1340" t="s">
        <v>267</v>
      </c>
      <c r="F5" s="1326">
        <v>199.55</v>
      </c>
      <c r="G5" s="1326">
        <v>4.6841176470588231</v>
      </c>
      <c r="H5" s="1328">
        <v>68</v>
      </c>
      <c r="I5" s="1030"/>
      <c r="J5" s="1340" t="s">
        <v>267</v>
      </c>
      <c r="K5" s="1326">
        <v>286.51000000000005</v>
      </c>
      <c r="L5" s="1328">
        <v>65</v>
      </c>
      <c r="M5" s="1030"/>
      <c r="N5" s="1340" t="s">
        <v>267</v>
      </c>
      <c r="O5" s="1326">
        <v>286.5100000000001</v>
      </c>
      <c r="P5" s="1328">
        <v>65</v>
      </c>
      <c r="R5" s="1340" t="s">
        <v>267</v>
      </c>
      <c r="S5" s="1326">
        <v>286.51000000000028</v>
      </c>
      <c r="T5" s="1328">
        <v>65</v>
      </c>
    </row>
    <row r="6" spans="2:20" ht="15" customHeight="1">
      <c r="B6" s="1341" t="s">
        <v>3935</v>
      </c>
      <c r="C6" s="1326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341" t="s">
        <v>3936</v>
      </c>
      <c r="C7" s="1326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341" t="s">
        <v>3937</v>
      </c>
      <c r="C8" s="1326">
        <v>-148.69</v>
      </c>
      <c r="E8" s="1338" t="s">
        <v>12</v>
      </c>
      <c r="F8" s="1339" t="s">
        <v>3198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341" t="s">
        <v>3938</v>
      </c>
      <c r="C9" s="1326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341" t="s">
        <v>3939</v>
      </c>
      <c r="C10" s="1326">
        <v>76.830000000000013</v>
      </c>
      <c r="E10" s="1338" t="s">
        <v>266</v>
      </c>
      <c r="F10" s="1339" t="s">
        <v>385</v>
      </c>
      <c r="G10" s="1339" t="s">
        <v>3955</v>
      </c>
      <c r="H10" s="1339" t="s">
        <v>3952</v>
      </c>
    </row>
    <row r="11" spans="2:20" ht="15" customHeight="1">
      <c r="B11" s="1341" t="s">
        <v>3940</v>
      </c>
      <c r="C11" s="1326">
        <v>50.230000000000004</v>
      </c>
      <c r="E11" s="1340" t="s">
        <v>75</v>
      </c>
      <c r="F11" s="1326">
        <v>-484.33000000000004</v>
      </c>
      <c r="G11" s="1326">
        <v>3.6079999999999997</v>
      </c>
      <c r="H11" s="1328">
        <v>5</v>
      </c>
    </row>
    <row r="12" spans="2:20" ht="15" customHeight="1">
      <c r="B12" s="1341" t="s">
        <v>3941</v>
      </c>
      <c r="C12" s="1326">
        <v>26.75</v>
      </c>
      <c r="E12" s="1340" t="s">
        <v>3353</v>
      </c>
      <c r="F12" s="1326">
        <v>68.160000000000011</v>
      </c>
      <c r="G12" s="1326">
        <v>3.625</v>
      </c>
      <c r="H12" s="1328">
        <v>4</v>
      </c>
    </row>
    <row r="13" spans="2:20" ht="15" customHeight="1">
      <c r="B13" s="1341" t="s">
        <v>3942</v>
      </c>
      <c r="C13" s="1326">
        <v>78.309999999999988</v>
      </c>
      <c r="E13" s="1340" t="s">
        <v>3219</v>
      </c>
      <c r="F13" s="1326">
        <v>-51.780000000000008</v>
      </c>
      <c r="G13" s="1326">
        <v>3.8920000000000003</v>
      </c>
      <c r="H13" s="1328">
        <v>5</v>
      </c>
    </row>
    <row r="14" spans="2:20" ht="15" customHeight="1">
      <c r="B14" s="1341" t="s">
        <v>3943</v>
      </c>
      <c r="C14" s="1326">
        <v>27.9</v>
      </c>
      <c r="E14" s="1340" t="s">
        <v>3595</v>
      </c>
      <c r="F14" s="1326">
        <v>-56.7</v>
      </c>
      <c r="G14" s="1326">
        <v>3.9249999999999998</v>
      </c>
      <c r="H14" s="1328">
        <v>2</v>
      </c>
    </row>
    <row r="15" spans="2:20" ht="15" customHeight="1">
      <c r="B15" s="1341" t="s">
        <v>3944</v>
      </c>
      <c r="C15" s="1326">
        <v>44.44</v>
      </c>
      <c r="E15" s="1340" t="s">
        <v>3589</v>
      </c>
      <c r="F15" s="1326">
        <v>595.61999999999989</v>
      </c>
      <c r="G15" s="1326">
        <v>4.2961111111111112</v>
      </c>
      <c r="H15" s="1328">
        <v>18</v>
      </c>
    </row>
    <row r="16" spans="2:20" ht="15" customHeight="1">
      <c r="B16" s="1341" t="s">
        <v>3946</v>
      </c>
      <c r="C16" s="1326">
        <v>10.86</v>
      </c>
      <c r="E16" s="1340" t="s">
        <v>3641</v>
      </c>
      <c r="F16" s="1326">
        <v>19.579999999999998</v>
      </c>
      <c r="G16" s="1326">
        <v>4.4666666666666668</v>
      </c>
      <c r="H16" s="1328">
        <v>3</v>
      </c>
    </row>
    <row r="17" spans="2:8" ht="15" customHeight="1">
      <c r="B17" s="1341" t="s">
        <v>3947</v>
      </c>
      <c r="C17" s="1326">
        <v>29.54</v>
      </c>
      <c r="E17" s="1340" t="s">
        <v>3588</v>
      </c>
      <c r="F17" s="1326">
        <v>44.739999999999995</v>
      </c>
      <c r="G17" s="1326">
        <v>4.3449999999999998</v>
      </c>
      <c r="H17" s="1328">
        <v>2</v>
      </c>
    </row>
    <row r="18" spans="2:8" ht="15" customHeight="1">
      <c r="B18" s="1340" t="s">
        <v>3293</v>
      </c>
      <c r="C18" s="1326">
        <v>-144.39999999999998</v>
      </c>
      <c r="E18" s="1340" t="s">
        <v>3590</v>
      </c>
      <c r="F18" s="1326">
        <v>295.62</v>
      </c>
      <c r="G18" s="1326">
        <v>4.2642857142857142</v>
      </c>
      <c r="H18" s="1328">
        <v>7</v>
      </c>
    </row>
    <row r="19" spans="2:8" ht="15" customHeight="1">
      <c r="B19" s="1341" t="s">
        <v>3942</v>
      </c>
      <c r="C19" s="1326">
        <v>12.41</v>
      </c>
      <c r="E19" s="1340" t="s">
        <v>267</v>
      </c>
      <c r="F19" s="1326">
        <v>430.91000000000014</v>
      </c>
      <c r="G19" s="1326">
        <v>4.1113043478260867</v>
      </c>
      <c r="H19" s="1328">
        <v>46</v>
      </c>
    </row>
    <row r="20" spans="2:8" ht="15" customHeight="1">
      <c r="B20" s="1341" t="s">
        <v>3944</v>
      </c>
      <c r="C20" s="1326">
        <v>-142.26999999999998</v>
      </c>
      <c r="E20" s="1026"/>
      <c r="F20" s="1026"/>
      <c r="G20" s="1026"/>
      <c r="H20" s="1026"/>
    </row>
    <row r="21" spans="2:8" ht="15" customHeight="1">
      <c r="B21" s="1341" t="s">
        <v>3945</v>
      </c>
      <c r="C21" s="1326">
        <v>50.61</v>
      </c>
      <c r="E21" s="1026"/>
      <c r="F21" s="1026"/>
      <c r="G21" s="1026"/>
      <c r="H21" s="1026"/>
    </row>
    <row r="22" spans="2:8" ht="15" customHeight="1">
      <c r="B22" s="1341" t="s">
        <v>3946</v>
      </c>
      <c r="C22" s="1326">
        <v>-14.3</v>
      </c>
      <c r="E22" s="1026"/>
      <c r="F22" s="1026"/>
      <c r="G22" s="1026"/>
      <c r="H22" s="1026"/>
    </row>
    <row r="23" spans="2:8" ht="15" customHeight="1">
      <c r="B23" s="1341" t="s">
        <v>3947</v>
      </c>
      <c r="C23" s="1326">
        <v>-8.36</v>
      </c>
      <c r="E23" s="1026"/>
      <c r="F23" s="1026"/>
      <c r="G23" s="1026"/>
      <c r="H23" s="1026"/>
    </row>
    <row r="24" spans="2:8" ht="15" customHeight="1">
      <c r="B24" s="1341" t="s">
        <v>3948</v>
      </c>
      <c r="C24" s="1326">
        <v>-0.91000000000000014</v>
      </c>
      <c r="E24" s="1026"/>
      <c r="F24" s="1026"/>
      <c r="G24" s="1026"/>
      <c r="H24" s="1026"/>
    </row>
    <row r="25" spans="2:8" ht="15" customHeight="1">
      <c r="B25" s="1341" t="s">
        <v>3949</v>
      </c>
      <c r="C25" s="1326">
        <v>-100.96</v>
      </c>
      <c r="E25" s="1026"/>
      <c r="F25" s="1026"/>
      <c r="G25" s="1026"/>
      <c r="H25" s="1026"/>
    </row>
    <row r="26" spans="2:8" ht="15" customHeight="1">
      <c r="B26" s="1341" t="s">
        <v>3950</v>
      </c>
      <c r="C26" s="1326">
        <v>27.269999999999996</v>
      </c>
      <c r="E26" s="1026"/>
      <c r="F26" s="1026"/>
      <c r="G26" s="1026"/>
    </row>
    <row r="27" spans="2:8" ht="15" customHeight="1">
      <c r="B27" s="1341" t="s">
        <v>3951</v>
      </c>
      <c r="C27" s="1326">
        <v>32.11</v>
      </c>
      <c r="E27" s="1026"/>
      <c r="F27" s="1026"/>
      <c r="G27" s="1026"/>
    </row>
    <row r="28" spans="2:8" ht="15" customHeight="1">
      <c r="B28" s="1340" t="s">
        <v>267</v>
      </c>
      <c r="C28" s="1326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550">
        <v>46182</v>
      </c>
      <c r="C3" s="549" t="s">
        <v>3213</v>
      </c>
      <c r="D3" s="549" t="s">
        <v>3203</v>
      </c>
      <c r="E3" s="551">
        <v>4.09</v>
      </c>
      <c r="F3" s="868" t="s">
        <v>3588</v>
      </c>
      <c r="G3" s="1039" t="s">
        <v>3236</v>
      </c>
      <c r="H3" s="1031" t="s">
        <v>3953</v>
      </c>
      <c r="I3" s="549" t="s">
        <v>3198</v>
      </c>
      <c r="J3" s="549" t="s">
        <v>390</v>
      </c>
      <c r="K3" s="549" t="s">
        <v>3194</v>
      </c>
      <c r="L3" s="549" t="s">
        <v>3205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3512</v>
      </c>
      <c r="D4" s="549" t="s">
        <v>3296</v>
      </c>
      <c r="E4" s="551">
        <v>5</v>
      </c>
      <c r="F4" s="868" t="s">
        <v>3590</v>
      </c>
      <c r="G4" s="1039" t="s">
        <v>3236</v>
      </c>
      <c r="H4" s="1031" t="s">
        <v>3954</v>
      </c>
      <c r="I4" s="549" t="s">
        <v>3198</v>
      </c>
      <c r="J4" s="844" t="s">
        <v>3356</v>
      </c>
      <c r="K4" s="844" t="s">
        <v>3195</v>
      </c>
      <c r="L4" s="844" t="s">
        <v>3197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3526</v>
      </c>
      <c r="D5" s="549" t="s">
        <v>3296</v>
      </c>
      <c r="E5" s="551">
        <v>5.4</v>
      </c>
      <c r="F5" s="868" t="s">
        <v>3589</v>
      </c>
      <c r="G5" s="1039" t="s">
        <v>3236</v>
      </c>
      <c r="H5" s="1031" t="s">
        <v>3954</v>
      </c>
      <c r="I5" s="549" t="s">
        <v>3198</v>
      </c>
      <c r="J5" s="844" t="s">
        <v>3356</v>
      </c>
      <c r="K5" s="549" t="s">
        <v>3194</v>
      </c>
      <c r="L5" s="844" t="s">
        <v>3197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3519</v>
      </c>
      <c r="D6" s="549" t="s">
        <v>3296</v>
      </c>
      <c r="E6" s="551">
        <v>3.8</v>
      </c>
      <c r="F6" s="868" t="s">
        <v>3590</v>
      </c>
      <c r="G6" s="1039" t="s">
        <v>3236</v>
      </c>
      <c r="H6" s="1031" t="s">
        <v>3954</v>
      </c>
      <c r="I6" s="549" t="s">
        <v>3198</v>
      </c>
      <c r="J6" s="844" t="s">
        <v>3356</v>
      </c>
      <c r="K6" s="549" t="s">
        <v>3195</v>
      </c>
      <c r="L6" s="844" t="s">
        <v>3197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3534</v>
      </c>
      <c r="D7" s="549" t="s">
        <v>3202</v>
      </c>
      <c r="E7" s="551">
        <v>3.4</v>
      </c>
      <c r="F7" s="868" t="s">
        <v>3353</v>
      </c>
      <c r="G7" s="1039" t="s">
        <v>3236</v>
      </c>
      <c r="H7" s="1031" t="s">
        <v>3954</v>
      </c>
      <c r="I7" s="549" t="s">
        <v>3198</v>
      </c>
      <c r="J7" s="844" t="s">
        <v>390</v>
      </c>
      <c r="K7" s="549" t="s">
        <v>3195</v>
      </c>
      <c r="L7" s="844" t="s">
        <v>3197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3561</v>
      </c>
      <c r="D8" s="549" t="s">
        <v>3292</v>
      </c>
      <c r="E8" s="551">
        <v>5</v>
      </c>
      <c r="F8" s="868" t="s">
        <v>3589</v>
      </c>
      <c r="G8" s="1039" t="s">
        <v>3236</v>
      </c>
      <c r="H8" s="1031" t="s">
        <v>3954</v>
      </c>
      <c r="I8" s="549" t="s">
        <v>3198</v>
      </c>
      <c r="J8" s="844" t="s">
        <v>390</v>
      </c>
      <c r="K8" s="549" t="s">
        <v>3194</v>
      </c>
      <c r="L8" s="844" t="s">
        <v>3205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3556</v>
      </c>
      <c r="D9" s="549" t="s">
        <v>3593</v>
      </c>
      <c r="E9" s="551">
        <v>4.5999999999999996</v>
      </c>
      <c r="F9" s="868" t="s">
        <v>3588</v>
      </c>
      <c r="G9" s="1039" t="s">
        <v>3236</v>
      </c>
      <c r="H9" s="1031" t="s">
        <v>3953</v>
      </c>
      <c r="I9" s="549" t="s">
        <v>3198</v>
      </c>
      <c r="J9" s="844" t="s">
        <v>390</v>
      </c>
      <c r="K9" s="549" t="s">
        <v>3194</v>
      </c>
      <c r="L9" s="844" t="s">
        <v>3205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3554</v>
      </c>
      <c r="D10" s="549" t="s">
        <v>3202</v>
      </c>
      <c r="E10" s="551">
        <v>3.6</v>
      </c>
      <c r="F10" s="868" t="s">
        <v>3590</v>
      </c>
      <c r="G10" s="1039" t="s">
        <v>3236</v>
      </c>
      <c r="H10" s="1031" t="s">
        <v>3954</v>
      </c>
      <c r="I10" s="549" t="s">
        <v>3198</v>
      </c>
      <c r="J10" s="844" t="s">
        <v>390</v>
      </c>
      <c r="K10" s="549" t="s">
        <v>3195</v>
      </c>
      <c r="L10" s="844" t="s">
        <v>3197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3552</v>
      </c>
      <c r="D11" s="549" t="s">
        <v>3594</v>
      </c>
      <c r="E11" s="551">
        <v>3.75</v>
      </c>
      <c r="F11" s="868" t="s">
        <v>3595</v>
      </c>
      <c r="G11" s="1039" t="s">
        <v>3236</v>
      </c>
      <c r="H11" s="1031" t="s">
        <v>3953</v>
      </c>
      <c r="I11" s="549" t="s">
        <v>3198</v>
      </c>
      <c r="J11" s="844" t="s">
        <v>390</v>
      </c>
      <c r="K11" s="549" t="s">
        <v>3194</v>
      </c>
      <c r="L11" s="844" t="s">
        <v>3205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3550</v>
      </c>
      <c r="D12" s="549" t="s">
        <v>3594</v>
      </c>
      <c r="E12" s="551">
        <v>3.84</v>
      </c>
      <c r="F12" s="868" t="s">
        <v>75</v>
      </c>
      <c r="G12" s="1039" t="s">
        <v>3236</v>
      </c>
      <c r="H12" s="1031" t="s">
        <v>3953</v>
      </c>
      <c r="I12" s="549" t="s">
        <v>3198</v>
      </c>
      <c r="J12" s="844" t="s">
        <v>390</v>
      </c>
      <c r="K12" s="549" t="s">
        <v>3194</v>
      </c>
      <c r="L12" s="844" t="s">
        <v>3205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3542</v>
      </c>
      <c r="D13" s="549" t="s">
        <v>3203</v>
      </c>
      <c r="E13" s="551">
        <v>5.2</v>
      </c>
      <c r="F13" s="868" t="s">
        <v>3590</v>
      </c>
      <c r="G13" s="1039" t="s">
        <v>3236</v>
      </c>
      <c r="H13" s="1031" t="s">
        <v>3954</v>
      </c>
      <c r="I13" s="549" t="s">
        <v>3198</v>
      </c>
      <c r="J13" s="844" t="s">
        <v>390</v>
      </c>
      <c r="K13" s="549" t="s">
        <v>3194</v>
      </c>
      <c r="L13" s="844" t="s">
        <v>3205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3548</v>
      </c>
      <c r="D14" s="549" t="s">
        <v>3202</v>
      </c>
      <c r="E14" s="551">
        <v>3.3</v>
      </c>
      <c r="F14" s="868" t="s">
        <v>3589</v>
      </c>
      <c r="G14" s="1039" t="s">
        <v>3236</v>
      </c>
      <c r="H14" s="1031" t="s">
        <v>3953</v>
      </c>
      <c r="I14" s="549" t="s">
        <v>3198</v>
      </c>
      <c r="J14" s="844" t="s">
        <v>390</v>
      </c>
      <c r="K14" s="549" t="s">
        <v>3195</v>
      </c>
      <c r="L14" s="844" t="s">
        <v>3197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3545</v>
      </c>
      <c r="D15" s="549" t="s">
        <v>3202</v>
      </c>
      <c r="E15" s="551">
        <v>5</v>
      </c>
      <c r="F15" s="868" t="s">
        <v>3589</v>
      </c>
      <c r="G15" s="1039" t="s">
        <v>3236</v>
      </c>
      <c r="H15" s="1031" t="s">
        <v>3954</v>
      </c>
      <c r="I15" s="549" t="s">
        <v>3198</v>
      </c>
      <c r="J15" s="844" t="s">
        <v>390</v>
      </c>
      <c r="K15" s="549" t="s">
        <v>3195</v>
      </c>
      <c r="L15" s="844" t="s">
        <v>3197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3544</v>
      </c>
      <c r="D16" s="549" t="s">
        <v>3202</v>
      </c>
      <c r="E16" s="551">
        <v>3.45</v>
      </c>
      <c r="F16" s="868" t="s">
        <v>75</v>
      </c>
      <c r="G16" s="1039" t="s">
        <v>3236</v>
      </c>
      <c r="H16" s="1031" t="s">
        <v>3953</v>
      </c>
      <c r="I16" s="549" t="s">
        <v>3198</v>
      </c>
      <c r="J16" s="844" t="s">
        <v>390</v>
      </c>
      <c r="K16" s="549" t="s">
        <v>3195</v>
      </c>
      <c r="L16" s="844" t="s">
        <v>3197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3598</v>
      </c>
      <c r="D17" s="549" t="s">
        <v>3296</v>
      </c>
      <c r="E17" s="551">
        <v>5.5</v>
      </c>
      <c r="F17" s="868" t="s">
        <v>3219</v>
      </c>
      <c r="G17" s="1039" t="s">
        <v>3236</v>
      </c>
      <c r="H17" s="1031" t="s">
        <v>3954</v>
      </c>
      <c r="I17" s="549" t="s">
        <v>3293</v>
      </c>
      <c r="J17" s="844" t="s">
        <v>3356</v>
      </c>
      <c r="K17" s="549" t="s">
        <v>3194</v>
      </c>
      <c r="L17" s="844" t="s">
        <v>3197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3606</v>
      </c>
      <c r="D18" s="549" t="s">
        <v>3296</v>
      </c>
      <c r="E18" s="551">
        <v>2.96</v>
      </c>
      <c r="F18" s="868" t="s">
        <v>3589</v>
      </c>
      <c r="G18" s="1039" t="s">
        <v>3236</v>
      </c>
      <c r="H18" s="1031" t="s">
        <v>3953</v>
      </c>
      <c r="I18" s="549" t="s">
        <v>3198</v>
      </c>
      <c r="J18" s="844" t="s">
        <v>3356</v>
      </c>
      <c r="K18" s="549" t="s">
        <v>3195</v>
      </c>
      <c r="L18" s="844" t="s">
        <v>3197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3613</v>
      </c>
      <c r="D19" s="549" t="s">
        <v>3296</v>
      </c>
      <c r="E19" s="551">
        <v>5.4</v>
      </c>
      <c r="F19" s="868" t="s">
        <v>3589</v>
      </c>
      <c r="G19" s="1039" t="s">
        <v>3236</v>
      </c>
      <c r="H19" s="1031" t="s">
        <v>3954</v>
      </c>
      <c r="I19" s="549" t="s">
        <v>3293</v>
      </c>
      <c r="J19" s="844" t="s">
        <v>3356</v>
      </c>
      <c r="K19" s="549" t="s">
        <v>3194</v>
      </c>
      <c r="L19" s="844" t="s">
        <v>3205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3631</v>
      </c>
      <c r="D20" s="549" t="s">
        <v>3202</v>
      </c>
      <c r="E20" s="551">
        <v>3.55</v>
      </c>
      <c r="F20" s="868" t="s">
        <v>75</v>
      </c>
      <c r="G20" s="1039" t="s">
        <v>3236</v>
      </c>
      <c r="H20" s="1031" t="s">
        <v>3954</v>
      </c>
      <c r="I20" s="549" t="s">
        <v>3198</v>
      </c>
      <c r="J20" s="844" t="s">
        <v>390</v>
      </c>
      <c r="K20" s="549" t="s">
        <v>3195</v>
      </c>
      <c r="L20" s="844" t="s">
        <v>3197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3629</v>
      </c>
      <c r="D21" s="549" t="s">
        <v>3296</v>
      </c>
      <c r="E21" s="551">
        <v>3.8</v>
      </c>
      <c r="F21" s="868" t="s">
        <v>3641</v>
      </c>
      <c r="G21" s="1039" t="s">
        <v>3236</v>
      </c>
      <c r="H21" s="1031" t="s">
        <v>3953</v>
      </c>
      <c r="I21" s="549" t="s">
        <v>3198</v>
      </c>
      <c r="J21" s="844" t="s">
        <v>3356</v>
      </c>
      <c r="K21" s="549" t="s">
        <v>3195</v>
      </c>
      <c r="L21" s="844" t="s">
        <v>3197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3628</v>
      </c>
      <c r="D22" s="549" t="s">
        <v>3202</v>
      </c>
      <c r="E22" s="551">
        <v>6.8</v>
      </c>
      <c r="F22" s="868" t="s">
        <v>3590</v>
      </c>
      <c r="G22" s="1039" t="s">
        <v>3236</v>
      </c>
      <c r="H22" s="1031" t="s">
        <v>3954</v>
      </c>
      <c r="I22" s="549" t="s">
        <v>3293</v>
      </c>
      <c r="J22" s="844" t="s">
        <v>390</v>
      </c>
      <c r="K22" s="549" t="s">
        <v>3194</v>
      </c>
      <c r="L22" s="844" t="s">
        <v>3197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3651</v>
      </c>
      <c r="D23" s="549" t="s">
        <v>3593</v>
      </c>
      <c r="E23" s="551">
        <v>5.87</v>
      </c>
      <c r="F23" s="868" t="s">
        <v>3589</v>
      </c>
      <c r="G23" s="1039" t="s">
        <v>3236</v>
      </c>
      <c r="H23" s="1031" t="s">
        <v>3953</v>
      </c>
      <c r="I23" s="549" t="s">
        <v>3198</v>
      </c>
      <c r="J23" s="844" t="s">
        <v>390</v>
      </c>
      <c r="K23" s="549" t="s">
        <v>3194</v>
      </c>
      <c r="L23" s="844" t="s">
        <v>3205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3675</v>
      </c>
      <c r="D24" s="549" t="s">
        <v>3296</v>
      </c>
      <c r="E24" s="551">
        <v>4.5</v>
      </c>
      <c r="F24" s="868" t="s">
        <v>3590</v>
      </c>
      <c r="G24" s="1039" t="s">
        <v>3236</v>
      </c>
      <c r="H24" s="1031" t="s">
        <v>3954</v>
      </c>
      <c r="I24" s="549" t="s">
        <v>3198</v>
      </c>
      <c r="J24" s="1025" t="s">
        <v>3356</v>
      </c>
      <c r="K24" s="1025" t="s">
        <v>3195</v>
      </c>
      <c r="L24" s="1025" t="s">
        <v>3197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3667</v>
      </c>
      <c r="D25" s="549" t="s">
        <v>3296</v>
      </c>
      <c r="E25" s="551">
        <v>3.45</v>
      </c>
      <c r="F25" s="868" t="s">
        <v>3353</v>
      </c>
      <c r="G25" s="1039" t="s">
        <v>3236</v>
      </c>
      <c r="H25" s="1031" t="s">
        <v>3953</v>
      </c>
      <c r="I25" s="549" t="s">
        <v>3198</v>
      </c>
      <c r="J25" s="844" t="s">
        <v>3356</v>
      </c>
      <c r="K25" s="549" t="s">
        <v>3195</v>
      </c>
      <c r="L25" s="844" t="s">
        <v>3197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3666</v>
      </c>
      <c r="D26" s="549" t="s">
        <v>3202</v>
      </c>
      <c r="E26" s="551">
        <v>3.45</v>
      </c>
      <c r="F26" s="868" t="s">
        <v>3589</v>
      </c>
      <c r="G26" s="1039" t="s">
        <v>3236</v>
      </c>
      <c r="H26" s="1031" t="s">
        <v>3953</v>
      </c>
      <c r="I26" s="549" t="s">
        <v>3198</v>
      </c>
      <c r="J26" s="844" t="s">
        <v>390</v>
      </c>
      <c r="K26" s="549" t="s">
        <v>3195</v>
      </c>
      <c r="L26" s="844" t="s">
        <v>3205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3670</v>
      </c>
      <c r="D27" s="549" t="s">
        <v>3594</v>
      </c>
      <c r="E27" s="551">
        <v>6.8</v>
      </c>
      <c r="F27" s="905" t="s">
        <v>3589</v>
      </c>
      <c r="G27" s="1039" t="s">
        <v>3236</v>
      </c>
      <c r="H27" s="1031" t="s">
        <v>3954</v>
      </c>
      <c r="I27" s="549" t="s">
        <v>3293</v>
      </c>
      <c r="J27" s="844" t="s">
        <v>390</v>
      </c>
      <c r="K27" s="549" t="s">
        <v>3194</v>
      </c>
      <c r="L27" s="844" t="s">
        <v>3197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3665</v>
      </c>
      <c r="D28" s="549" t="s">
        <v>3202</v>
      </c>
      <c r="E28" s="551">
        <v>3.45</v>
      </c>
      <c r="F28" s="905" t="s">
        <v>3590</v>
      </c>
      <c r="G28" s="1039" t="s">
        <v>3236</v>
      </c>
      <c r="H28" s="1031" t="s">
        <v>3953</v>
      </c>
      <c r="I28" s="549" t="s">
        <v>3198</v>
      </c>
      <c r="J28" s="844" t="s">
        <v>390</v>
      </c>
      <c r="K28" s="549" t="s">
        <v>3195</v>
      </c>
      <c r="L28" s="844" t="s">
        <v>3197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3682</v>
      </c>
      <c r="D29" s="549" t="s">
        <v>3202</v>
      </c>
      <c r="E29" s="551">
        <v>3.65</v>
      </c>
      <c r="F29" s="905" t="s">
        <v>3589</v>
      </c>
      <c r="G29" s="1039" t="s">
        <v>3236</v>
      </c>
      <c r="H29" s="1031" t="s">
        <v>3953</v>
      </c>
      <c r="I29" s="549" t="s">
        <v>3198</v>
      </c>
      <c r="J29" s="844" t="s">
        <v>390</v>
      </c>
      <c r="K29" s="549" t="s">
        <v>3195</v>
      </c>
      <c r="L29" s="844" t="s">
        <v>3197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3685</v>
      </c>
      <c r="D30" s="549" t="s">
        <v>3296</v>
      </c>
      <c r="E30" s="551">
        <v>5.0999999999999996</v>
      </c>
      <c r="F30" s="905" t="s">
        <v>3353</v>
      </c>
      <c r="G30" s="1039" t="s">
        <v>3236</v>
      </c>
      <c r="H30" s="1031" t="s">
        <v>3954</v>
      </c>
      <c r="I30" s="549" t="s">
        <v>3293</v>
      </c>
      <c r="J30" s="844" t="s">
        <v>3356</v>
      </c>
      <c r="K30" s="549" t="s">
        <v>3195</v>
      </c>
      <c r="L30" s="844" t="s">
        <v>3197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3693</v>
      </c>
      <c r="D31" s="549" t="s">
        <v>3296</v>
      </c>
      <c r="E31" s="551">
        <v>4</v>
      </c>
      <c r="F31" s="905" t="s">
        <v>3589</v>
      </c>
      <c r="G31" s="1039" t="s">
        <v>3236</v>
      </c>
      <c r="H31" s="1031" t="s">
        <v>3954</v>
      </c>
      <c r="I31" s="549" t="s">
        <v>3198</v>
      </c>
      <c r="J31" s="844" t="s">
        <v>3356</v>
      </c>
      <c r="K31" s="549" t="s">
        <v>3195</v>
      </c>
      <c r="L31" s="844" t="s">
        <v>3197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3719</v>
      </c>
      <c r="D32" s="549" t="s">
        <v>3594</v>
      </c>
      <c r="E32" s="551">
        <v>4.3</v>
      </c>
      <c r="F32" s="905" t="s">
        <v>3590</v>
      </c>
      <c r="G32" s="1039" t="s">
        <v>3236</v>
      </c>
      <c r="H32" s="1031" t="s">
        <v>3953</v>
      </c>
      <c r="I32" s="549" t="s">
        <v>3198</v>
      </c>
      <c r="J32" s="844" t="s">
        <v>390</v>
      </c>
      <c r="K32" s="549" t="s">
        <v>3194</v>
      </c>
      <c r="L32" s="844" t="s">
        <v>3205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3716</v>
      </c>
      <c r="D33" s="549" t="s">
        <v>3292</v>
      </c>
      <c r="E33" s="551">
        <v>4.0999999999999996</v>
      </c>
      <c r="F33" s="905" t="s">
        <v>3595</v>
      </c>
      <c r="G33" s="1039" t="s">
        <v>3236</v>
      </c>
      <c r="H33" s="1031" t="s">
        <v>3953</v>
      </c>
      <c r="I33" s="549" t="s">
        <v>3198</v>
      </c>
      <c r="J33" s="844" t="s">
        <v>390</v>
      </c>
      <c r="K33" s="549" t="s">
        <v>3194</v>
      </c>
      <c r="L33" s="844" t="s">
        <v>3205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3709</v>
      </c>
      <c r="D34" s="549" t="s">
        <v>3202</v>
      </c>
      <c r="E34" s="551">
        <v>3.35</v>
      </c>
      <c r="F34" s="905" t="s">
        <v>3353</v>
      </c>
      <c r="G34" s="1039" t="s">
        <v>3236</v>
      </c>
      <c r="H34" s="1031" t="s">
        <v>3953</v>
      </c>
      <c r="I34" s="549" t="s">
        <v>3198</v>
      </c>
      <c r="J34" s="844" t="s">
        <v>390</v>
      </c>
      <c r="K34" s="549" t="s">
        <v>3195</v>
      </c>
      <c r="L34" s="844" t="s">
        <v>3197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3704</v>
      </c>
      <c r="D35" s="549" t="s">
        <v>3594</v>
      </c>
      <c r="E35" s="551">
        <v>6.2</v>
      </c>
      <c r="F35" s="905" t="s">
        <v>3641</v>
      </c>
      <c r="G35" s="1039" t="s">
        <v>3236</v>
      </c>
      <c r="H35" s="1031" t="s">
        <v>3954</v>
      </c>
      <c r="I35" s="549" t="s">
        <v>3293</v>
      </c>
      <c r="J35" s="844" t="s">
        <v>390</v>
      </c>
      <c r="K35" s="549" t="s">
        <v>3194</v>
      </c>
      <c r="L35" s="844" t="s">
        <v>3205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3702</v>
      </c>
      <c r="D36" s="549" t="s">
        <v>3725</v>
      </c>
      <c r="E36" s="551">
        <v>4.2</v>
      </c>
      <c r="F36" s="905" t="s">
        <v>3589</v>
      </c>
      <c r="G36" s="1039" t="s">
        <v>3236</v>
      </c>
      <c r="H36" s="1031" t="s">
        <v>3953</v>
      </c>
      <c r="I36" s="549" t="s">
        <v>3198</v>
      </c>
      <c r="J36" s="844" t="s">
        <v>390</v>
      </c>
      <c r="K36" s="549" t="s">
        <v>3194</v>
      </c>
      <c r="L36" s="844" t="s">
        <v>3205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3697</v>
      </c>
      <c r="D37" s="549" t="s">
        <v>3296</v>
      </c>
      <c r="E37" s="551">
        <v>4.0999999999999996</v>
      </c>
      <c r="F37" s="905" t="s">
        <v>3219</v>
      </c>
      <c r="G37" s="1039" t="s">
        <v>3236</v>
      </c>
      <c r="H37" s="1031" t="s">
        <v>3954</v>
      </c>
      <c r="I37" s="549" t="s">
        <v>3198</v>
      </c>
      <c r="J37" s="844" t="s">
        <v>3356</v>
      </c>
      <c r="K37" s="549" t="s">
        <v>3194</v>
      </c>
      <c r="L37" s="844" t="s">
        <v>3205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3737</v>
      </c>
      <c r="D38" s="549" t="s">
        <v>3296</v>
      </c>
      <c r="E38" s="551">
        <v>3.61</v>
      </c>
      <c r="F38" s="905" t="s">
        <v>3219</v>
      </c>
      <c r="G38" s="1039" t="s">
        <v>3236</v>
      </c>
      <c r="H38" s="1031" t="s">
        <v>3954</v>
      </c>
      <c r="I38" s="549" t="s">
        <v>3198</v>
      </c>
      <c r="J38" s="844" t="s">
        <v>3356</v>
      </c>
      <c r="K38" s="549" t="s">
        <v>3195</v>
      </c>
      <c r="L38" s="844" t="s">
        <v>3197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3735</v>
      </c>
      <c r="D39" s="549" t="s">
        <v>3752</v>
      </c>
      <c r="E39" s="551">
        <v>5.6</v>
      </c>
      <c r="F39" s="905" t="s">
        <v>3589</v>
      </c>
      <c r="G39" s="1039" t="s">
        <v>3236</v>
      </c>
      <c r="H39" s="1031" t="s">
        <v>3954</v>
      </c>
      <c r="I39" s="549" t="s">
        <v>3293</v>
      </c>
      <c r="J39" s="844" t="s">
        <v>390</v>
      </c>
      <c r="K39" s="549" t="s">
        <v>3194</v>
      </c>
      <c r="L39" s="844" t="s">
        <v>3205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3733</v>
      </c>
      <c r="D40" s="549" t="s">
        <v>3752</v>
      </c>
      <c r="E40" s="551">
        <v>4.2</v>
      </c>
      <c r="F40" s="905" t="s">
        <v>3589</v>
      </c>
      <c r="G40" s="1039" t="s">
        <v>3236</v>
      </c>
      <c r="H40" s="1031" t="s">
        <v>3953</v>
      </c>
      <c r="I40" s="549" t="s">
        <v>3198</v>
      </c>
      <c r="J40" s="844" t="s">
        <v>390</v>
      </c>
      <c r="K40" s="549" t="s">
        <v>3194</v>
      </c>
      <c r="L40" s="844" t="s">
        <v>3205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3728</v>
      </c>
      <c r="D41" s="549" t="s">
        <v>3750</v>
      </c>
      <c r="E41" s="551">
        <v>5.8</v>
      </c>
      <c r="F41" s="905" t="s">
        <v>3641</v>
      </c>
      <c r="G41" s="1039" t="s">
        <v>3236</v>
      </c>
      <c r="H41" s="1031" t="s">
        <v>3953</v>
      </c>
      <c r="I41" s="549" t="s">
        <v>3293</v>
      </c>
      <c r="J41" s="844" t="s">
        <v>390</v>
      </c>
      <c r="K41" s="549" t="s">
        <v>3194</v>
      </c>
      <c r="L41" s="844" t="s">
        <v>3205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3756</v>
      </c>
      <c r="D42" s="549" t="s">
        <v>3750</v>
      </c>
      <c r="E42" s="551">
        <v>7.8</v>
      </c>
      <c r="F42" s="905" t="s">
        <v>3589</v>
      </c>
      <c r="G42" s="1039" t="s">
        <v>3236</v>
      </c>
      <c r="H42" s="1031" t="s">
        <v>3954</v>
      </c>
      <c r="I42" s="549" t="s">
        <v>3293</v>
      </c>
      <c r="J42" s="844" t="s">
        <v>390</v>
      </c>
      <c r="K42" s="549" t="s">
        <v>3194</v>
      </c>
      <c r="L42" s="844" t="s">
        <v>3197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3762</v>
      </c>
      <c r="D43" s="549" t="s">
        <v>3773</v>
      </c>
      <c r="E43" s="551">
        <v>5.5</v>
      </c>
      <c r="F43" s="905" t="s">
        <v>3589</v>
      </c>
      <c r="G43" s="1039" t="s">
        <v>3236</v>
      </c>
      <c r="H43" s="1031" t="s">
        <v>3954</v>
      </c>
      <c r="I43" s="549" t="s">
        <v>3198</v>
      </c>
      <c r="J43" s="844" t="s">
        <v>390</v>
      </c>
      <c r="K43" s="549" t="s">
        <v>3195</v>
      </c>
      <c r="L43" s="844" t="s">
        <v>3197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3761</v>
      </c>
      <c r="D44" s="549" t="s">
        <v>3773</v>
      </c>
      <c r="E44" s="551">
        <v>6.4</v>
      </c>
      <c r="F44" s="905" t="s">
        <v>3641</v>
      </c>
      <c r="G44" s="1039" t="s">
        <v>3236</v>
      </c>
      <c r="H44" s="1031" t="s">
        <v>3954</v>
      </c>
      <c r="I44" s="549" t="s">
        <v>3293</v>
      </c>
      <c r="J44" s="844" t="s">
        <v>390</v>
      </c>
      <c r="K44" s="549" t="s">
        <v>3194</v>
      </c>
      <c r="L44" s="844" t="s">
        <v>3197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3781</v>
      </c>
      <c r="D45" s="549" t="s">
        <v>3773</v>
      </c>
      <c r="E45" s="551">
        <v>6.4</v>
      </c>
      <c r="F45" s="905" t="s">
        <v>75</v>
      </c>
      <c r="G45" s="1039" t="s">
        <v>3236</v>
      </c>
      <c r="H45" s="1031" t="s">
        <v>3954</v>
      </c>
      <c r="I45" s="549" t="s">
        <v>3293</v>
      </c>
      <c r="J45" s="844" t="s">
        <v>390</v>
      </c>
      <c r="K45" s="549" t="s">
        <v>3194</v>
      </c>
      <c r="L45" s="844" t="s">
        <v>3197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3776</v>
      </c>
      <c r="D46" s="549" t="s">
        <v>3786</v>
      </c>
      <c r="E46" s="551">
        <v>4.2</v>
      </c>
      <c r="F46" s="905" t="s">
        <v>3219</v>
      </c>
      <c r="G46" s="1039" t="s">
        <v>3236</v>
      </c>
      <c r="H46" s="1031" t="s">
        <v>3954</v>
      </c>
      <c r="I46" s="549" t="s">
        <v>3198</v>
      </c>
      <c r="J46" s="844" t="s">
        <v>390</v>
      </c>
      <c r="K46" s="549" t="s">
        <v>3195</v>
      </c>
      <c r="L46" s="844" t="s">
        <v>3197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3798</v>
      </c>
      <c r="D47" s="549" t="s">
        <v>3803</v>
      </c>
      <c r="E47" s="551">
        <v>5</v>
      </c>
      <c r="F47" s="905" t="s">
        <v>3589</v>
      </c>
      <c r="G47" s="1039" t="s">
        <v>3236</v>
      </c>
      <c r="H47" s="1031" t="s">
        <v>3954</v>
      </c>
      <c r="I47" s="549" t="s">
        <v>3293</v>
      </c>
      <c r="J47" s="844" t="s">
        <v>390</v>
      </c>
      <c r="K47" s="549" t="s">
        <v>3194</v>
      </c>
      <c r="L47" s="844" t="s">
        <v>3197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3795</v>
      </c>
      <c r="D48" s="549" t="s">
        <v>1217</v>
      </c>
      <c r="E48" s="551">
        <v>6</v>
      </c>
      <c r="F48" s="905" t="s">
        <v>3589</v>
      </c>
      <c r="G48" s="1039" t="s">
        <v>3236</v>
      </c>
      <c r="H48" s="1031" t="s">
        <v>3954</v>
      </c>
      <c r="I48" s="549" t="s">
        <v>3198</v>
      </c>
      <c r="J48" s="844" t="s">
        <v>390</v>
      </c>
      <c r="K48" s="549" t="s">
        <v>3194</v>
      </c>
      <c r="L48" s="844" t="s">
        <v>3205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3816</v>
      </c>
      <c r="D49" s="549" t="s">
        <v>3824</v>
      </c>
      <c r="E49" s="551">
        <v>6</v>
      </c>
      <c r="F49" s="905" t="s">
        <v>3219</v>
      </c>
      <c r="G49" s="1039" t="s">
        <v>3236</v>
      </c>
      <c r="H49" s="1031" t="s">
        <v>3954</v>
      </c>
      <c r="I49" s="549" t="s">
        <v>3293</v>
      </c>
      <c r="J49" s="844" t="s">
        <v>390</v>
      </c>
      <c r="K49" s="549" t="s">
        <v>3194</v>
      </c>
      <c r="L49" s="844" t="s">
        <v>3205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3809</v>
      </c>
      <c r="D50" s="549" t="s">
        <v>3202</v>
      </c>
      <c r="E50" s="551">
        <v>3.05</v>
      </c>
      <c r="F50" s="905" t="s">
        <v>3589</v>
      </c>
      <c r="G50" s="1039" t="s">
        <v>3236</v>
      </c>
      <c r="H50" s="1031" t="s">
        <v>3953</v>
      </c>
      <c r="I50" s="549" t="s">
        <v>3198</v>
      </c>
      <c r="J50" s="844" t="s">
        <v>390</v>
      </c>
      <c r="K50" s="549" t="s">
        <v>3195</v>
      </c>
      <c r="L50" s="844" t="s">
        <v>3197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3805</v>
      </c>
      <c r="D51" s="549" t="s">
        <v>3847</v>
      </c>
      <c r="E51" s="551">
        <v>3.65</v>
      </c>
      <c r="F51" s="905" t="s">
        <v>3219</v>
      </c>
      <c r="G51" s="1039" t="s">
        <v>3236</v>
      </c>
      <c r="H51" s="1031" t="s">
        <v>3953</v>
      </c>
      <c r="I51" s="549" t="s">
        <v>3198</v>
      </c>
      <c r="J51" s="844" t="s">
        <v>390</v>
      </c>
      <c r="K51" s="549" t="s">
        <v>3195</v>
      </c>
      <c r="L51" s="844" t="s">
        <v>3205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3842</v>
      </c>
      <c r="D52" s="549" t="s">
        <v>3824</v>
      </c>
      <c r="E52" s="551">
        <v>5.4</v>
      </c>
      <c r="F52" s="905" t="s">
        <v>75</v>
      </c>
      <c r="G52" s="1039" t="s">
        <v>3236</v>
      </c>
      <c r="H52" s="1031" t="s">
        <v>3954</v>
      </c>
      <c r="I52" s="549" t="s">
        <v>3293</v>
      </c>
      <c r="J52" s="844" t="s">
        <v>390</v>
      </c>
      <c r="K52" s="549" t="s">
        <v>3194</v>
      </c>
      <c r="L52" s="844" t="s">
        <v>3205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3839</v>
      </c>
      <c r="D53" s="549" t="s">
        <v>3752</v>
      </c>
      <c r="E53" s="551">
        <v>4.4000000000000004</v>
      </c>
      <c r="F53" s="905" t="s">
        <v>3641</v>
      </c>
      <c r="G53" s="1039" t="s">
        <v>3236</v>
      </c>
      <c r="H53" s="1031" t="s">
        <v>3953</v>
      </c>
      <c r="I53" s="549" t="s">
        <v>3198</v>
      </c>
      <c r="J53" s="844" t="s">
        <v>390</v>
      </c>
      <c r="K53" s="549" t="s">
        <v>3194</v>
      </c>
      <c r="L53" s="844" t="s">
        <v>3205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3835</v>
      </c>
      <c r="D54" s="549" t="s">
        <v>3725</v>
      </c>
      <c r="E54" s="551">
        <v>6.8</v>
      </c>
      <c r="F54" s="905" t="s">
        <v>3641</v>
      </c>
      <c r="G54" s="1039" t="s">
        <v>3236</v>
      </c>
      <c r="H54" s="1031" t="s">
        <v>3954</v>
      </c>
      <c r="I54" s="549" t="s">
        <v>3293</v>
      </c>
      <c r="J54" s="844" t="s">
        <v>390</v>
      </c>
      <c r="K54" s="549" t="s">
        <v>3194</v>
      </c>
      <c r="L54" s="844" t="s">
        <v>3205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3833</v>
      </c>
      <c r="D55" s="549" t="s">
        <v>3725</v>
      </c>
      <c r="E55" s="551">
        <v>4.3</v>
      </c>
      <c r="F55" s="905" t="s">
        <v>3353</v>
      </c>
      <c r="G55" s="1039" t="s">
        <v>3236</v>
      </c>
      <c r="H55" s="1031" t="s">
        <v>3953</v>
      </c>
      <c r="I55" s="549" t="s">
        <v>3198</v>
      </c>
      <c r="J55" s="844" t="s">
        <v>390</v>
      </c>
      <c r="K55" s="549" t="s">
        <v>3194</v>
      </c>
      <c r="L55" s="844" t="s">
        <v>3205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3830</v>
      </c>
      <c r="D56" s="549" t="s">
        <v>3202</v>
      </c>
      <c r="E56" s="551">
        <v>3.4</v>
      </c>
      <c r="F56" s="905" t="s">
        <v>3589</v>
      </c>
      <c r="G56" s="1039" t="s">
        <v>3236</v>
      </c>
      <c r="H56" s="1031" t="s">
        <v>3954</v>
      </c>
      <c r="I56" s="549" t="s">
        <v>3198</v>
      </c>
      <c r="J56" s="844" t="s">
        <v>390</v>
      </c>
      <c r="K56" s="549" t="s">
        <v>3195</v>
      </c>
      <c r="L56" s="844" t="s">
        <v>3197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3828</v>
      </c>
      <c r="D57" s="549" t="s">
        <v>3202</v>
      </c>
      <c r="E57" s="551">
        <v>3.25</v>
      </c>
      <c r="F57" s="905" t="s">
        <v>75</v>
      </c>
      <c r="G57" s="1039" t="s">
        <v>3236</v>
      </c>
      <c r="H57" s="1031" t="s">
        <v>3953</v>
      </c>
      <c r="I57" s="549" t="s">
        <v>3198</v>
      </c>
      <c r="J57" s="844" t="s">
        <v>390</v>
      </c>
      <c r="K57" s="549" t="s">
        <v>3195</v>
      </c>
      <c r="L57" s="844" t="s">
        <v>3197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3849</v>
      </c>
      <c r="D58" s="549" t="s">
        <v>3752</v>
      </c>
      <c r="E58" s="551">
        <v>7.8</v>
      </c>
      <c r="F58" s="905" t="s">
        <v>3589</v>
      </c>
      <c r="G58" s="1039" t="s">
        <v>3236</v>
      </c>
      <c r="H58" s="1031" t="s">
        <v>3954</v>
      </c>
      <c r="I58" s="549" t="s">
        <v>3293</v>
      </c>
      <c r="J58" s="844" t="s">
        <v>390</v>
      </c>
      <c r="K58" s="549" t="s">
        <v>3194</v>
      </c>
      <c r="L58" s="844" t="s">
        <v>3197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3848</v>
      </c>
      <c r="D59" s="549" t="s">
        <v>3868</v>
      </c>
      <c r="E59" s="551">
        <v>5.2</v>
      </c>
      <c r="F59" s="905" t="s">
        <v>3641</v>
      </c>
      <c r="G59" s="1039" t="s">
        <v>3236</v>
      </c>
      <c r="H59" s="1031" t="s">
        <v>3954</v>
      </c>
      <c r="I59" s="549" t="s">
        <v>3198</v>
      </c>
      <c r="J59" s="844" t="s">
        <v>390</v>
      </c>
      <c r="K59" s="549" t="s">
        <v>3194</v>
      </c>
      <c r="L59" s="844" t="s">
        <v>3197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3850</v>
      </c>
      <c r="D60" s="549" t="s">
        <v>3869</v>
      </c>
      <c r="E60" s="551">
        <v>5.7</v>
      </c>
      <c r="F60" s="905" t="s">
        <v>16</v>
      </c>
      <c r="G60" s="1039" t="s">
        <v>3236</v>
      </c>
      <c r="H60" s="1031" t="s">
        <v>3954</v>
      </c>
      <c r="I60" s="549" t="s">
        <v>3293</v>
      </c>
      <c r="J60" s="844" t="s">
        <v>390</v>
      </c>
      <c r="K60" s="549" t="s">
        <v>3194</v>
      </c>
      <c r="L60" s="844" t="s">
        <v>3205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3855</v>
      </c>
      <c r="D61" s="549" t="s">
        <v>3870</v>
      </c>
      <c r="E61" s="551">
        <v>3.9</v>
      </c>
      <c r="F61" s="905" t="s">
        <v>3219</v>
      </c>
      <c r="G61" s="1039" t="s">
        <v>3236</v>
      </c>
      <c r="H61" s="1031" t="s">
        <v>3954</v>
      </c>
      <c r="I61" s="549" t="s">
        <v>3198</v>
      </c>
      <c r="J61" s="844" t="s">
        <v>390</v>
      </c>
      <c r="K61" s="549" t="s">
        <v>3195</v>
      </c>
      <c r="L61" s="844" t="s">
        <v>3197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3854</v>
      </c>
      <c r="D62" s="549" t="s">
        <v>3752</v>
      </c>
      <c r="E62" s="551">
        <v>5</v>
      </c>
      <c r="F62" s="905" t="s">
        <v>3589</v>
      </c>
      <c r="G62" s="1039" t="s">
        <v>3236</v>
      </c>
      <c r="H62" s="1031" t="s">
        <v>3954</v>
      </c>
      <c r="I62" s="549" t="s">
        <v>3198</v>
      </c>
      <c r="J62" s="844" t="s">
        <v>390</v>
      </c>
      <c r="K62" s="549" t="s">
        <v>3194</v>
      </c>
      <c r="L62" s="844" t="s">
        <v>3205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3864</v>
      </c>
      <c r="D63" s="549" t="s">
        <v>3752</v>
      </c>
      <c r="E63" s="551">
        <v>3.6</v>
      </c>
      <c r="F63" s="905" t="s">
        <v>3589</v>
      </c>
      <c r="G63" s="1039" t="s">
        <v>3236</v>
      </c>
      <c r="H63" s="1031" t="s">
        <v>3953</v>
      </c>
      <c r="I63" s="549" t="s">
        <v>3198</v>
      </c>
      <c r="J63" s="844" t="s">
        <v>390</v>
      </c>
      <c r="K63" s="549" t="s">
        <v>3194</v>
      </c>
      <c r="L63" s="844" t="s">
        <v>3205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3909</v>
      </c>
      <c r="D64" s="549" t="s">
        <v>3910</v>
      </c>
      <c r="E64" s="551">
        <v>6.2</v>
      </c>
      <c r="F64" s="905" t="s">
        <v>3641</v>
      </c>
      <c r="G64" s="1039" t="s">
        <v>3236</v>
      </c>
      <c r="H64" s="1031" t="s">
        <v>3954</v>
      </c>
      <c r="I64" s="549" t="s">
        <v>3293</v>
      </c>
      <c r="J64" s="844" t="s">
        <v>390</v>
      </c>
      <c r="K64" s="549" t="s">
        <v>3194</v>
      </c>
      <c r="L64" s="844" t="s">
        <v>3205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3926</v>
      </c>
      <c r="D65" s="549" t="s">
        <v>3202</v>
      </c>
      <c r="E65" s="551">
        <v>5.5</v>
      </c>
      <c r="F65" s="905" t="s">
        <v>3595</v>
      </c>
      <c r="G65" s="1039" t="s">
        <v>3236</v>
      </c>
      <c r="H65" s="1031" t="s">
        <v>3954</v>
      </c>
      <c r="I65" s="549" t="s">
        <v>3293</v>
      </c>
      <c r="J65" s="844" t="s">
        <v>390</v>
      </c>
      <c r="K65" s="549" t="s">
        <v>3195</v>
      </c>
      <c r="L65" s="844" t="s">
        <v>3197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3924</v>
      </c>
      <c r="D66" s="549" t="s">
        <v>3931</v>
      </c>
      <c r="E66" s="551">
        <v>3.95</v>
      </c>
      <c r="F66" s="905" t="s">
        <v>75</v>
      </c>
      <c r="G66" s="1039" t="s">
        <v>3236</v>
      </c>
      <c r="H66" s="1031" t="s">
        <v>3953</v>
      </c>
      <c r="I66" s="549" t="s">
        <v>3198</v>
      </c>
      <c r="J66" s="844" t="s">
        <v>390</v>
      </c>
      <c r="K66" s="549" t="s">
        <v>3194</v>
      </c>
      <c r="L66" s="844" t="s">
        <v>3205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3915</v>
      </c>
      <c r="D67" s="549" t="s">
        <v>3931</v>
      </c>
      <c r="E67" s="551">
        <v>3.75</v>
      </c>
      <c r="F67" s="905" t="s">
        <v>3589</v>
      </c>
      <c r="G67" s="1039" t="s">
        <v>3236</v>
      </c>
      <c r="H67" s="1031" t="s">
        <v>3953</v>
      </c>
      <c r="I67" s="549" t="s">
        <v>3198</v>
      </c>
      <c r="J67" s="844" t="s">
        <v>390</v>
      </c>
      <c r="K67" s="549" t="s">
        <v>3194</v>
      </c>
      <c r="L67" s="844" t="s">
        <v>3205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3971</v>
      </c>
      <c r="D68" s="549" t="s">
        <v>3931</v>
      </c>
      <c r="E68" s="551">
        <v>4.9000000000000004</v>
      </c>
      <c r="F68" s="905" t="s">
        <v>3353</v>
      </c>
      <c r="G68" s="1039" t="s">
        <v>3236</v>
      </c>
      <c r="H68" s="1031" t="s">
        <v>3954</v>
      </c>
      <c r="I68" s="549" t="s">
        <v>3198</v>
      </c>
      <c r="J68" s="844" t="s">
        <v>390</v>
      </c>
      <c r="K68" s="549" t="s">
        <v>3194</v>
      </c>
      <c r="L68" s="844" t="s">
        <v>3205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3968</v>
      </c>
      <c r="D69" s="549" t="s">
        <v>3847</v>
      </c>
      <c r="E69" s="551">
        <v>4.4000000000000004</v>
      </c>
      <c r="F69" s="905" t="s">
        <v>3589</v>
      </c>
      <c r="G69" s="1039" t="s">
        <v>3236</v>
      </c>
      <c r="H69" s="1031" t="s">
        <v>3954</v>
      </c>
      <c r="I69" s="549" t="s">
        <v>3198</v>
      </c>
      <c r="J69" s="844" t="s">
        <v>390</v>
      </c>
      <c r="K69" s="549" t="s">
        <v>3195</v>
      </c>
      <c r="L69" s="844" t="s">
        <v>3197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3964</v>
      </c>
      <c r="D70" s="549" t="s">
        <v>3847</v>
      </c>
      <c r="E70" s="551">
        <v>3.9</v>
      </c>
      <c r="F70" s="905" t="s">
        <v>75</v>
      </c>
      <c r="G70" s="1040" t="s">
        <v>3979</v>
      </c>
      <c r="H70" s="1031" t="s">
        <v>3953</v>
      </c>
      <c r="I70" s="549" t="s">
        <v>3198</v>
      </c>
      <c r="J70" s="844" t="s">
        <v>390</v>
      </c>
      <c r="K70" s="549" t="s">
        <v>3194</v>
      </c>
      <c r="L70" s="844" t="s">
        <v>3205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3959</v>
      </c>
      <c r="D71" s="549" t="s">
        <v>3786</v>
      </c>
      <c r="E71" s="551">
        <v>3.7</v>
      </c>
      <c r="F71" s="905" t="s">
        <v>3219</v>
      </c>
      <c r="G71" s="1039" t="s">
        <v>3977</v>
      </c>
      <c r="H71" s="1031"/>
      <c r="I71" s="549" t="s">
        <v>3198</v>
      </c>
      <c r="J71" s="844" t="s">
        <v>390</v>
      </c>
      <c r="K71" s="549" t="s">
        <v>3195</v>
      </c>
      <c r="L71" s="844" t="s">
        <v>3205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3985</v>
      </c>
      <c r="D72" s="549" t="s">
        <v>3997</v>
      </c>
      <c r="E72" s="551">
        <v>3.1</v>
      </c>
      <c r="F72" s="905" t="s">
        <v>16</v>
      </c>
      <c r="G72" s="1039" t="s">
        <v>3977</v>
      </c>
      <c r="H72" s="1031"/>
      <c r="I72" s="549" t="s">
        <v>3198</v>
      </c>
      <c r="J72" s="844" t="s">
        <v>390</v>
      </c>
      <c r="K72" s="549" t="s">
        <v>3195</v>
      </c>
      <c r="L72" s="844" t="s">
        <v>3197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3996</v>
      </c>
      <c r="D73" s="549" t="s">
        <v>3294</v>
      </c>
      <c r="E73" s="551">
        <v>4.8</v>
      </c>
      <c r="F73" s="905" t="s">
        <v>3589</v>
      </c>
      <c r="G73" s="1039" t="s">
        <v>3977</v>
      </c>
      <c r="H73" s="1031"/>
      <c r="I73" s="549" t="s">
        <v>3198</v>
      </c>
      <c r="J73" s="844" t="s">
        <v>390</v>
      </c>
      <c r="K73" s="549" t="s">
        <v>3194</v>
      </c>
      <c r="L73" s="844" t="s">
        <v>3205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3001</v>
      </c>
      <c r="E2" s="493">
        <v>1500</v>
      </c>
      <c r="G2" s="490" t="s">
        <v>3003</v>
      </c>
      <c r="H2" s="397">
        <f>E2*E3</f>
        <v>22.5</v>
      </c>
      <c r="J2" s="490" t="s">
        <v>3008</v>
      </c>
      <c r="K2" s="395">
        <f>COUNTA(betflow[Data])</f>
        <v>241</v>
      </c>
    </row>
    <row r="3" spans="2:16" ht="19.95" customHeight="1">
      <c r="D3" s="490" t="s">
        <v>3002</v>
      </c>
      <c r="E3" s="491">
        <v>1.4999999999999999E-2</v>
      </c>
      <c r="G3" s="490" t="s">
        <v>3004</v>
      </c>
      <c r="H3" s="397">
        <f>H2*E5</f>
        <v>13.684329984249661</v>
      </c>
      <c r="J3" s="490" t="s">
        <v>3007</v>
      </c>
      <c r="K3" s="395">
        <f ca="1">_xlfn.DAYS(TODAY()-1,B8)</f>
        <v>112</v>
      </c>
    </row>
    <row r="4" spans="2:16" ht="19.95" customHeight="1">
      <c r="D4" s="490" t="s">
        <v>81</v>
      </c>
      <c r="E4" s="494">
        <v>0.01</v>
      </c>
      <c r="G4" s="490" t="s">
        <v>3006</v>
      </c>
      <c r="H4" s="397">
        <f>SUM(H2:H3)</f>
        <v>36.184329984249658</v>
      </c>
      <c r="J4" s="490" t="s">
        <v>3009</v>
      </c>
      <c r="K4" s="397">
        <f ca="1">K2/K3</f>
        <v>2.1517857142857144</v>
      </c>
    </row>
    <row r="5" spans="2:16" ht="19.95" customHeight="1">
      <c r="D5" s="490" t="s">
        <v>3005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3010</v>
      </c>
      <c r="K5" s="397">
        <f ca="1">K4*30*H5</f>
        <v>23.358277302332592</v>
      </c>
    </row>
    <row r="7" spans="2:16" ht="30" customHeight="1">
      <c r="B7" s="400" t="s">
        <v>0</v>
      </c>
      <c r="C7" s="400" t="s">
        <v>1</v>
      </c>
      <c r="D7" s="400" t="s">
        <v>1800</v>
      </c>
      <c r="E7" s="400" t="s">
        <v>1801</v>
      </c>
      <c r="F7" s="400" t="s">
        <v>79</v>
      </c>
      <c r="G7" s="400" t="s">
        <v>1798</v>
      </c>
      <c r="H7" s="400" t="s">
        <v>1803</v>
      </c>
      <c r="I7" s="400" t="s">
        <v>1799</v>
      </c>
      <c r="J7" s="400" t="s">
        <v>1804</v>
      </c>
      <c r="K7" s="400" t="s">
        <v>1805</v>
      </c>
      <c r="L7" s="400" t="s">
        <v>1806</v>
      </c>
      <c r="M7" s="400" t="s">
        <v>1808</v>
      </c>
      <c r="N7" s="400" t="s">
        <v>262</v>
      </c>
      <c r="O7" s="400" t="s">
        <v>81</v>
      </c>
      <c r="P7" s="400" t="s">
        <v>1807</v>
      </c>
    </row>
    <row r="8" spans="2:16" ht="19.95" customHeight="1">
      <c r="B8" s="396">
        <v>46140</v>
      </c>
      <c r="C8" s="395" t="s">
        <v>1796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1797</v>
      </c>
      <c r="I8" s="395" t="s">
        <v>1802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1794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1795</v>
      </c>
      <c r="I9" s="395" t="s">
        <v>1802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1826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1797</v>
      </c>
      <c r="I10" s="395" t="s">
        <v>1802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1827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1797</v>
      </c>
      <c r="I11" s="395" t="s">
        <v>1802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1828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1795</v>
      </c>
      <c r="I12" s="395" t="s">
        <v>1802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1829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1797</v>
      </c>
      <c r="I13" s="395" t="s">
        <v>1802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1830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1795</v>
      </c>
      <c r="I14" s="395" t="s">
        <v>1802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1831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1797</v>
      </c>
      <c r="I15" s="395" t="s">
        <v>1802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1830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1797</v>
      </c>
      <c r="I16" s="395" t="s">
        <v>1802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1832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1797</v>
      </c>
      <c r="I17" s="395" t="s">
        <v>1802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1833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1797</v>
      </c>
      <c r="I18" s="395" t="s">
        <v>1802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1834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1795</v>
      </c>
      <c r="I19" s="395" t="s">
        <v>1802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1835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1797</v>
      </c>
      <c r="I20" s="395" t="s">
        <v>1802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1836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1797</v>
      </c>
      <c r="I21" s="395" t="s">
        <v>1802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1837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1797</v>
      </c>
      <c r="I22" s="395" t="s">
        <v>1802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1835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1797</v>
      </c>
      <c r="I23" s="395" t="s">
        <v>1802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1838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1795</v>
      </c>
      <c r="I24" s="395" t="s">
        <v>1802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1838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1797</v>
      </c>
      <c r="I25" s="395" t="s">
        <v>1802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1839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1795</v>
      </c>
      <c r="I26" s="395" t="s">
        <v>1802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1840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1797</v>
      </c>
      <c r="I27" s="395" t="s">
        <v>1802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1841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1795</v>
      </c>
      <c r="I28" s="395" t="s">
        <v>1802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1842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1795</v>
      </c>
      <c r="I29" s="395" t="s">
        <v>1802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1841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1797</v>
      </c>
      <c r="I30" s="395" t="s">
        <v>1802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1843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1795</v>
      </c>
      <c r="I31" s="395" t="s">
        <v>1802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1844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1795</v>
      </c>
      <c r="I32" s="395" t="s">
        <v>1802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1845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1795</v>
      </c>
      <c r="I33" s="395" t="s">
        <v>1802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1846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1795</v>
      </c>
      <c r="I34" s="395" t="s">
        <v>1802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1847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1797</v>
      </c>
      <c r="I35" s="395" t="s">
        <v>1802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1848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1797</v>
      </c>
      <c r="I36" s="395" t="s">
        <v>1802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1849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1795</v>
      </c>
      <c r="I37" s="395" t="s">
        <v>1802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1850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1795</v>
      </c>
      <c r="I38" s="395" t="s">
        <v>1802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1851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1795</v>
      </c>
      <c r="I39" s="395" t="s">
        <v>1802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1852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1797</v>
      </c>
      <c r="I40" s="395" t="s">
        <v>1802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1853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1797</v>
      </c>
      <c r="I41" s="395" t="s">
        <v>1802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1854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1795</v>
      </c>
      <c r="I42" s="395" t="s">
        <v>1802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1855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1797</v>
      </c>
      <c r="I43" s="395" t="s">
        <v>1802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1910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1797</v>
      </c>
      <c r="I44" s="395" t="s">
        <v>1802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1909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1795</v>
      </c>
      <c r="I45" s="395" t="s">
        <v>1802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1908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1797</v>
      </c>
      <c r="I46" s="395" t="s">
        <v>1802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1907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1795</v>
      </c>
      <c r="I47" s="395" t="s">
        <v>1802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1906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1795</v>
      </c>
      <c r="I48" s="395" t="s">
        <v>1802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1905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1795</v>
      </c>
      <c r="I49" s="395" t="s">
        <v>1802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1904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1797</v>
      </c>
      <c r="I50" s="395" t="s">
        <v>1802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1903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1797</v>
      </c>
      <c r="I51" s="395" t="s">
        <v>1802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1902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1797</v>
      </c>
      <c r="I52" s="395" t="s">
        <v>1802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1901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1795</v>
      </c>
      <c r="I53" s="395" t="s">
        <v>1802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1900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1797</v>
      </c>
      <c r="I54" s="395" t="s">
        <v>1802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1899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1797</v>
      </c>
      <c r="I55" s="395" t="s">
        <v>1802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1898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1797</v>
      </c>
      <c r="I56" s="395" t="s">
        <v>1802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1897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1797</v>
      </c>
      <c r="I57" s="395" t="s">
        <v>1802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1896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1797</v>
      </c>
      <c r="I58" s="395" t="s">
        <v>1802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1895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1797</v>
      </c>
      <c r="I59" s="395" t="s">
        <v>1802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1894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1797</v>
      </c>
      <c r="I60" s="395" t="s">
        <v>1802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1893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1797</v>
      </c>
      <c r="I61" s="395" t="s">
        <v>1802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1892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1795</v>
      </c>
      <c r="I62" s="395" t="s">
        <v>1802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1891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1795</v>
      </c>
      <c r="I63" s="395" t="s">
        <v>1802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1890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1797</v>
      </c>
      <c r="I64" s="395" t="s">
        <v>1802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1854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1795</v>
      </c>
      <c r="I65" s="395" t="s">
        <v>1802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1889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1797</v>
      </c>
      <c r="I66" s="395" t="s">
        <v>1802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1888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1797</v>
      </c>
      <c r="I67" s="395" t="s">
        <v>1802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1887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1795</v>
      </c>
      <c r="I68" s="395" t="s">
        <v>1802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1886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1797</v>
      </c>
      <c r="I69" s="395" t="s">
        <v>1802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1885</v>
      </c>
      <c r="D70" s="398"/>
      <c r="E70" s="397"/>
      <c r="F70" s="397"/>
      <c r="H70" s="407"/>
      <c r="I70" s="395" t="s">
        <v>1802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1884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1797</v>
      </c>
      <c r="I71" s="395" t="s">
        <v>1802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1883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1797</v>
      </c>
      <c r="I72" s="395" t="s">
        <v>1802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1882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1797</v>
      </c>
      <c r="I73" s="395" t="s">
        <v>1802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1881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1795</v>
      </c>
      <c r="I74" s="395" t="s">
        <v>1802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1880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1797</v>
      </c>
      <c r="I75" s="395" t="s">
        <v>1802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1879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1797</v>
      </c>
      <c r="I76" s="395" t="s">
        <v>1802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1878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1797</v>
      </c>
      <c r="I77" s="395" t="s">
        <v>1802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1877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1795</v>
      </c>
      <c r="I78" s="395" t="s">
        <v>1802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1876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1797</v>
      </c>
      <c r="I79" s="395" t="s">
        <v>1802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1875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1797</v>
      </c>
      <c r="I80" s="395" t="s">
        <v>1802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1874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1795</v>
      </c>
      <c r="I81" s="395" t="s">
        <v>1802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1873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1797</v>
      </c>
      <c r="I82" s="395" t="s">
        <v>1802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1872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1795</v>
      </c>
      <c r="I83" s="395" t="s">
        <v>1802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1871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1795</v>
      </c>
      <c r="I84" s="395" t="s">
        <v>1802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1870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1797</v>
      </c>
      <c r="I85" s="395" t="s">
        <v>1802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1869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1795</v>
      </c>
      <c r="I86" s="395" t="s">
        <v>1802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1868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1797</v>
      </c>
      <c r="I87" s="395" t="s">
        <v>1802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1867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1795</v>
      </c>
      <c r="I88" s="395" t="s">
        <v>1802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1866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1797</v>
      </c>
      <c r="I89" s="395" t="s">
        <v>1802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1865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1797</v>
      </c>
      <c r="I90" s="395" t="s">
        <v>1802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1864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1797</v>
      </c>
      <c r="I91" s="395" t="s">
        <v>1802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1863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1797</v>
      </c>
      <c r="I92" s="395" t="s">
        <v>1802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1862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1795</v>
      </c>
      <c r="I93" s="395" t="s">
        <v>1802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1861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1795</v>
      </c>
      <c r="I94" s="395" t="s">
        <v>1802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1860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1795</v>
      </c>
      <c r="I95" s="395" t="s">
        <v>1802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1859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1795</v>
      </c>
      <c r="I96" s="395" t="s">
        <v>1802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1858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1797</v>
      </c>
      <c r="I97" s="395" t="s">
        <v>1802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1857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1795</v>
      </c>
      <c r="I98" s="395" t="s">
        <v>1802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1856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1795</v>
      </c>
      <c r="I99" s="395" t="s">
        <v>1802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2303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1797</v>
      </c>
      <c r="I100" s="395" t="s">
        <v>1802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2286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1795</v>
      </c>
      <c r="I101" s="395" t="s">
        <v>1802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2312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1795</v>
      </c>
      <c r="I102" s="395" t="s">
        <v>1802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2311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1795</v>
      </c>
      <c r="I103" s="395" t="s">
        <v>1802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2281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1795</v>
      </c>
      <c r="I104" s="395" t="s">
        <v>1802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2310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1797</v>
      </c>
      <c r="I105" s="395" t="s">
        <v>1802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2347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1797</v>
      </c>
      <c r="I106" s="395" t="s">
        <v>1802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2338</v>
      </c>
      <c r="D107" s="398"/>
      <c r="E107" s="397"/>
      <c r="F107" s="397"/>
      <c r="G107" s="397"/>
      <c r="H107" s="413" t="s">
        <v>1797</v>
      </c>
      <c r="I107" s="395" t="s">
        <v>1802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2346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1797</v>
      </c>
      <c r="I108" s="395" t="s">
        <v>1802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2345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1795</v>
      </c>
      <c r="I109" s="395" t="s">
        <v>1802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2344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1797</v>
      </c>
      <c r="I110" s="395" t="s">
        <v>1802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2343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1795</v>
      </c>
      <c r="I111" s="395" t="s">
        <v>1802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2342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1795</v>
      </c>
      <c r="I112" s="395" t="s">
        <v>1802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2341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1795</v>
      </c>
      <c r="I113" s="395" t="s">
        <v>1802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2410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1797</v>
      </c>
      <c r="I114" s="395" t="s">
        <v>1802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2409</v>
      </c>
      <c r="D115" s="398"/>
      <c r="E115" s="397"/>
      <c r="F115" s="397"/>
      <c r="G115" s="397"/>
      <c r="H115" s="420" t="s">
        <v>1795</v>
      </c>
      <c r="I115" s="395" t="s">
        <v>1802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2383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1795</v>
      </c>
      <c r="I116" s="395" t="s">
        <v>1802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2408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1795</v>
      </c>
      <c r="I117" s="395" t="s">
        <v>1802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2407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1795</v>
      </c>
      <c r="I118" s="395" t="s">
        <v>1802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2406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1797</v>
      </c>
      <c r="I119" s="395" t="s">
        <v>1802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2405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1795</v>
      </c>
      <c r="I120" s="395" t="s">
        <v>1802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2404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1795</v>
      </c>
      <c r="I121" s="395" t="s">
        <v>1802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2403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1797</v>
      </c>
      <c r="I122" s="395" t="s">
        <v>1802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2430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1797</v>
      </c>
      <c r="I123" s="395" t="s">
        <v>1802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2429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1795</v>
      </c>
      <c r="I124" s="395" t="s">
        <v>1802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2428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1795</v>
      </c>
      <c r="I125" s="395" t="s">
        <v>1802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2457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1797</v>
      </c>
      <c r="I126" s="395" t="s">
        <v>1802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2456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1795</v>
      </c>
      <c r="I127" s="395" t="s">
        <v>1802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2455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1795</v>
      </c>
      <c r="I128" s="395" t="s">
        <v>1802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2454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1797</v>
      </c>
      <c r="I129" s="395" t="s">
        <v>1802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2560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1795</v>
      </c>
      <c r="I130" s="395" t="s">
        <v>1802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2559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1795</v>
      </c>
      <c r="I131" s="395" t="s">
        <v>1802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2558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1795</v>
      </c>
      <c r="I132" s="395" t="s">
        <v>1802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2516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1795</v>
      </c>
      <c r="I133" s="395" t="s">
        <v>1802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2557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1795</v>
      </c>
      <c r="I134" s="395" t="s">
        <v>1802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2556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1795</v>
      </c>
      <c r="I135" s="395" t="s">
        <v>1802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2555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1797</v>
      </c>
      <c r="I136" s="395" t="s">
        <v>1802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2554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1797</v>
      </c>
      <c r="I137" s="395" t="s">
        <v>1802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2553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1797</v>
      </c>
      <c r="I138" s="395" t="s">
        <v>1802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2552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1795</v>
      </c>
      <c r="I139" s="395" t="s">
        <v>1802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2551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1795</v>
      </c>
      <c r="I140" s="395" t="s">
        <v>1802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2550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1795</v>
      </c>
      <c r="I141" s="395" t="s">
        <v>1802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2549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1797</v>
      </c>
      <c r="I142" s="395" t="s">
        <v>1802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2548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1797</v>
      </c>
      <c r="I143" s="395" t="s">
        <v>1802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2547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1797</v>
      </c>
      <c r="I144" s="395" t="s">
        <v>1802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2546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1797</v>
      </c>
      <c r="I145" s="395" t="s">
        <v>1802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2545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1795</v>
      </c>
      <c r="I146" s="395" t="s">
        <v>1802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2544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1795</v>
      </c>
      <c r="I147" s="395" t="s">
        <v>1802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2543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1797</v>
      </c>
      <c r="I148" s="395" t="s">
        <v>1802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2542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1795</v>
      </c>
      <c r="I149" s="395" t="s">
        <v>1802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2541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1795</v>
      </c>
      <c r="I150" s="395" t="s">
        <v>1802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2480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1795</v>
      </c>
      <c r="I151" s="395" t="s">
        <v>1802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2629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1797</v>
      </c>
      <c r="I152" s="395" t="s">
        <v>1802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2628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1795</v>
      </c>
      <c r="I153" s="395" t="s">
        <v>1802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2627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1797</v>
      </c>
      <c r="I154" s="395" t="s">
        <v>1802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2703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1795</v>
      </c>
      <c r="I155" s="395" t="s">
        <v>1802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2702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1795</v>
      </c>
      <c r="I156" s="395" t="s">
        <v>1802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2701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1795</v>
      </c>
      <c r="I157" s="395" t="s">
        <v>1802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2700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1797</v>
      </c>
      <c r="I158" s="395" t="s">
        <v>1802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2699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1795</v>
      </c>
      <c r="I159" s="395" t="s">
        <v>1802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2793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1795</v>
      </c>
      <c r="I160" s="395" t="s">
        <v>1802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2861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1797</v>
      </c>
      <c r="I161" s="395" t="s">
        <v>1802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2860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1797</v>
      </c>
      <c r="I162" s="395" t="s">
        <v>1802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2859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1797</v>
      </c>
      <c r="I163" s="395" t="s">
        <v>1802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2858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1797</v>
      </c>
      <c r="I164" s="395" t="s">
        <v>1802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2857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1797</v>
      </c>
      <c r="I165" s="395" t="s">
        <v>1802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2848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1797</v>
      </c>
      <c r="I166" s="395" t="s">
        <v>1802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2934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1795</v>
      </c>
      <c r="I167" s="395" t="s">
        <v>1802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2933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1795</v>
      </c>
      <c r="I168" s="395" t="s">
        <v>1802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2932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1797</v>
      </c>
      <c r="I169" s="395" t="s">
        <v>1802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2931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1795</v>
      </c>
      <c r="I170" s="395" t="s">
        <v>1802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2905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1797</v>
      </c>
      <c r="I171" s="395" t="s">
        <v>1802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2930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1797</v>
      </c>
      <c r="I172" s="395" t="s">
        <v>1802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2929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1797</v>
      </c>
      <c r="I173" s="395" t="s">
        <v>1802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2928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1797</v>
      </c>
      <c r="I174" s="395" t="s">
        <v>1802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2927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1797</v>
      </c>
      <c r="I175" s="395" t="s">
        <v>1802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2994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1797</v>
      </c>
      <c r="I176" s="395" t="s">
        <v>1802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2993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1797</v>
      </c>
      <c r="I177" s="395" t="s">
        <v>1802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2968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1797</v>
      </c>
      <c r="I178" s="395" t="s">
        <v>1802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2992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1797</v>
      </c>
      <c r="I179" s="395" t="s">
        <v>1802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3030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1797</v>
      </c>
      <c r="I180" s="395" t="s">
        <v>1802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3029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1797</v>
      </c>
      <c r="I181" s="395" t="s">
        <v>1802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3038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1797</v>
      </c>
      <c r="I182" s="395" t="s">
        <v>1802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3037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1797</v>
      </c>
      <c r="I183" s="395" t="s">
        <v>1802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3046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1797</v>
      </c>
      <c r="I184" s="395" t="s">
        <v>1802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3045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1797</v>
      </c>
      <c r="I185" s="395" t="s">
        <v>1802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3044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1797</v>
      </c>
      <c r="I186" s="395" t="s">
        <v>1802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3043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1797</v>
      </c>
      <c r="I187" s="395" t="s">
        <v>1802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3042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1795</v>
      </c>
      <c r="I188" s="395" t="s">
        <v>1802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3041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1797</v>
      </c>
      <c r="I189" s="395" t="s">
        <v>1802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3056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1795</v>
      </c>
      <c r="I190" s="395" t="s">
        <v>1802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3051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1797</v>
      </c>
      <c r="I191" s="395" t="s">
        <v>1802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3055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1797</v>
      </c>
      <c r="I192" s="395" t="s">
        <v>1802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3097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1797</v>
      </c>
      <c r="I193" s="395" t="s">
        <v>1802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3096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1797</v>
      </c>
      <c r="I194" s="395" t="s">
        <v>1802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3095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1797</v>
      </c>
      <c r="I195" s="395" t="s">
        <v>1802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3083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1797</v>
      </c>
      <c r="I196" s="395" t="s">
        <v>1802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3094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1795</v>
      </c>
      <c r="I197" s="395" t="s">
        <v>1802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3093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1797</v>
      </c>
      <c r="I198" s="395" t="s">
        <v>1802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3142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1797</v>
      </c>
      <c r="I199" s="395" t="s">
        <v>1802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3141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1797</v>
      </c>
      <c r="I200" s="395" t="s">
        <v>1802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3140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1795</v>
      </c>
      <c r="I201" s="395" t="s">
        <v>1802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3139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1797</v>
      </c>
      <c r="I202" s="395" t="s">
        <v>1802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3138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1797</v>
      </c>
      <c r="I203" s="395" t="s">
        <v>1802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3137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1797</v>
      </c>
      <c r="I204" s="395" t="s">
        <v>1802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3136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1795</v>
      </c>
      <c r="I205" s="395" t="s">
        <v>1802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3135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1797</v>
      </c>
      <c r="I206" s="395" t="s">
        <v>1802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3149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1797</v>
      </c>
      <c r="I207" s="395" t="s">
        <v>1802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3148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1795</v>
      </c>
      <c r="I208" s="395" t="s">
        <v>1802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3147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1795</v>
      </c>
      <c r="I209" s="395" t="s">
        <v>1802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3187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1795</v>
      </c>
      <c r="I210" s="395" t="s">
        <v>1802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3186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1797</v>
      </c>
      <c r="I211" s="395" t="s">
        <v>1802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3185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1797</v>
      </c>
      <c r="I212" s="395" t="s">
        <v>1802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3184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1795</v>
      </c>
      <c r="I213" s="395" t="s">
        <v>1802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3183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1795</v>
      </c>
      <c r="I214" s="395" t="s">
        <v>1802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3182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1797</v>
      </c>
      <c r="I215" s="395" t="s">
        <v>1802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3181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1797</v>
      </c>
      <c r="I216" s="395" t="s">
        <v>1802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3180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1797</v>
      </c>
      <c r="I217" s="395" t="s">
        <v>1802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3179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1797</v>
      </c>
      <c r="I218" s="395" t="s">
        <v>1802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3178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1797</v>
      </c>
      <c r="I219" s="395" t="s">
        <v>1802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3177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1797</v>
      </c>
      <c r="I220" s="395" t="s">
        <v>1802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3220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1797</v>
      </c>
      <c r="I221" s="395" t="s">
        <v>1802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3235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1795</v>
      </c>
      <c r="I222" s="395" t="s">
        <v>1802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3232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1797</v>
      </c>
      <c r="I223" s="395" t="s">
        <v>1802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3229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1797</v>
      </c>
      <c r="I224" s="395" t="s">
        <v>1802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3234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1797</v>
      </c>
      <c r="I225" s="395" t="s">
        <v>1802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3302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1797</v>
      </c>
      <c r="I226" s="395" t="s">
        <v>1802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3301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1797</v>
      </c>
      <c r="I227" s="395" t="s">
        <v>1802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3314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1797</v>
      </c>
      <c r="I228" s="395" t="s">
        <v>1802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3372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1797</v>
      </c>
      <c r="I229" s="395" t="s">
        <v>1802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3371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1797</v>
      </c>
      <c r="I230" s="395" t="s">
        <v>1802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3362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1797</v>
      </c>
      <c r="I231" s="395" t="s">
        <v>1802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3563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1797</v>
      </c>
      <c r="I232" s="395" t="s">
        <v>1802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3696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1797</v>
      </c>
      <c r="I233" s="395" t="s">
        <v>1802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3724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1797</v>
      </c>
      <c r="I234" s="395" t="s">
        <v>1802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3732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1797</v>
      </c>
      <c r="I235" s="395" t="s">
        <v>1802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3730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1795</v>
      </c>
      <c r="I236" s="395" t="s">
        <v>1802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3731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1797</v>
      </c>
      <c r="I237" s="395" t="s">
        <v>1802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3727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1797</v>
      </c>
      <c r="I238" s="395" t="s">
        <v>1802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3771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1797</v>
      </c>
      <c r="I239" s="395" t="s">
        <v>1802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3772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1797</v>
      </c>
      <c r="I240" s="395" t="s">
        <v>1802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3770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1797</v>
      </c>
      <c r="I241" s="395" t="s">
        <v>1802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3767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1797</v>
      </c>
      <c r="I242" s="395" t="s">
        <v>1802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3769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1797</v>
      </c>
      <c r="I243" s="395" t="s">
        <v>1802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3766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1797</v>
      </c>
      <c r="I244" s="395" t="s">
        <v>1802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3765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1795</v>
      </c>
      <c r="I245" s="395" t="s">
        <v>1802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3779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1797</v>
      </c>
      <c r="I246" s="395" t="s">
        <v>1802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3778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1797</v>
      </c>
      <c r="I247" s="395" t="s">
        <v>1802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3777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1797</v>
      </c>
      <c r="I248" s="395" t="s">
        <v>1802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3381</v>
      </c>
      <c r="C2" s="602">
        <v>5000</v>
      </c>
      <c r="E2" s="623" t="s">
        <v>3420</v>
      </c>
      <c r="F2" s="604">
        <f>SUM(C21,F21,I21,L21,O21,C39,F39,I39,L39,O39)</f>
        <v>3134.9206349206352</v>
      </c>
    </row>
    <row r="3" spans="2:15">
      <c r="B3" s="601" t="s">
        <v>3396</v>
      </c>
      <c r="C3" s="603">
        <v>0.2</v>
      </c>
      <c r="E3" s="623" t="s">
        <v>3421</v>
      </c>
      <c r="F3" s="630">
        <f>F2/C2</f>
        <v>0.62698412698412709</v>
      </c>
    </row>
    <row r="4" spans="2:15">
      <c r="B4" s="632" t="s">
        <v>3430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3412</v>
      </c>
    </row>
    <row r="6" spans="2:15" ht="13.8" thickBot="1">
      <c r="B6" s="1311" t="s">
        <v>3612</v>
      </c>
      <c r="C6" s="1312"/>
      <c r="E6" s="1311" t="s">
        <v>3505</v>
      </c>
      <c r="F6" s="1312"/>
      <c r="H6" s="1311" t="s">
        <v>3411</v>
      </c>
      <c r="I6" s="1312"/>
      <c r="K6" s="1311" t="s">
        <v>3531</v>
      </c>
      <c r="L6" s="1312"/>
      <c r="N6" s="1311" t="s">
        <v>3532</v>
      </c>
      <c r="O6" s="1312"/>
    </row>
    <row r="7" spans="2:15">
      <c r="B7" s="601" t="s">
        <v>3393</v>
      </c>
      <c r="C7" s="609">
        <v>50</v>
      </c>
      <c r="E7" s="601" t="s">
        <v>3393</v>
      </c>
      <c r="F7" s="609">
        <v>120</v>
      </c>
      <c r="H7" s="601" t="s">
        <v>3393</v>
      </c>
      <c r="I7" s="609">
        <v>120</v>
      </c>
      <c r="K7" s="601" t="s">
        <v>3393</v>
      </c>
      <c r="L7" s="609">
        <v>120</v>
      </c>
      <c r="N7" s="601" t="s">
        <v>3393</v>
      </c>
      <c r="O7" s="609">
        <v>120</v>
      </c>
    </row>
    <row r="8" spans="2:15">
      <c r="B8" s="601" t="s">
        <v>3394</v>
      </c>
      <c r="C8" s="601">
        <f>C7*12</f>
        <v>600</v>
      </c>
      <c r="E8" s="601" t="s">
        <v>3394</v>
      </c>
      <c r="F8" s="601">
        <f>F7*12</f>
        <v>1440</v>
      </c>
      <c r="H8" s="601" t="s">
        <v>3394</v>
      </c>
      <c r="I8" s="601">
        <f>I7*12</f>
        <v>1440</v>
      </c>
      <c r="K8" s="848" t="s">
        <v>3394</v>
      </c>
      <c r="L8" s="601">
        <f>L7*12</f>
        <v>1440</v>
      </c>
      <c r="N8" s="601" t="s">
        <v>3394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3423</v>
      </c>
      <c r="C10" s="635">
        <v>7.0000000000000007E-2</v>
      </c>
      <c r="E10" s="632" t="s">
        <v>3423</v>
      </c>
      <c r="F10" s="635">
        <v>0.25</v>
      </c>
      <c r="H10" s="632" t="s">
        <v>3423</v>
      </c>
      <c r="I10" s="635">
        <v>1</v>
      </c>
      <c r="K10" s="632" t="s">
        <v>3423</v>
      </c>
      <c r="L10" s="635">
        <v>1</v>
      </c>
      <c r="N10" s="632" t="s">
        <v>3423</v>
      </c>
      <c r="O10" s="635">
        <v>1</v>
      </c>
    </row>
    <row r="11" spans="2:15">
      <c r="B11" s="632" t="s">
        <v>3424</v>
      </c>
      <c r="C11" s="635">
        <v>3.3000000000000002E-2</v>
      </c>
      <c r="E11" s="632" t="s">
        <v>3424</v>
      </c>
      <c r="F11" s="635">
        <v>0.1</v>
      </c>
      <c r="H11" s="632" t="s">
        <v>3424</v>
      </c>
      <c r="I11" s="635">
        <v>0.21</v>
      </c>
      <c r="K11" s="632" t="s">
        <v>3424</v>
      </c>
      <c r="L11" s="635">
        <f>1/19</f>
        <v>5.2631578947368418E-2</v>
      </c>
      <c r="N11" s="632" t="s">
        <v>3424</v>
      </c>
      <c r="O11" s="635">
        <f>1/25</f>
        <v>0.04</v>
      </c>
    </row>
    <row r="12" spans="2:15">
      <c r="B12" s="632" t="s">
        <v>3431</v>
      </c>
      <c r="C12" s="635">
        <v>0.5</v>
      </c>
      <c r="E12" s="632" t="s">
        <v>3431</v>
      </c>
      <c r="F12" s="635">
        <v>0.45</v>
      </c>
      <c r="H12" s="632" t="s">
        <v>3431</v>
      </c>
      <c r="I12" s="635">
        <v>1</v>
      </c>
      <c r="K12" s="632" t="s">
        <v>3431</v>
      </c>
      <c r="L12" s="635">
        <v>1</v>
      </c>
      <c r="N12" s="632" t="s">
        <v>3431</v>
      </c>
      <c r="O12" s="635">
        <v>1</v>
      </c>
    </row>
    <row r="13" spans="2:15">
      <c r="B13" s="601" t="s">
        <v>3389</v>
      </c>
      <c r="C13" s="608">
        <f>((C9*C11)-((1-C9)*C10))</f>
        <v>1.2400000000000005E-2</v>
      </c>
      <c r="E13" s="601" t="s">
        <v>3389</v>
      </c>
      <c r="F13" s="608">
        <f>((F9*F11)-((1-F9)*F10))</f>
        <v>1.2500000000000011E-2</v>
      </c>
      <c r="H13" s="601" t="s">
        <v>3389</v>
      </c>
      <c r="I13" s="608">
        <f>((I9*I11)-((1-I9)*I10))</f>
        <v>2.849999999999997E-2</v>
      </c>
      <c r="K13" s="601" t="s">
        <v>3389</v>
      </c>
      <c r="L13" s="608">
        <f>((L9*L11)-((1-L9)*L10))</f>
        <v>2.1052631578947337E-2</v>
      </c>
      <c r="N13" s="601" t="s">
        <v>3389</v>
      </c>
      <c r="O13" s="608">
        <f>((O9*O11)-((1-O9)*O10))</f>
        <v>8.7999999999999745E-3</v>
      </c>
    </row>
    <row r="14" spans="2:15">
      <c r="B14" s="601" t="s">
        <v>3410</v>
      </c>
      <c r="C14" s="609">
        <v>2</v>
      </c>
      <c r="E14" s="601" t="s">
        <v>3410</v>
      </c>
      <c r="F14" s="609">
        <v>2</v>
      </c>
      <c r="H14" s="601" t="s">
        <v>3410</v>
      </c>
      <c r="I14" s="609">
        <v>2</v>
      </c>
      <c r="K14" s="601" t="s">
        <v>3410</v>
      </c>
      <c r="L14" s="609">
        <v>0</v>
      </c>
      <c r="N14" s="601" t="s">
        <v>3410</v>
      </c>
      <c r="O14" s="609">
        <v>0</v>
      </c>
    </row>
    <row r="15" spans="2:15" ht="13.8" thickBot="1">
      <c r="B15" s="632" t="s">
        <v>3395</v>
      </c>
      <c r="C15" s="601">
        <f>ROUNDUP(LN(C8)/LN(1/(1-C9))+C14,0)</f>
        <v>6</v>
      </c>
      <c r="E15" s="632" t="s">
        <v>3395</v>
      </c>
      <c r="F15" s="601">
        <f>ROUNDUP(LN(F8)/LN(1/(1-F9))+F14,0)</f>
        <v>8</v>
      </c>
      <c r="H15" s="632" t="s">
        <v>3395</v>
      </c>
      <c r="I15" s="601">
        <f>ROUNDUP(LN(I8)/LN(1/(1-I9))+I14,0)</f>
        <v>6</v>
      </c>
      <c r="K15" s="632" t="s">
        <v>3395</v>
      </c>
      <c r="L15" s="601">
        <f>ROUNDUP(LN(L8)/LN(1/(1-L9))+L14,0)</f>
        <v>3</v>
      </c>
      <c r="N15" s="632" t="s">
        <v>3395</v>
      </c>
      <c r="O15" s="601">
        <f>ROUNDUP(LN(O8)/LN(1/(1-O9))+O14,0)</f>
        <v>3</v>
      </c>
    </row>
    <row r="16" spans="2:15" ht="13.8" thickBot="1">
      <c r="B16" s="616" t="s">
        <v>3397</v>
      </c>
      <c r="C16" s="617">
        <f>1-(1-(1-C9)^C15)^C8</f>
        <v>3.7673249836660649E-2</v>
      </c>
      <c r="E16" s="616" t="s">
        <v>3397</v>
      </c>
      <c r="F16" s="617">
        <f>1-(1-(1-F9)^F15)^F8</f>
        <v>2.1733179823088866E-2</v>
      </c>
      <c r="H16" s="616" t="s">
        <v>3397</v>
      </c>
      <c r="I16" s="617">
        <f>1-(1-(1-I9)^I15)^I8</f>
        <v>1.6268803382633146E-2</v>
      </c>
      <c r="K16" s="616" t="s">
        <v>3397</v>
      </c>
      <c r="L16" s="617">
        <f>1-(1-(1-L9)^L15)^L8</f>
        <v>3.8134378716907835E-2</v>
      </c>
      <c r="N16" s="616" t="s">
        <v>3397</v>
      </c>
      <c r="O16" s="617">
        <f>1-(1-(1-O9)^O15)^O8</f>
        <v>3.8134378716907835E-2</v>
      </c>
    </row>
    <row r="17" spans="2:15">
      <c r="B17" s="632" t="s">
        <v>3427</v>
      </c>
      <c r="C17" s="634">
        <f>$C$4/C15</f>
        <v>166.66666666666666</v>
      </c>
      <c r="E17" s="632" t="s">
        <v>3427</v>
      </c>
      <c r="F17" s="634">
        <f>$C$4/F15</f>
        <v>125</v>
      </c>
      <c r="H17" s="632" t="s">
        <v>3427</v>
      </c>
      <c r="I17" s="634">
        <f>$C$4/I15</f>
        <v>166.66666666666666</v>
      </c>
      <c r="K17" s="632" t="s">
        <v>3427</v>
      </c>
      <c r="L17" s="634">
        <f>$C$4/L15</f>
        <v>333.33333333333331</v>
      </c>
      <c r="N17" s="632" t="s">
        <v>3427</v>
      </c>
      <c r="O17" s="634">
        <f>$C$4/O15</f>
        <v>333.33333333333331</v>
      </c>
    </row>
    <row r="18" spans="2:15">
      <c r="B18" s="632" t="s">
        <v>3428</v>
      </c>
      <c r="C18" s="604">
        <f>C17/C10</f>
        <v>2380.9523809523807</v>
      </c>
      <c r="E18" s="632" t="s">
        <v>3428</v>
      </c>
      <c r="F18" s="604">
        <f>F17/F12</f>
        <v>277.77777777777777</v>
      </c>
      <c r="H18" s="632" t="s">
        <v>3428</v>
      </c>
      <c r="I18" s="604">
        <f>I17/I10</f>
        <v>166.66666666666666</v>
      </c>
      <c r="K18" s="632" t="s">
        <v>3428</v>
      </c>
      <c r="L18" s="604">
        <f>L17/L10</f>
        <v>333.33333333333331</v>
      </c>
      <c r="N18" s="632" t="s">
        <v>3428</v>
      </c>
      <c r="O18" s="604">
        <f>O17/O10</f>
        <v>333.33333333333331</v>
      </c>
    </row>
    <row r="19" spans="2:15" ht="13.8" thickBot="1">
      <c r="B19" s="632" t="s">
        <v>3429</v>
      </c>
      <c r="C19" s="630">
        <f>C18/$C$2</f>
        <v>0.47619047619047616</v>
      </c>
      <c r="E19" s="632" t="s">
        <v>3429</v>
      </c>
      <c r="F19" s="630">
        <f>F18/$C$2</f>
        <v>5.5555555555555552E-2</v>
      </c>
      <c r="H19" s="632" t="s">
        <v>3429</v>
      </c>
      <c r="I19" s="630">
        <f>I18/$C$2</f>
        <v>3.3333333333333333E-2</v>
      </c>
      <c r="K19" s="632" t="s">
        <v>3429</v>
      </c>
      <c r="L19" s="630">
        <f>L18/$C$2</f>
        <v>6.6666666666666666E-2</v>
      </c>
      <c r="N19" s="632" t="s">
        <v>3429</v>
      </c>
      <c r="O19" s="630">
        <f>O18/$C$2</f>
        <v>6.6666666666666666E-2</v>
      </c>
    </row>
    <row r="20" spans="2:15">
      <c r="B20" s="625" t="s">
        <v>3416</v>
      </c>
      <c r="C20" s="624">
        <v>0.5</v>
      </c>
      <c r="E20" s="625" t="s">
        <v>3416</v>
      </c>
      <c r="F20" s="624">
        <v>1</v>
      </c>
      <c r="H20" s="625" t="s">
        <v>3416</v>
      </c>
      <c r="I20" s="624">
        <v>1</v>
      </c>
      <c r="K20" s="625" t="s">
        <v>3416</v>
      </c>
      <c r="L20" s="624">
        <v>1</v>
      </c>
      <c r="N20" s="625" t="s">
        <v>3416</v>
      </c>
      <c r="O20" s="624">
        <v>1</v>
      </c>
    </row>
    <row r="21" spans="2:15" ht="13.8" thickBot="1">
      <c r="B21" s="626" t="s">
        <v>3417</v>
      </c>
      <c r="C21" s="629">
        <f>C20*C18</f>
        <v>1190.4761904761904</v>
      </c>
      <c r="E21" s="626" t="s">
        <v>3417</v>
      </c>
      <c r="F21" s="629">
        <f>F20*F18</f>
        <v>277.77777777777777</v>
      </c>
      <c r="H21" s="626" t="s">
        <v>3417</v>
      </c>
      <c r="I21" s="629">
        <f>I20*I18</f>
        <v>166.66666666666666</v>
      </c>
      <c r="K21" s="626" t="s">
        <v>3417</v>
      </c>
      <c r="L21" s="629">
        <f>IFERROR(L20*L18,0)</f>
        <v>333.33333333333331</v>
      </c>
      <c r="N21" s="626" t="s">
        <v>3417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311" t="s">
        <v>3419</v>
      </c>
      <c r="C24" s="1312"/>
      <c r="E24" s="1311" t="s">
        <v>3418</v>
      </c>
      <c r="F24" s="1312"/>
      <c r="H24" s="1311" t="s">
        <v>3408</v>
      </c>
      <c r="I24" s="1312"/>
      <c r="K24" s="1311" t="s">
        <v>3407</v>
      </c>
      <c r="L24" s="1312"/>
      <c r="N24" s="1311" t="s">
        <v>3533</v>
      </c>
      <c r="O24" s="1312"/>
    </row>
    <row r="25" spans="2:15">
      <c r="B25" s="601" t="s">
        <v>3393</v>
      </c>
      <c r="C25" s="609">
        <v>4</v>
      </c>
      <c r="E25" s="601" t="s">
        <v>3393</v>
      </c>
      <c r="F25" s="609">
        <v>4</v>
      </c>
      <c r="H25" s="601" t="s">
        <v>3393</v>
      </c>
      <c r="I25" s="609">
        <v>60</v>
      </c>
      <c r="K25" s="601" t="s">
        <v>3393</v>
      </c>
      <c r="L25" s="609"/>
      <c r="N25" s="601" t="s">
        <v>3393</v>
      </c>
      <c r="O25" s="609"/>
    </row>
    <row r="26" spans="2:15">
      <c r="B26" s="601" t="s">
        <v>3394</v>
      </c>
      <c r="C26" s="601">
        <f>C25*12</f>
        <v>48</v>
      </c>
      <c r="E26" s="601" t="s">
        <v>3394</v>
      </c>
      <c r="F26" s="601">
        <f>F25*12</f>
        <v>48</v>
      </c>
      <c r="H26" s="601" t="s">
        <v>3394</v>
      </c>
      <c r="I26" s="601">
        <f>I25*12</f>
        <v>720</v>
      </c>
      <c r="K26" s="601" t="s">
        <v>3394</v>
      </c>
      <c r="L26" s="601">
        <f>L25*12</f>
        <v>0</v>
      </c>
      <c r="N26" s="601" t="s">
        <v>3394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3423</v>
      </c>
      <c r="C28" s="635">
        <v>1</v>
      </c>
      <c r="E28" s="632" t="s">
        <v>3423</v>
      </c>
      <c r="F28" s="635">
        <v>1</v>
      </c>
      <c r="H28" s="632" t="s">
        <v>3423</v>
      </c>
      <c r="I28" s="635">
        <v>1</v>
      </c>
      <c r="K28" s="632" t="s">
        <v>3423</v>
      </c>
      <c r="L28" s="635"/>
      <c r="N28" s="632" t="s">
        <v>3423</v>
      </c>
      <c r="O28" s="635"/>
    </row>
    <row r="29" spans="2:15">
      <c r="B29" s="632" t="s">
        <v>3424</v>
      </c>
      <c r="C29" s="603">
        <f>1/19</f>
        <v>5.2631578947368418E-2</v>
      </c>
      <c r="E29" s="632" t="s">
        <v>3424</v>
      </c>
      <c r="F29" s="603">
        <f>1/14</f>
        <v>7.1428571428571425E-2</v>
      </c>
      <c r="H29" s="632" t="s">
        <v>3424</v>
      </c>
      <c r="I29" s="603">
        <v>9.2999999999999999E-2</v>
      </c>
      <c r="K29" s="632" t="s">
        <v>3424</v>
      </c>
      <c r="L29" s="603"/>
      <c r="N29" s="632" t="s">
        <v>3424</v>
      </c>
      <c r="O29" s="635"/>
    </row>
    <row r="30" spans="2:15">
      <c r="B30" s="632" t="s">
        <v>3431</v>
      </c>
      <c r="C30" s="603">
        <v>1</v>
      </c>
      <c r="E30" s="632" t="s">
        <v>3431</v>
      </c>
      <c r="F30" s="603">
        <v>1</v>
      </c>
      <c r="H30" s="632" t="s">
        <v>3431</v>
      </c>
      <c r="I30" s="603">
        <v>1</v>
      </c>
      <c r="K30" s="632" t="s">
        <v>3431</v>
      </c>
      <c r="L30" s="603"/>
      <c r="N30" s="632" t="s">
        <v>3431</v>
      </c>
      <c r="O30" s="635"/>
    </row>
    <row r="31" spans="2:15">
      <c r="B31" s="601" t="s">
        <v>3389</v>
      </c>
      <c r="C31" s="608">
        <f>((C27*C29)-((1-C27)*C28))</f>
        <v>1.0526315789473641E-2</v>
      </c>
      <c r="E31" s="601" t="s">
        <v>3389</v>
      </c>
      <c r="F31" s="608">
        <f>((F27*F29)-((1-F27)*F28))</f>
        <v>3.9285714285714257E-2</v>
      </c>
      <c r="H31" s="601" t="s">
        <v>3389</v>
      </c>
      <c r="I31" s="608">
        <f>((I27*I29)-((1-I27)*I28))</f>
        <v>2.5233999999999937E-2</v>
      </c>
      <c r="K31" s="601" t="s">
        <v>3389</v>
      </c>
      <c r="L31" s="608">
        <f>((L27*L29)-((1-L27)*L28))</f>
        <v>0</v>
      </c>
      <c r="N31" s="601" t="s">
        <v>3389</v>
      </c>
      <c r="O31" s="608">
        <f>((O27*O29)-((1-O27)*O28))</f>
        <v>0</v>
      </c>
    </row>
    <row r="32" spans="2:15">
      <c r="B32" s="601" t="s">
        <v>3410</v>
      </c>
      <c r="C32" s="609">
        <v>1</v>
      </c>
      <c r="E32" s="601" t="s">
        <v>3410</v>
      </c>
      <c r="F32" s="609">
        <v>0</v>
      </c>
      <c r="H32" s="601" t="s">
        <v>3410</v>
      </c>
      <c r="I32" s="609">
        <v>1</v>
      </c>
      <c r="K32" s="601" t="s">
        <v>3410</v>
      </c>
      <c r="L32" s="609"/>
      <c r="N32" s="601" t="s">
        <v>3410</v>
      </c>
      <c r="O32" s="609"/>
    </row>
    <row r="33" spans="2:15" ht="13.8" thickBot="1">
      <c r="B33" s="632" t="s">
        <v>3395</v>
      </c>
      <c r="C33" s="601">
        <f>ROUNDUP(LN(C26)/LN(1/(1-C27))+C32,0)</f>
        <v>3</v>
      </c>
      <c r="E33" s="632" t="s">
        <v>3395</v>
      </c>
      <c r="F33" s="601">
        <f>ROUNDUP(LN(F26)/LN(1/(1-F27))+F32,0)</f>
        <v>2</v>
      </c>
      <c r="H33" s="632" t="s">
        <v>3395</v>
      </c>
      <c r="I33" s="601">
        <f>ROUNDUP(LN(I26)/LN(1/(1-I27))+I32,0)</f>
        <v>4</v>
      </c>
      <c r="K33" s="632" t="s">
        <v>3395</v>
      </c>
      <c r="L33" s="601" t="e">
        <f>ROUNDUP(LN(L26)/LN(1/(1-L27))+L32,0)</f>
        <v>#NUM!</v>
      </c>
      <c r="N33" s="632" t="s">
        <v>3395</v>
      </c>
      <c r="O33" s="601" t="e">
        <f>ROUNDUP(LN(O26)/LN(1/(1-O27))+O32,0)</f>
        <v>#NUM!</v>
      </c>
    </row>
    <row r="34" spans="2:15" ht="13.8" thickBot="1">
      <c r="B34" s="616" t="s">
        <v>3397</v>
      </c>
      <c r="C34" s="617">
        <f>1-(1-(1-C27)^C33)^C26</f>
        <v>3.0673842427780817E-3</v>
      </c>
      <c r="E34" s="616" t="s">
        <v>3397</v>
      </c>
      <c r="F34" s="617">
        <f>1-(1-(1-F27)^F33)^F26</f>
        <v>4.2298802124675072E-2</v>
      </c>
      <c r="H34" s="616" t="s">
        <v>3397</v>
      </c>
      <c r="I34" s="617">
        <f>1-(1-(1-I27)^I33)^I26</f>
        <v>1.0582646102934801E-2</v>
      </c>
      <c r="K34" s="616" t="s">
        <v>3397</v>
      </c>
      <c r="L34" s="617" t="e">
        <f>1-(1-(1-L27)^L33)^L26</f>
        <v>#NUM!</v>
      </c>
      <c r="N34" s="616" t="s">
        <v>3397</v>
      </c>
      <c r="O34" s="617" t="e">
        <f>1-(1-(1-O27)^O33)^O26</f>
        <v>#NUM!</v>
      </c>
    </row>
    <row r="35" spans="2:15">
      <c r="B35" s="632" t="s">
        <v>3427</v>
      </c>
      <c r="C35" s="634">
        <f>$C$4/C33</f>
        <v>333.33333333333331</v>
      </c>
      <c r="E35" s="632" t="s">
        <v>3427</v>
      </c>
      <c r="F35" s="634">
        <f>$C$4/F33</f>
        <v>500</v>
      </c>
      <c r="H35" s="632" t="s">
        <v>3427</v>
      </c>
      <c r="I35" s="634">
        <f>$C$4/I33</f>
        <v>250</v>
      </c>
      <c r="K35" s="632" t="s">
        <v>3427</v>
      </c>
      <c r="L35" s="634" t="e">
        <f>$C$4/L33</f>
        <v>#NUM!</v>
      </c>
      <c r="N35" s="632" t="s">
        <v>3427</v>
      </c>
      <c r="O35" s="634" t="e">
        <f>$C$4/O33</f>
        <v>#NUM!</v>
      </c>
    </row>
    <row r="36" spans="2:15">
      <c r="B36" s="632" t="s">
        <v>3428</v>
      </c>
      <c r="C36" s="604">
        <f>C35/C28</f>
        <v>333.33333333333331</v>
      </c>
      <c r="E36" s="632" t="s">
        <v>3428</v>
      </c>
      <c r="F36" s="604">
        <f>F35/F28</f>
        <v>500</v>
      </c>
      <c r="H36" s="632" t="s">
        <v>3428</v>
      </c>
      <c r="I36" s="604">
        <f>I35/I28</f>
        <v>250</v>
      </c>
      <c r="K36" s="632" t="s">
        <v>3428</v>
      </c>
      <c r="L36" s="604" t="e">
        <f>L35/L28</f>
        <v>#NUM!</v>
      </c>
      <c r="N36" s="632" t="s">
        <v>3428</v>
      </c>
      <c r="O36" s="604" t="e">
        <f>O35/O28</f>
        <v>#NUM!</v>
      </c>
    </row>
    <row r="37" spans="2:15" ht="13.8" thickBot="1">
      <c r="B37" s="632" t="s">
        <v>3429</v>
      </c>
      <c r="C37" s="630">
        <f>C36/$C$2</f>
        <v>6.6666666666666666E-2</v>
      </c>
      <c r="E37" s="632" t="s">
        <v>3429</v>
      </c>
      <c r="F37" s="630">
        <f>F36/$C$2</f>
        <v>0.1</v>
      </c>
      <c r="H37" s="632" t="s">
        <v>3429</v>
      </c>
      <c r="I37" s="630">
        <f>I36/$C$2</f>
        <v>0.05</v>
      </c>
      <c r="K37" s="632" t="s">
        <v>3429</v>
      </c>
      <c r="L37" s="630" t="e">
        <f>L36/$C$2</f>
        <v>#NUM!</v>
      </c>
      <c r="N37" s="632" t="s">
        <v>3429</v>
      </c>
      <c r="O37" s="630" t="e">
        <f>O36/$C$2</f>
        <v>#NUM!</v>
      </c>
    </row>
    <row r="38" spans="2:15">
      <c r="B38" s="625" t="s">
        <v>3416</v>
      </c>
      <c r="C38" s="624">
        <v>0.7</v>
      </c>
      <c r="E38" s="625" t="s">
        <v>3416</v>
      </c>
      <c r="F38" s="624">
        <v>0.7</v>
      </c>
      <c r="H38" s="625" t="s">
        <v>3416</v>
      </c>
      <c r="I38" s="624">
        <v>1</v>
      </c>
      <c r="K38" s="625" t="s">
        <v>3416</v>
      </c>
      <c r="L38" s="624"/>
      <c r="N38" s="625" t="s">
        <v>3416</v>
      </c>
      <c r="O38" s="624">
        <v>0</v>
      </c>
    </row>
    <row r="39" spans="2:15" ht="13.8" thickBot="1">
      <c r="B39" s="626" t="s">
        <v>3417</v>
      </c>
      <c r="C39" s="629">
        <f>C38*C36</f>
        <v>233.33333333333331</v>
      </c>
      <c r="E39" s="626" t="s">
        <v>3417</v>
      </c>
      <c r="F39" s="629">
        <f>F38*F36</f>
        <v>350</v>
      </c>
      <c r="H39" s="626" t="s">
        <v>3417</v>
      </c>
      <c r="I39" s="629">
        <f>I38*I36</f>
        <v>250</v>
      </c>
      <c r="K39" s="626" t="s">
        <v>3417</v>
      </c>
      <c r="L39" s="629">
        <f>IFERROR(L38*L36,0)</f>
        <v>0</v>
      </c>
      <c r="N39" s="626" t="s">
        <v>3417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3381</v>
      </c>
      <c r="C2" s="602">
        <v>4200</v>
      </c>
      <c r="E2" s="623" t="s">
        <v>3420</v>
      </c>
      <c r="F2" s="604">
        <f>SUM(F38:X38)</f>
        <v>2900</v>
      </c>
    </row>
    <row r="3" spans="2:25">
      <c r="B3" s="601" t="s">
        <v>3396</v>
      </c>
      <c r="C3" s="603">
        <v>0.2</v>
      </c>
      <c r="E3" s="623" t="s">
        <v>3421</v>
      </c>
      <c r="F3" s="630">
        <f>F2/C2</f>
        <v>0.69047619047619047</v>
      </c>
    </row>
    <row r="4" spans="2:25" ht="13.8" thickBot="1"/>
    <row r="5" spans="2:25" ht="13.8" thickBot="1">
      <c r="B5" s="1311" t="s">
        <v>3409</v>
      </c>
      <c r="C5" s="1312"/>
      <c r="E5" s="1311" t="s">
        <v>3413</v>
      </c>
      <c r="F5" s="1312"/>
      <c r="H5" s="1311" t="s">
        <v>3411</v>
      </c>
      <c r="I5" s="1312"/>
      <c r="K5" s="1313" t="s">
        <v>3422</v>
      </c>
      <c r="L5" s="1314"/>
      <c r="N5" s="1311" t="s">
        <v>3418</v>
      </c>
      <c r="O5" s="1312"/>
      <c r="Q5" s="1311" t="s">
        <v>3419</v>
      </c>
      <c r="R5" s="1312"/>
      <c r="T5" s="1311" t="s">
        <v>3408</v>
      </c>
      <c r="U5" s="1312"/>
      <c r="W5" s="1311" t="s">
        <v>3407</v>
      </c>
      <c r="X5" s="1312"/>
    </row>
    <row r="6" spans="2:25">
      <c r="B6" s="601" t="s">
        <v>3381</v>
      </c>
      <c r="C6" s="610">
        <f>$C$2</f>
        <v>4200</v>
      </c>
      <c r="E6" s="601" t="s">
        <v>3381</v>
      </c>
      <c r="F6" s="610">
        <f>$C$2</f>
        <v>4200</v>
      </c>
      <c r="H6" s="601" t="s">
        <v>3381</v>
      </c>
      <c r="I6" s="610">
        <f>$C$2</f>
        <v>4200</v>
      </c>
      <c r="K6" s="601" t="s">
        <v>3381</v>
      </c>
      <c r="L6" s="610">
        <f>$C$2</f>
        <v>4200</v>
      </c>
      <c r="N6" s="601" t="s">
        <v>3381</v>
      </c>
      <c r="O6" s="610">
        <f>$C$2</f>
        <v>4200</v>
      </c>
      <c r="Q6" s="601" t="s">
        <v>3381</v>
      </c>
      <c r="R6" s="610">
        <f>$C$2</f>
        <v>4200</v>
      </c>
      <c r="T6" s="601" t="s">
        <v>3381</v>
      </c>
      <c r="U6" s="610">
        <f>$C$2</f>
        <v>4200</v>
      </c>
      <c r="W6" s="601" t="s">
        <v>3381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3423</v>
      </c>
      <c r="C8" s="602">
        <v>100</v>
      </c>
      <c r="E8" s="632" t="s">
        <v>3423</v>
      </c>
      <c r="F8" s="602">
        <v>15</v>
      </c>
      <c r="H8" s="632" t="s">
        <v>3423</v>
      </c>
      <c r="I8" s="602">
        <v>100</v>
      </c>
      <c r="K8" s="632" t="s">
        <v>3423</v>
      </c>
      <c r="L8" s="602">
        <v>10</v>
      </c>
    </row>
    <row r="9" spans="2:25">
      <c r="B9" s="632" t="s">
        <v>3424</v>
      </c>
      <c r="C9" s="602">
        <v>33</v>
      </c>
      <c r="E9" s="632" t="s">
        <v>3424</v>
      </c>
      <c r="F9" s="602">
        <v>8.3000000000000007</v>
      </c>
      <c r="H9" s="632" t="s">
        <v>3424</v>
      </c>
      <c r="I9" s="602">
        <v>23</v>
      </c>
      <c r="K9" s="632" t="s">
        <v>3424</v>
      </c>
      <c r="L9" s="602">
        <v>4</v>
      </c>
    </row>
    <row r="10" spans="2:25">
      <c r="B10" s="601" t="s">
        <v>3382</v>
      </c>
      <c r="C10" s="604">
        <f>C9/C8+1</f>
        <v>1.33</v>
      </c>
      <c r="E10" s="601" t="s">
        <v>3382</v>
      </c>
      <c r="F10" s="604">
        <f>F9/F8+1</f>
        <v>1.5533333333333332</v>
      </c>
      <c r="H10" s="601" t="s">
        <v>3382</v>
      </c>
      <c r="I10" s="604">
        <f>I9/I8+1</f>
        <v>1.23</v>
      </c>
      <c r="K10" s="601" t="s">
        <v>3382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3383</v>
      </c>
      <c r="C11" s="622">
        <v>2</v>
      </c>
      <c r="E11" s="601" t="s">
        <v>3383</v>
      </c>
      <c r="F11" s="622">
        <v>2</v>
      </c>
      <c r="H11" s="601" t="s">
        <v>3383</v>
      </c>
      <c r="I11" s="622">
        <v>2</v>
      </c>
      <c r="K11" s="601" t="s">
        <v>3383</v>
      </c>
      <c r="L11" s="622">
        <v>2.5</v>
      </c>
      <c r="N11" s="601" t="s">
        <v>3383</v>
      </c>
      <c r="O11" s="622">
        <v>1</v>
      </c>
      <c r="Q11" s="601" t="s">
        <v>3383</v>
      </c>
      <c r="R11" s="622">
        <v>1</v>
      </c>
      <c r="T11" s="601" t="s">
        <v>3383</v>
      </c>
      <c r="U11" s="622">
        <v>2.5</v>
      </c>
      <c r="W11" s="601" t="s">
        <v>3383</v>
      </c>
      <c r="X11" s="622">
        <v>5</v>
      </c>
    </row>
    <row r="12" spans="2:25">
      <c r="B12" s="601" t="s">
        <v>3384</v>
      </c>
      <c r="C12" s="604">
        <f>C10-1</f>
        <v>0.33000000000000007</v>
      </c>
      <c r="E12" s="601" t="s">
        <v>3384</v>
      </c>
      <c r="F12" s="604">
        <f>F10-1</f>
        <v>0.55333333333333323</v>
      </c>
      <c r="H12" s="601" t="s">
        <v>3384</v>
      </c>
      <c r="I12" s="604">
        <f>I10-1</f>
        <v>0.22999999999999998</v>
      </c>
      <c r="K12" s="601" t="s">
        <v>3384</v>
      </c>
      <c r="L12" s="604">
        <f>L10-1</f>
        <v>0.39999999999999991</v>
      </c>
      <c r="N12" s="601" t="s">
        <v>3384</v>
      </c>
      <c r="O12" s="604">
        <f>1/(O10-1)</f>
        <v>7.2992700729927015E-2</v>
      </c>
      <c r="Q12" s="601" t="s">
        <v>3384</v>
      </c>
      <c r="R12" s="604">
        <f>1/(R10-1)</f>
        <v>5.305039787798408E-2</v>
      </c>
      <c r="T12" s="601" t="s">
        <v>3384</v>
      </c>
      <c r="U12" s="604">
        <f>1/(U10-1)</f>
        <v>9.3370681605975711E-2</v>
      </c>
      <c r="W12" s="601" t="s">
        <v>3384</v>
      </c>
      <c r="X12" s="604">
        <f>X10-1</f>
        <v>0.28000000000000003</v>
      </c>
    </row>
    <row r="13" spans="2:25">
      <c r="B13" s="601" t="s">
        <v>3385</v>
      </c>
      <c r="C13" s="605">
        <f>1-C7</f>
        <v>0.17000000000000004</v>
      </c>
      <c r="E13" s="601" t="s">
        <v>3385</v>
      </c>
      <c r="F13" s="605">
        <f>1-F7</f>
        <v>0.19999999999999996</v>
      </c>
      <c r="H13" s="601" t="s">
        <v>3385</v>
      </c>
      <c r="I13" s="605">
        <f>1-I7</f>
        <v>0.15000000000000002</v>
      </c>
      <c r="K13" s="601" t="s">
        <v>3385</v>
      </c>
      <c r="L13" s="605">
        <f>1-L7</f>
        <v>0.25</v>
      </c>
      <c r="N13" s="601" t="s">
        <v>3385</v>
      </c>
      <c r="O13" s="606">
        <f>1-O7</f>
        <v>2.0000000000000018E-2</v>
      </c>
      <c r="Q13" s="601" t="s">
        <v>3385</v>
      </c>
      <c r="R13" s="606">
        <f>1-R7</f>
        <v>2.0000000000000018E-2</v>
      </c>
      <c r="T13" s="601" t="s">
        <v>3385</v>
      </c>
      <c r="U13" s="606">
        <f>1-U7</f>
        <v>6.2000000000000055E-2</v>
      </c>
      <c r="W13" s="601" t="s">
        <v>3385</v>
      </c>
      <c r="X13" s="605">
        <f>1-X7</f>
        <v>0.15000000000000002</v>
      </c>
    </row>
    <row r="14" spans="2:25" ht="13.8" thickBot="1">
      <c r="B14" s="601" t="s">
        <v>3386</v>
      </c>
      <c r="C14" s="604">
        <f>(C12*C7-C13)/C12</f>
        <v>0.31484848484848477</v>
      </c>
      <c r="E14" s="601" t="s">
        <v>3386</v>
      </c>
      <c r="F14" s="604">
        <f>(F12*F7-F13)/F12</f>
        <v>0.43855421686746993</v>
      </c>
      <c r="H14" s="601" t="s">
        <v>3386</v>
      </c>
      <c r="I14" s="604">
        <f>(I12*I7-I13)/I12</f>
        <v>0.19782608695652157</v>
      </c>
      <c r="K14" s="601" t="s">
        <v>3386</v>
      </c>
      <c r="L14" s="604">
        <f>(L12*L7-L13)/L12</f>
        <v>0.12499999999999986</v>
      </c>
      <c r="N14" s="601" t="s">
        <v>3386</v>
      </c>
      <c r="O14" s="604">
        <f>(O12*O7-O13)/O12</f>
        <v>0.70599999999999974</v>
      </c>
      <c r="Q14" s="601" t="s">
        <v>3386</v>
      </c>
      <c r="R14" s="604">
        <f>(R12*R7-R13)/R12</f>
        <v>0.60299999999999965</v>
      </c>
      <c r="T14" s="601" t="s">
        <v>3386</v>
      </c>
      <c r="U14" s="604">
        <f>(U12*U7-U13)/U12</f>
        <v>0.27397999999999922</v>
      </c>
      <c r="W14" s="601" t="s">
        <v>3386</v>
      </c>
      <c r="X14" s="604">
        <f>(X12*X7-X13)/X12</f>
        <v>0.31428571428571422</v>
      </c>
    </row>
    <row r="15" spans="2:25">
      <c r="B15" s="612" t="s">
        <v>3387</v>
      </c>
      <c r="C15" s="613">
        <f>C14/C11/(C8/100)</f>
        <v>0.15742424242424238</v>
      </c>
      <c r="E15" s="612" t="s">
        <v>3387</v>
      </c>
      <c r="F15" s="613">
        <f>F14/F11/(F8/100)</f>
        <v>1.4618473895582331</v>
      </c>
      <c r="H15" s="612" t="s">
        <v>3387</v>
      </c>
      <c r="I15" s="613">
        <f>I14/I11/(I8/100)</f>
        <v>9.8913043478260784E-2</v>
      </c>
      <c r="K15" s="612" t="s">
        <v>3387</v>
      </c>
      <c r="L15" s="613">
        <f>L14/L11/(L8/100)</f>
        <v>0.49999999999999944</v>
      </c>
      <c r="N15" s="612" t="s">
        <v>3387</v>
      </c>
      <c r="O15" s="613">
        <f>O14/O11</f>
        <v>0.70599999999999974</v>
      </c>
      <c r="Q15" s="612" t="s">
        <v>3387</v>
      </c>
      <c r="R15" s="613">
        <f>R14/R11</f>
        <v>0.60299999999999965</v>
      </c>
      <c r="T15" s="612" t="s">
        <v>3387</v>
      </c>
      <c r="U15" s="613">
        <f>U14/U11</f>
        <v>0.10959199999999969</v>
      </c>
      <c r="W15" s="612" t="s">
        <v>3387</v>
      </c>
      <c r="X15" s="613">
        <f>X14/X11</f>
        <v>6.2857142857142848E-2</v>
      </c>
      <c r="Y15" s="601" t="s">
        <v>3403</v>
      </c>
    </row>
    <row r="16" spans="2:25" ht="13.8" thickBot="1">
      <c r="B16" s="614" t="s">
        <v>3388</v>
      </c>
      <c r="C16" s="615">
        <f>C15*C6</f>
        <v>661.18181818181802</v>
      </c>
      <c r="E16" s="614" t="s">
        <v>3388</v>
      </c>
      <c r="F16" s="615">
        <f>F15*F6</f>
        <v>6139.7590361445791</v>
      </c>
      <c r="H16" s="614" t="s">
        <v>3388</v>
      </c>
      <c r="I16" s="615">
        <f>I15*I6</f>
        <v>415.43478260869529</v>
      </c>
      <c r="K16" s="614" t="s">
        <v>3388</v>
      </c>
      <c r="L16" s="615">
        <f>L15*L6</f>
        <v>2099.9999999999977</v>
      </c>
      <c r="N16" s="614" t="s">
        <v>3388</v>
      </c>
      <c r="O16" s="615">
        <f>O15*O6</f>
        <v>2965.1999999999989</v>
      </c>
      <c r="Q16" s="614" t="s">
        <v>3388</v>
      </c>
      <c r="R16" s="615">
        <f>R15*R6</f>
        <v>2532.5999999999985</v>
      </c>
      <c r="T16" s="614" t="s">
        <v>3388</v>
      </c>
      <c r="U16" s="615">
        <f>U15*U6</f>
        <v>460.28639999999871</v>
      </c>
      <c r="W16" s="614" t="s">
        <v>3388</v>
      </c>
      <c r="X16" s="615">
        <f>X15*X6</f>
        <v>263.99999999999994</v>
      </c>
      <c r="Y16" s="601" t="s">
        <v>3404</v>
      </c>
    </row>
    <row r="18" spans="2:25">
      <c r="B18" s="601" t="s">
        <v>3389</v>
      </c>
      <c r="C18" s="608">
        <f>((C7*C9)-(C13*C8))/C8</f>
        <v>0.10389999999999994</v>
      </c>
      <c r="E18" s="601" t="s">
        <v>3389</v>
      </c>
      <c r="F18" s="608">
        <f>((F7*F9)-(F13*F8))/F8</f>
        <v>0.24266666666666675</v>
      </c>
      <c r="H18" s="601" t="s">
        <v>3389</v>
      </c>
      <c r="I18" s="608">
        <f>((I7*I9)-(I13*I8))/I8</f>
        <v>4.5499999999999992E-2</v>
      </c>
      <c r="K18" s="601" t="s">
        <v>3389</v>
      </c>
      <c r="L18" s="608">
        <f>((L7*L9)-(L13*L8))/L8</f>
        <v>0.05</v>
      </c>
      <c r="N18" s="601" t="s">
        <v>3389</v>
      </c>
      <c r="O18" s="608">
        <f>(100/(O10-1)*O7-O13*100)/100</f>
        <v>5.1532846715328449E-2</v>
      </c>
      <c r="Q18" s="601" t="s">
        <v>3389</v>
      </c>
      <c r="R18" s="608">
        <f>(100/(R10-1)*R7-R13*100)/100</f>
        <v>3.1989389920424376E-2</v>
      </c>
      <c r="T18" s="601" t="s">
        <v>3389</v>
      </c>
      <c r="U18" s="608">
        <f>(100/(U10-1)*U7-U13*100)/100</f>
        <v>2.5581699346405164E-2</v>
      </c>
      <c r="W18" s="601" t="s">
        <v>3389</v>
      </c>
      <c r="X18" s="608">
        <f>(100*(X10-1)*X7-X13*100)/100</f>
        <v>8.7999999999999995E-2</v>
      </c>
    </row>
    <row r="19" spans="2:25" ht="13.8" thickBot="1">
      <c r="B19" s="601" t="s">
        <v>3390</v>
      </c>
      <c r="C19" s="607">
        <f>(C7*(C9/100-C18)^2)+(C13*(-C8/100-C18)^2)</f>
        <v>0.24959179000000004</v>
      </c>
      <c r="E19" s="601" t="s">
        <v>3390</v>
      </c>
      <c r="F19" s="607">
        <f>(F7*(F9/100-F18)^2)+(F13*(-F8/100-F18)^2)</f>
        <v>5.1232177777777804E-2</v>
      </c>
      <c r="H19" s="601" t="s">
        <v>3390</v>
      </c>
      <c r="I19" s="607">
        <f>(I7*(I9/100-I18)^2)+(I13*(-I8/100-I18)^2)</f>
        <v>0.19289475000000006</v>
      </c>
      <c r="K19" s="601" t="s">
        <v>3390</v>
      </c>
      <c r="L19" s="607">
        <f>(L7*(L9/100-L18)^2)+(L13*(-L8/100-L18)^2)</f>
        <v>5.7000000000000019E-3</v>
      </c>
      <c r="N19" s="601" t="s">
        <v>3390</v>
      </c>
      <c r="O19" s="607">
        <f>(O7*((100/O10-1)/100-O18)^2)+(O13*(-100/100-O18)^2)</f>
        <v>2.2155759785065589E-2</v>
      </c>
      <c r="Q19" s="601" t="s">
        <v>3390</v>
      </c>
      <c r="R19" s="607">
        <f>(R7*((100/R10-1)/100-R18)^2)+(R13*(-100/100-R18)^2)</f>
        <v>2.1369000688302688E-2</v>
      </c>
      <c r="T19" s="601" t="s">
        <v>3390</v>
      </c>
      <c r="U19" s="607">
        <f>(U7*((100/U10-1)/100-U18)^2)+(U13*(-100/100-U18)^2)</f>
        <v>6.7540421184373492E-2</v>
      </c>
      <c r="W19" s="601" t="s">
        <v>3391</v>
      </c>
      <c r="X19" s="607">
        <f>(X7*((100/X10-1)/100-X18)^2)+(X13*(-100/100-X18)^2)</f>
        <v>0.57436757812500006</v>
      </c>
    </row>
    <row r="20" spans="2:25" ht="13.8" thickBot="1">
      <c r="B20" s="616" t="s">
        <v>3392</v>
      </c>
      <c r="C20" s="617">
        <f>EXP(-2*C18/C19*1/C15)</f>
        <v>5.0486444595291965E-3</v>
      </c>
      <c r="E20" s="616" t="s">
        <v>3392</v>
      </c>
      <c r="F20" s="617">
        <f>EXP(-2*F18/F19*1/F15)</f>
        <v>1.5333470630893866E-3</v>
      </c>
      <c r="H20" s="616" t="s">
        <v>3392</v>
      </c>
      <c r="I20" s="617">
        <f>EXP(-2*I18/I19*1/I15)</f>
        <v>8.4851277069127456E-3</v>
      </c>
      <c r="K20" s="616" t="s">
        <v>3392</v>
      </c>
      <c r="L20" s="617">
        <f>EXP(-2*L18/L19*1/L15)</f>
        <v>5.7756002457180912E-16</v>
      </c>
      <c r="N20" s="616" t="s">
        <v>3392</v>
      </c>
      <c r="O20" s="617">
        <f>EXP(-2*O18/O19*1/O15)</f>
        <v>1.3753463906141096E-3</v>
      </c>
      <c r="Q20" s="616" t="s">
        <v>3392</v>
      </c>
      <c r="R20" s="617">
        <f>EXP(-2*R18/R19*1/R15)</f>
        <v>6.9767401994437518E-3</v>
      </c>
      <c r="T20" s="616" t="s">
        <v>3392</v>
      </c>
      <c r="U20" s="617">
        <f>EXP(-2*U18/U19*1/U15)</f>
        <v>9.9555764349703712E-4</v>
      </c>
      <c r="W20" s="616" t="s">
        <v>3392</v>
      </c>
      <c r="X20" s="617">
        <f>EXP(-2*X18/X19*1/X15)</f>
        <v>7.635651794193306E-3</v>
      </c>
      <c r="Y20" s="601" t="s">
        <v>3401</v>
      </c>
    </row>
    <row r="22" spans="2:25">
      <c r="B22" s="601" t="s">
        <v>3393</v>
      </c>
      <c r="C22" s="609">
        <v>300</v>
      </c>
      <c r="E22" s="601" t="s">
        <v>3393</v>
      </c>
      <c r="F22" s="609">
        <v>60</v>
      </c>
      <c r="H22" s="601" t="s">
        <v>3393</v>
      </c>
      <c r="I22" s="609">
        <v>60</v>
      </c>
      <c r="K22" s="601" t="s">
        <v>3393</v>
      </c>
      <c r="L22" s="609">
        <v>30</v>
      </c>
      <c r="N22" s="601" t="s">
        <v>3393</v>
      </c>
      <c r="O22" s="609">
        <v>30</v>
      </c>
      <c r="Q22" s="601" t="s">
        <v>3393</v>
      </c>
      <c r="R22" s="609">
        <v>30</v>
      </c>
      <c r="T22" s="601" t="s">
        <v>3393</v>
      </c>
      <c r="U22" s="609">
        <v>60</v>
      </c>
      <c r="W22" s="601" t="s">
        <v>3393</v>
      </c>
      <c r="X22" s="609">
        <v>30</v>
      </c>
    </row>
    <row r="23" spans="2:25">
      <c r="B23" s="601" t="s">
        <v>3394</v>
      </c>
      <c r="C23" s="601">
        <f>C22*12</f>
        <v>3600</v>
      </c>
      <c r="E23" s="601" t="s">
        <v>3394</v>
      </c>
      <c r="F23" s="601">
        <f>F22*12</f>
        <v>720</v>
      </c>
      <c r="H23" s="601" t="s">
        <v>3394</v>
      </c>
      <c r="I23" s="601">
        <f>I22*12</f>
        <v>720</v>
      </c>
      <c r="K23" s="601" t="s">
        <v>3394</v>
      </c>
      <c r="L23" s="601">
        <f>L22*12</f>
        <v>360</v>
      </c>
      <c r="N23" s="601" t="s">
        <v>3394</v>
      </c>
      <c r="O23" s="601">
        <f>O22*12</f>
        <v>360</v>
      </c>
      <c r="Q23" s="601" t="s">
        <v>3394</v>
      </c>
      <c r="R23" s="601">
        <f>R22*12</f>
        <v>360</v>
      </c>
      <c r="T23" s="601" t="s">
        <v>3394</v>
      </c>
      <c r="U23" s="601">
        <f>U22*12</f>
        <v>720</v>
      </c>
      <c r="W23" s="601" t="s">
        <v>3394</v>
      </c>
      <c r="X23" s="601">
        <f>X22*12</f>
        <v>360</v>
      </c>
    </row>
    <row r="24" spans="2:25">
      <c r="B24" s="601" t="s">
        <v>3410</v>
      </c>
      <c r="C24" s="609">
        <v>2</v>
      </c>
      <c r="E24" s="601" t="s">
        <v>3410</v>
      </c>
      <c r="F24" s="609">
        <v>1</v>
      </c>
      <c r="H24" s="601" t="s">
        <v>3410</v>
      </c>
      <c r="I24" s="609">
        <v>2</v>
      </c>
      <c r="K24" s="601" t="s">
        <v>3410</v>
      </c>
      <c r="L24" s="609">
        <v>2</v>
      </c>
      <c r="N24" s="601" t="s">
        <v>3410</v>
      </c>
      <c r="O24" s="609">
        <v>1</v>
      </c>
      <c r="Q24" s="601" t="s">
        <v>3410</v>
      </c>
      <c r="R24" s="609">
        <v>1</v>
      </c>
      <c r="T24" s="601" t="s">
        <v>3410</v>
      </c>
      <c r="U24" s="609">
        <v>1</v>
      </c>
      <c r="W24" s="601" t="s">
        <v>3410</v>
      </c>
      <c r="X24" s="609">
        <v>1</v>
      </c>
    </row>
    <row r="25" spans="2:25">
      <c r="B25" s="601" t="s">
        <v>3395</v>
      </c>
      <c r="C25" s="601">
        <f>ROUNDUP(LN(C23)/LN(1/C13)+C24,0)</f>
        <v>7</v>
      </c>
      <c r="E25" s="601" t="s">
        <v>3395</v>
      </c>
      <c r="F25" s="601">
        <f>ROUNDUP(LN(F23)/LN(1/F13)+F24,0)</f>
        <v>6</v>
      </c>
      <c r="H25" s="601" t="s">
        <v>3395</v>
      </c>
      <c r="I25" s="601">
        <f>ROUNDUP(LN(I23)/LN(1/I13)+I24,0)</f>
        <v>6</v>
      </c>
      <c r="K25" s="601" t="s">
        <v>3395</v>
      </c>
      <c r="L25" s="601">
        <f>ROUNDUP(LN(L23)/LN(1/L13)+L24,0)</f>
        <v>7</v>
      </c>
      <c r="N25" s="601" t="s">
        <v>3395</v>
      </c>
      <c r="O25" s="601">
        <f>ROUNDUP(LN(O23)/LN(1/O13)+O24,0)</f>
        <v>3</v>
      </c>
      <c r="Q25" s="601" t="s">
        <v>3395</v>
      </c>
      <c r="R25" s="601">
        <f>ROUNDUP(LN(R23)/LN(1/R13)+R24,0)</f>
        <v>3</v>
      </c>
      <c r="T25" s="601" t="s">
        <v>3395</v>
      </c>
      <c r="U25" s="601">
        <f>ROUNDUP(LN(U23)/LN(1/U13)+U24,0)</f>
        <v>4</v>
      </c>
      <c r="W25" s="601" t="s">
        <v>3395</v>
      </c>
      <c r="X25" s="601">
        <f>ROUNDUP(LN(X23)/LN(1/X13)+X24,0)</f>
        <v>5</v>
      </c>
      <c r="Y25" s="601" t="s">
        <v>3402</v>
      </c>
    </row>
    <row r="26" spans="2:25" ht="13.8" thickBot="1">
      <c r="B26" s="601" t="s">
        <v>3396</v>
      </c>
      <c r="C26" s="611">
        <f>$C$3</f>
        <v>0.2</v>
      </c>
      <c r="E26" s="601" t="s">
        <v>3396</v>
      </c>
      <c r="F26" s="611">
        <f>$C$3</f>
        <v>0.2</v>
      </c>
      <c r="H26" s="601" t="s">
        <v>3396</v>
      </c>
      <c r="I26" s="611">
        <f>$C$3</f>
        <v>0.2</v>
      </c>
      <c r="K26" s="601" t="s">
        <v>3396</v>
      </c>
      <c r="L26" s="611">
        <f>$C$3</f>
        <v>0.2</v>
      </c>
      <c r="N26" s="601" t="s">
        <v>3396</v>
      </c>
      <c r="O26" s="611">
        <f>$C$3</f>
        <v>0.2</v>
      </c>
      <c r="Q26" s="601" t="s">
        <v>3396</v>
      </c>
      <c r="R26" s="611">
        <f>$C$3</f>
        <v>0.2</v>
      </c>
      <c r="T26" s="601" t="s">
        <v>3396</v>
      </c>
      <c r="U26" s="611">
        <f>$C$3</f>
        <v>0.2</v>
      </c>
      <c r="W26" s="601" t="s">
        <v>3396</v>
      </c>
      <c r="X26" s="611">
        <f>$C$3</f>
        <v>0.2</v>
      </c>
    </row>
    <row r="27" spans="2:25" ht="13.8" thickBot="1">
      <c r="B27" s="616" t="s">
        <v>3397</v>
      </c>
      <c r="C27" s="617">
        <f>1-(1-C13^C25)^C23</f>
        <v>1.4663648540536367E-2</v>
      </c>
      <c r="E27" s="616" t="s">
        <v>3397</v>
      </c>
      <c r="F27" s="617">
        <f>1-(1-F13^F25)^F23</f>
        <v>4.5035846323246198E-2</v>
      </c>
      <c r="H27" s="616" t="s">
        <v>3397</v>
      </c>
      <c r="I27" s="617">
        <f>1-(1-I13^I25)^I23</f>
        <v>8.1677578252626892E-3</v>
      </c>
      <c r="K27" s="616" t="s">
        <v>3397</v>
      </c>
      <c r="L27" s="617">
        <f>1-(1-L13^L25)^L23</f>
        <v>2.1733671832260937E-2</v>
      </c>
      <c r="N27" s="616" t="s">
        <v>3397</v>
      </c>
      <c r="O27" s="617">
        <f>1-(1-O13^O25)^O23</f>
        <v>2.8758682653705625E-3</v>
      </c>
      <c r="Q27" s="616" t="s">
        <v>3397</v>
      </c>
      <c r="R27" s="617">
        <f>1-(1-R13^R25)^R23</f>
        <v>2.8758682653705625E-3</v>
      </c>
      <c r="T27" s="616" t="s">
        <v>3397</v>
      </c>
      <c r="U27" s="617">
        <f>1-(1-U13^U25)^U23</f>
        <v>1.0582646102934801E-2</v>
      </c>
      <c r="W27" s="616" t="s">
        <v>3397</v>
      </c>
      <c r="X27" s="617">
        <f>1-(1-X13^X25)^X23</f>
        <v>2.6968222495083682E-2</v>
      </c>
      <c r="Y27" s="601" t="s">
        <v>3412</v>
      </c>
    </row>
    <row r="28" spans="2:25">
      <c r="B28" s="612" t="s">
        <v>3398</v>
      </c>
      <c r="C28" s="613">
        <f>1-(1-C26)^(1/C25)</f>
        <v>3.1374914073002635E-2</v>
      </c>
      <c r="E28" s="612" t="s">
        <v>3398</v>
      </c>
      <c r="F28" s="613">
        <f>1-(1-F26)^(1/F25)</f>
        <v>3.6507516001003881E-2</v>
      </c>
      <c r="H28" s="612" t="s">
        <v>3398</v>
      </c>
      <c r="I28" s="613">
        <f>1-(1-I26)^(1/I25)</f>
        <v>3.6507516001003881E-2</v>
      </c>
      <c r="K28" s="612" t="s">
        <v>3398</v>
      </c>
      <c r="L28" s="613">
        <f>1-(1-L26)^(1/L25)</f>
        <v>3.1374914073002635E-2</v>
      </c>
      <c r="N28" s="612" t="s">
        <v>3398</v>
      </c>
      <c r="O28" s="613">
        <f>1-(1-O26)^(1/O25)</f>
        <v>7.1682233277444163E-2</v>
      </c>
      <c r="Q28" s="612" t="s">
        <v>3398</v>
      </c>
      <c r="R28" s="613">
        <f>1-(1-R26)^(1/R25)</f>
        <v>7.1682233277444163E-2</v>
      </c>
      <c r="T28" s="612" t="s">
        <v>3398</v>
      </c>
      <c r="U28" s="613">
        <f>1-(1-U26)^(1/U25)</f>
        <v>5.4258390996824168E-2</v>
      </c>
      <c r="W28" s="612" t="s">
        <v>3387</v>
      </c>
      <c r="X28" s="613">
        <f>1-(1-X26)^(1/X25)</f>
        <v>4.3647500209962997E-2</v>
      </c>
      <c r="Y28" s="601" t="s">
        <v>3405</v>
      </c>
    </row>
    <row r="29" spans="2:25" ht="13.8" thickBot="1">
      <c r="B29" s="614" t="s">
        <v>3388</v>
      </c>
      <c r="C29" s="615">
        <f>C28*C6</f>
        <v>131.77463910661106</v>
      </c>
      <c r="E29" s="614" t="s">
        <v>3388</v>
      </c>
      <c r="F29" s="615">
        <f>F28*F6</f>
        <v>153.3315672042163</v>
      </c>
      <c r="H29" s="614" t="s">
        <v>3388</v>
      </c>
      <c r="I29" s="615">
        <f>I28*I6</f>
        <v>153.3315672042163</v>
      </c>
      <c r="K29" s="614" t="s">
        <v>3388</v>
      </c>
      <c r="L29" s="615">
        <f>L28*L6</f>
        <v>131.77463910661106</v>
      </c>
      <c r="N29" s="614" t="s">
        <v>3388</v>
      </c>
      <c r="O29" s="615">
        <f>O28*O6</f>
        <v>301.0653797652655</v>
      </c>
      <c r="Q29" s="614" t="s">
        <v>3388</v>
      </c>
      <c r="R29" s="615">
        <f>R28*R6</f>
        <v>301.0653797652655</v>
      </c>
      <c r="T29" s="614" t="s">
        <v>3388</v>
      </c>
      <c r="U29" s="615">
        <f>U28*U6</f>
        <v>227.88524218666151</v>
      </c>
      <c r="W29" s="614" t="s">
        <v>3388</v>
      </c>
      <c r="X29" s="615">
        <f>X28*X6</f>
        <v>183.31950088184459</v>
      </c>
      <c r="Y29" s="601" t="s">
        <v>3406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3399</v>
      </c>
      <c r="C31" s="619">
        <f>C15*C25</f>
        <v>1.1019696969696966</v>
      </c>
      <c r="E31" s="618" t="s">
        <v>3399</v>
      </c>
      <c r="F31" s="619">
        <f>F15*F25</f>
        <v>8.7710843373493983</v>
      </c>
      <c r="H31" s="618" t="s">
        <v>3399</v>
      </c>
      <c r="I31" s="619">
        <f>I15*I25</f>
        <v>0.59347826086956468</v>
      </c>
      <c r="K31" s="618" t="s">
        <v>3399</v>
      </c>
      <c r="L31" s="619">
        <f>L15*L25</f>
        <v>3.499999999999996</v>
      </c>
      <c r="N31" s="618" t="s">
        <v>3399</v>
      </c>
      <c r="O31" s="619">
        <f>O15*O25</f>
        <v>2.1179999999999994</v>
      </c>
      <c r="Q31" s="618" t="s">
        <v>3399</v>
      </c>
      <c r="R31" s="619">
        <f>R15*R25</f>
        <v>1.8089999999999988</v>
      </c>
      <c r="T31" s="618" t="s">
        <v>3399</v>
      </c>
      <c r="U31" s="619">
        <f>U15*U25</f>
        <v>0.43836799999999876</v>
      </c>
      <c r="W31" s="618" t="s">
        <v>3399</v>
      </c>
      <c r="X31" s="619">
        <f>X15*X25</f>
        <v>0.31428571428571422</v>
      </c>
    </row>
    <row r="32" spans="2:25" ht="13.8" thickBot="1">
      <c r="B32" s="620" t="s">
        <v>3400</v>
      </c>
      <c r="C32" s="621">
        <f>C28*C25</f>
        <v>0.21962439851101845</v>
      </c>
      <c r="E32" s="620" t="s">
        <v>3400</v>
      </c>
      <c r="F32" s="621">
        <f>F28*F25</f>
        <v>0.21904509600602329</v>
      </c>
      <c r="H32" s="620" t="s">
        <v>3400</v>
      </c>
      <c r="I32" s="621">
        <f>I28*I25</f>
        <v>0.21904509600602329</v>
      </c>
      <c r="K32" s="620" t="s">
        <v>3400</v>
      </c>
      <c r="L32" s="621">
        <f>L28*L25</f>
        <v>0.21962439851101845</v>
      </c>
      <c r="N32" s="620" t="s">
        <v>3400</v>
      </c>
      <c r="O32" s="621">
        <f>O28*O25</f>
        <v>0.21504669983233249</v>
      </c>
      <c r="Q32" s="620" t="s">
        <v>3400</v>
      </c>
      <c r="R32" s="621">
        <f>R28*R25</f>
        <v>0.21504669983233249</v>
      </c>
      <c r="T32" s="620" t="s">
        <v>3400</v>
      </c>
      <c r="U32" s="621">
        <f>U28*U25</f>
        <v>0.21703356398729667</v>
      </c>
      <c r="W32" s="620" t="s">
        <v>3400</v>
      </c>
      <c r="X32" s="621">
        <f>X28*X25</f>
        <v>0.21823750104981499</v>
      </c>
    </row>
    <row r="33" spans="2:27" ht="13.8" thickBot="1"/>
    <row r="34" spans="2:27">
      <c r="B34" s="625" t="s">
        <v>3414</v>
      </c>
      <c r="C34" s="628">
        <v>120</v>
      </c>
      <c r="E34" s="625" t="s">
        <v>3414</v>
      </c>
      <c r="F34" s="628">
        <v>800</v>
      </c>
      <c r="H34" s="625" t="s">
        <v>3414</v>
      </c>
      <c r="I34" s="628">
        <v>100</v>
      </c>
      <c r="K34" s="625" t="s">
        <v>3414</v>
      </c>
      <c r="L34" s="628">
        <v>100</v>
      </c>
      <c r="N34" s="625" t="s">
        <v>3414</v>
      </c>
      <c r="O34" s="628">
        <v>400</v>
      </c>
      <c r="Q34" s="625" t="s">
        <v>3414</v>
      </c>
      <c r="R34" s="628">
        <v>400</v>
      </c>
      <c r="T34" s="625" t="s">
        <v>3414</v>
      </c>
      <c r="U34" s="628">
        <v>400</v>
      </c>
      <c r="W34" s="625" t="s">
        <v>3414</v>
      </c>
      <c r="X34" s="628">
        <v>100</v>
      </c>
    </row>
    <row r="35" spans="2:27" ht="13.8" thickBot="1">
      <c r="B35" s="626" t="s">
        <v>3415</v>
      </c>
      <c r="C35" s="627">
        <f>C34/$C$2</f>
        <v>2.8571428571428571E-2</v>
      </c>
      <c r="E35" s="626" t="s">
        <v>3415</v>
      </c>
      <c r="F35" s="627">
        <f>F34/$C$2</f>
        <v>0.19047619047619047</v>
      </c>
      <c r="H35" s="626" t="s">
        <v>3415</v>
      </c>
      <c r="I35" s="627">
        <f>I34/$C$2</f>
        <v>2.3809523809523808E-2</v>
      </c>
      <c r="K35" s="626" t="s">
        <v>3415</v>
      </c>
      <c r="L35" s="627">
        <f>L34/$C$2</f>
        <v>2.3809523809523808E-2</v>
      </c>
      <c r="N35" s="626" t="s">
        <v>3415</v>
      </c>
      <c r="O35" s="627">
        <f>O34/$C$2</f>
        <v>9.5238095238095233E-2</v>
      </c>
      <c r="Q35" s="626" t="s">
        <v>3415</v>
      </c>
      <c r="R35" s="627">
        <f>R34/$C$2</f>
        <v>9.5238095238095233E-2</v>
      </c>
      <c r="T35" s="626" t="s">
        <v>3415</v>
      </c>
      <c r="U35" s="627">
        <f>U34/$C$2</f>
        <v>9.5238095238095233E-2</v>
      </c>
      <c r="W35" s="626" t="s">
        <v>3415</v>
      </c>
      <c r="X35" s="627">
        <f>X34/$C$2</f>
        <v>2.3809523809523808E-2</v>
      </c>
    </row>
    <row r="36" spans="2:27" ht="13.8" thickBot="1"/>
    <row r="37" spans="2:27">
      <c r="B37" s="625" t="s">
        <v>3416</v>
      </c>
      <c r="C37" s="624">
        <v>20</v>
      </c>
      <c r="E37" s="625" t="s">
        <v>3416</v>
      </c>
      <c r="F37" s="624">
        <v>2</v>
      </c>
      <c r="H37" s="625" t="s">
        <v>3416</v>
      </c>
      <c r="I37" s="624">
        <v>2</v>
      </c>
      <c r="K37" s="625" t="s">
        <v>3416</v>
      </c>
      <c r="L37" s="624">
        <v>2</v>
      </c>
      <c r="N37" s="625" t="s">
        <v>3416</v>
      </c>
      <c r="O37" s="624">
        <v>0.5</v>
      </c>
      <c r="Q37" s="625" t="s">
        <v>3416</v>
      </c>
      <c r="R37" s="624">
        <v>0.5</v>
      </c>
      <c r="T37" s="625" t="s">
        <v>3416</v>
      </c>
      <c r="U37" s="624">
        <v>1</v>
      </c>
      <c r="W37" s="625" t="s">
        <v>3416</v>
      </c>
      <c r="X37" s="624">
        <v>1</v>
      </c>
    </row>
    <row r="38" spans="2:27" ht="13.8" thickBot="1">
      <c r="B38" s="626" t="s">
        <v>3417</v>
      </c>
      <c r="C38" s="629">
        <f>C37*C34</f>
        <v>2400</v>
      </c>
      <c r="E38" s="626" t="s">
        <v>3417</v>
      </c>
      <c r="F38" s="629">
        <f>F37*F34</f>
        <v>1600</v>
      </c>
      <c r="H38" s="626" t="s">
        <v>3417</v>
      </c>
      <c r="I38" s="629">
        <f>I37*I34</f>
        <v>200</v>
      </c>
      <c r="K38" s="626" t="s">
        <v>3417</v>
      </c>
      <c r="L38" s="629">
        <f>L37*L34</f>
        <v>200</v>
      </c>
      <c r="N38" s="626" t="s">
        <v>3417</v>
      </c>
      <c r="O38" s="629">
        <f>O37*O34</f>
        <v>200</v>
      </c>
      <c r="Q38" s="626" t="s">
        <v>3417</v>
      </c>
      <c r="R38" s="629">
        <f>R37*R34</f>
        <v>200</v>
      </c>
      <c r="T38" s="626" t="s">
        <v>3417</v>
      </c>
      <c r="U38" s="629">
        <f>U37*U34</f>
        <v>400</v>
      </c>
      <c r="W38" s="626" t="s">
        <v>3417</v>
      </c>
      <c r="X38" s="629">
        <f>X37*X34</f>
        <v>100</v>
      </c>
      <c r="Z38" s="604"/>
      <c r="AA38" s="630"/>
    </row>
    <row r="40" spans="2:27">
      <c r="B40" s="632" t="s">
        <v>3398</v>
      </c>
      <c r="C40" s="630">
        <f>C8/100</f>
        <v>1</v>
      </c>
      <c r="E40" s="632" t="s">
        <v>3398</v>
      </c>
      <c r="F40" s="630">
        <v>0.25</v>
      </c>
      <c r="H40" s="632" t="s">
        <v>3398</v>
      </c>
      <c r="I40" s="630">
        <f>I8/100</f>
        <v>1</v>
      </c>
      <c r="K40" s="632" t="s">
        <v>3398</v>
      </c>
      <c r="L40" s="630">
        <v>0.3</v>
      </c>
      <c r="N40" s="632" t="s">
        <v>3398</v>
      </c>
      <c r="O40" s="630">
        <v>1</v>
      </c>
      <c r="Q40" s="632" t="s">
        <v>3398</v>
      </c>
      <c r="R40" s="630">
        <v>1</v>
      </c>
      <c r="T40" s="632" t="s">
        <v>3398</v>
      </c>
      <c r="U40" s="630">
        <v>1</v>
      </c>
      <c r="W40" s="632" t="s">
        <v>3398</v>
      </c>
      <c r="X40" s="630">
        <v>1</v>
      </c>
    </row>
    <row r="41" spans="2:27">
      <c r="B41" s="632" t="s">
        <v>3395</v>
      </c>
      <c r="C41" s="601">
        <f>C25</f>
        <v>7</v>
      </c>
      <c r="E41" s="632" t="s">
        <v>3395</v>
      </c>
      <c r="F41" s="601">
        <f>F25</f>
        <v>6</v>
      </c>
      <c r="H41" s="632" t="s">
        <v>3395</v>
      </c>
      <c r="I41" s="601">
        <f>I25</f>
        <v>6</v>
      </c>
      <c r="K41" s="632" t="s">
        <v>3395</v>
      </c>
      <c r="L41" s="601">
        <f>L25</f>
        <v>7</v>
      </c>
      <c r="N41" s="632" t="s">
        <v>3395</v>
      </c>
      <c r="O41" s="601">
        <f>O25</f>
        <v>3</v>
      </c>
      <c r="Q41" s="632" t="s">
        <v>3395</v>
      </c>
      <c r="R41" s="601">
        <f>R25</f>
        <v>3</v>
      </c>
      <c r="T41" s="632" t="s">
        <v>3395</v>
      </c>
      <c r="U41" s="601">
        <f>U25</f>
        <v>4</v>
      </c>
      <c r="W41" s="632" t="s">
        <v>3395</v>
      </c>
      <c r="X41" s="601">
        <f>X25</f>
        <v>5</v>
      </c>
    </row>
    <row r="42" spans="2:27">
      <c r="B42" s="632" t="s">
        <v>3425</v>
      </c>
      <c r="C42" s="606">
        <f>$C$3</f>
        <v>0.2</v>
      </c>
      <c r="E42" s="632" t="s">
        <v>3425</v>
      </c>
      <c r="F42" s="606">
        <f>$C$3</f>
        <v>0.2</v>
      </c>
      <c r="H42" s="632" t="s">
        <v>3425</v>
      </c>
      <c r="I42" s="606">
        <f>$C$3</f>
        <v>0.2</v>
      </c>
      <c r="K42" s="632" t="s">
        <v>3425</v>
      </c>
      <c r="L42" s="606">
        <f>$C$3</f>
        <v>0.2</v>
      </c>
      <c r="N42" s="632" t="s">
        <v>3425</v>
      </c>
      <c r="O42" s="606">
        <f>$C$3</f>
        <v>0.2</v>
      </c>
      <c r="Q42" s="632" t="s">
        <v>3425</v>
      </c>
      <c r="R42" s="606">
        <f>$C$3</f>
        <v>0.2</v>
      </c>
      <c r="T42" s="632" t="s">
        <v>3425</v>
      </c>
      <c r="U42" s="606">
        <f>$C$3</f>
        <v>0.2</v>
      </c>
      <c r="W42" s="632" t="s">
        <v>3425</v>
      </c>
      <c r="X42" s="606">
        <f>$C$3</f>
        <v>0.2</v>
      </c>
    </row>
    <row r="43" spans="2:27">
      <c r="B43" s="632" t="s">
        <v>3426</v>
      </c>
      <c r="C43" s="633">
        <f>C42*$C$2</f>
        <v>840</v>
      </c>
      <c r="E43" s="632" t="s">
        <v>3426</v>
      </c>
      <c r="F43" s="633">
        <f>F42*$C$2</f>
        <v>840</v>
      </c>
      <c r="H43" s="632" t="s">
        <v>3426</v>
      </c>
      <c r="I43" s="633">
        <f>I42*$C$2</f>
        <v>840</v>
      </c>
      <c r="K43" s="632" t="s">
        <v>3426</v>
      </c>
      <c r="L43" s="633">
        <f>L42*$C$2</f>
        <v>840</v>
      </c>
      <c r="N43" s="632" t="s">
        <v>3426</v>
      </c>
      <c r="O43" s="633">
        <f>O42*$C$2</f>
        <v>840</v>
      </c>
      <c r="Q43" s="632" t="s">
        <v>3426</v>
      </c>
      <c r="R43" s="633">
        <f>R42*$C$2</f>
        <v>840</v>
      </c>
      <c r="T43" s="632" t="s">
        <v>3426</v>
      </c>
      <c r="U43" s="633">
        <f>U42*$C$2</f>
        <v>840</v>
      </c>
      <c r="W43" s="632" t="s">
        <v>3426</v>
      </c>
      <c r="X43" s="633">
        <f>X42*$C$2</f>
        <v>840</v>
      </c>
    </row>
    <row r="44" spans="2:27">
      <c r="B44" s="632" t="s">
        <v>3427</v>
      </c>
      <c r="C44" s="634">
        <f>C43/C41</f>
        <v>120</v>
      </c>
      <c r="E44" s="632" t="s">
        <v>3427</v>
      </c>
      <c r="F44" s="634">
        <f>F43/F41</f>
        <v>140</v>
      </c>
      <c r="H44" s="632" t="s">
        <v>3427</v>
      </c>
      <c r="I44" s="634">
        <f>I43/I41</f>
        <v>140</v>
      </c>
      <c r="K44" s="632" t="s">
        <v>3427</v>
      </c>
      <c r="L44" s="634">
        <f>L43/L41</f>
        <v>120</v>
      </c>
      <c r="N44" s="632" t="s">
        <v>3427</v>
      </c>
      <c r="O44" s="634">
        <f>O43/O41</f>
        <v>280</v>
      </c>
      <c r="Q44" s="632" t="s">
        <v>3427</v>
      </c>
      <c r="R44" s="634">
        <f>R43/R41</f>
        <v>280</v>
      </c>
      <c r="T44" s="632" t="s">
        <v>3427</v>
      </c>
      <c r="U44" s="634">
        <f>U43/U41</f>
        <v>210</v>
      </c>
      <c r="W44" s="632" t="s">
        <v>3427</v>
      </c>
      <c r="X44" s="634">
        <f>X43/X41</f>
        <v>168</v>
      </c>
    </row>
    <row r="45" spans="2:27">
      <c r="B45" s="632" t="s">
        <v>3428</v>
      </c>
      <c r="C45" s="604">
        <f>C44/C40</f>
        <v>120</v>
      </c>
      <c r="E45" s="632" t="s">
        <v>3428</v>
      </c>
      <c r="F45" s="604">
        <f>F44/F40</f>
        <v>560</v>
      </c>
      <c r="H45" s="632" t="s">
        <v>3428</v>
      </c>
      <c r="I45" s="604">
        <f>I44/I40</f>
        <v>140</v>
      </c>
      <c r="K45" s="632" t="s">
        <v>3428</v>
      </c>
      <c r="L45" s="604">
        <f>L44/L40</f>
        <v>400</v>
      </c>
      <c r="N45" s="632" t="s">
        <v>3428</v>
      </c>
      <c r="O45" s="604">
        <f>O44/O40</f>
        <v>280</v>
      </c>
      <c r="Q45" s="632" t="s">
        <v>3428</v>
      </c>
      <c r="R45" s="604">
        <f>R44/R40</f>
        <v>280</v>
      </c>
      <c r="T45" s="632" t="s">
        <v>3428</v>
      </c>
      <c r="U45" s="604">
        <f>U44/U40</f>
        <v>210</v>
      </c>
      <c r="W45" s="632" t="s">
        <v>3428</v>
      </c>
      <c r="X45" s="604">
        <f>X44/X40</f>
        <v>168</v>
      </c>
    </row>
    <row r="46" spans="2:27">
      <c r="B46" s="632" t="s">
        <v>3429</v>
      </c>
      <c r="C46" s="630">
        <f>C45/$C$2</f>
        <v>2.8571428571428571E-2</v>
      </c>
      <c r="E46" s="632" t="s">
        <v>3429</v>
      </c>
      <c r="F46" s="630">
        <f>F45/$C$2</f>
        <v>0.13333333333333333</v>
      </c>
      <c r="H46" s="632" t="s">
        <v>3429</v>
      </c>
      <c r="I46" s="630">
        <f>I45/$C$2</f>
        <v>3.3333333333333333E-2</v>
      </c>
      <c r="K46" s="632" t="s">
        <v>3429</v>
      </c>
      <c r="L46" s="630">
        <f>L45/$C$2</f>
        <v>9.5238095238095233E-2</v>
      </c>
      <c r="N46" s="632" t="s">
        <v>3429</v>
      </c>
      <c r="O46" s="630">
        <f>O45/$C$2</f>
        <v>6.6666666666666666E-2</v>
      </c>
      <c r="Q46" s="632" t="s">
        <v>3429</v>
      </c>
      <c r="R46" s="630">
        <f>R45/$C$2</f>
        <v>6.6666666666666666E-2</v>
      </c>
      <c r="T46" s="632" t="s">
        <v>3429</v>
      </c>
      <c r="U46" s="630">
        <f>U45/$C$2</f>
        <v>0.05</v>
      </c>
      <c r="W46" s="632" t="s">
        <v>3429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2807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474" t="s">
        <v>2806</v>
      </c>
      <c r="O2" s="474" t="s">
        <v>2808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2722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2811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2676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2814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2674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2733</v>
      </c>
      <c r="L5" s="432">
        <v>3</v>
      </c>
      <c r="O5" s="481" t="s">
        <v>2815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2743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2734</v>
      </c>
      <c r="L6" s="452">
        <f>L4*L3</f>
        <v>81.313466911749856</v>
      </c>
      <c r="O6" s="481" t="s">
        <v>2816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2657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2735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2677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2736</v>
      </c>
      <c r="L8" s="452">
        <f>L7*30</f>
        <v>7318.212022057487</v>
      </c>
      <c r="O8" s="481" t="s">
        <v>2817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2721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2818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2666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2819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458" t="s">
        <v>2738</v>
      </c>
      <c r="T13" s="23" t="s">
        <v>2715</v>
      </c>
      <c r="U13" s="23" t="s">
        <v>1789</v>
      </c>
    </row>
    <row r="14" spans="2:21" ht="15" hidden="1" customHeight="1">
      <c r="B14" s="434">
        <v>46161</v>
      </c>
      <c r="C14" s="434"/>
      <c r="D14" s="433" t="s">
        <v>2664</v>
      </c>
      <c r="E14" s="433" t="s">
        <v>2665</v>
      </c>
      <c r="F14" s="433" t="s">
        <v>2673</v>
      </c>
      <c r="G14" s="433" t="s">
        <v>2666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2677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2667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2669</v>
      </c>
      <c r="E15" s="433" t="s">
        <v>2670</v>
      </c>
      <c r="F15" s="433" t="s">
        <v>2672</v>
      </c>
      <c r="G15" s="433" t="s">
        <v>2666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2683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2678</v>
      </c>
      <c r="E16" s="433" t="s">
        <v>2679</v>
      </c>
      <c r="F16" s="433" t="s">
        <v>2673</v>
      </c>
      <c r="G16" s="433" t="s">
        <v>2657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2666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2680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2662</v>
      </c>
      <c r="E17" s="433" t="s">
        <v>2663</v>
      </c>
      <c r="F17" s="433" t="s">
        <v>2673</v>
      </c>
      <c r="G17" s="433" t="s">
        <v>2657</v>
      </c>
      <c r="H17" s="435">
        <v>3.3</v>
      </c>
      <c r="I17" s="435">
        <v>142</v>
      </c>
      <c r="J17" s="449" t="s">
        <v>2732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2674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2661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2681</v>
      </c>
      <c r="E18" s="433" t="s">
        <v>2682</v>
      </c>
      <c r="F18" s="433" t="s">
        <v>2672</v>
      </c>
      <c r="G18" s="433" t="s">
        <v>2674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2655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1439</v>
      </c>
      <c r="E19" s="433" t="s">
        <v>2654</v>
      </c>
      <c r="F19" s="433" t="s">
        <v>2673</v>
      </c>
      <c r="G19" s="433" t="s">
        <v>2657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2674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2655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1439</v>
      </c>
      <c r="E20" s="433" t="s">
        <v>2654</v>
      </c>
      <c r="F20" s="433" t="s">
        <v>2672</v>
      </c>
      <c r="G20" s="433" t="s">
        <v>2677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2661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2723</v>
      </c>
      <c r="E21" s="446" t="s">
        <v>2724</v>
      </c>
      <c r="F21" s="433" t="s">
        <v>2673</v>
      </c>
      <c r="G21" s="446" t="s">
        <v>2722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2674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2667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2725</v>
      </c>
      <c r="E22" s="446" t="s">
        <v>2726</v>
      </c>
      <c r="F22" s="433" t="s">
        <v>2673</v>
      </c>
      <c r="G22" s="446" t="s">
        <v>2677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2722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2706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2727</v>
      </c>
      <c r="E23" s="446" t="s">
        <v>2705</v>
      </c>
      <c r="F23" s="433" t="s">
        <v>2673</v>
      </c>
      <c r="G23" s="446" t="s">
        <v>2666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2674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2680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2704</v>
      </c>
      <c r="E24" s="433" t="s">
        <v>2705</v>
      </c>
      <c r="F24" s="433" t="s">
        <v>2673</v>
      </c>
      <c r="G24" s="433" t="s">
        <v>2674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2666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2706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2718</v>
      </c>
      <c r="E25" s="446" t="s">
        <v>2719</v>
      </c>
      <c r="F25" s="446" t="s">
        <v>2672</v>
      </c>
      <c r="G25" s="446" t="s">
        <v>2674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2661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2728</v>
      </c>
      <c r="E26" s="446" t="s">
        <v>2729</v>
      </c>
      <c r="F26" s="433" t="s">
        <v>2673</v>
      </c>
      <c r="G26" s="446" t="s">
        <v>2666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2676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2706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2737</v>
      </c>
      <c r="E27" s="446" t="s">
        <v>2717</v>
      </c>
      <c r="F27" s="433" t="s">
        <v>2673</v>
      </c>
      <c r="G27" s="433" t="s">
        <v>2657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2666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2680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2737</v>
      </c>
      <c r="E28" s="454" t="s">
        <v>2717</v>
      </c>
      <c r="F28" s="433" t="s">
        <v>2673</v>
      </c>
      <c r="G28" s="454" t="s">
        <v>2666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2657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2667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2672</v>
      </c>
      <c r="G29" s="433" t="s">
        <v>2657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2720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2672</v>
      </c>
      <c r="G30" s="433" t="s">
        <v>2666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2720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2730</v>
      </c>
      <c r="E31" s="446" t="s">
        <v>2731</v>
      </c>
      <c r="F31" s="433" t="s">
        <v>2673</v>
      </c>
      <c r="G31" s="446" t="s">
        <v>2666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2677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2655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2796</v>
      </c>
      <c r="E32" s="454" t="s">
        <v>2797</v>
      </c>
      <c r="F32" s="433" t="s">
        <v>2673</v>
      </c>
      <c r="G32" s="454" t="s">
        <v>2674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2666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2667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2800</v>
      </c>
      <c r="E33" s="454" t="s">
        <v>2801</v>
      </c>
      <c r="F33" s="433" t="s">
        <v>2673</v>
      </c>
      <c r="G33" s="454" t="s">
        <v>2674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2666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2667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2744</v>
      </c>
      <c r="E34" s="462" t="s">
        <v>2745</v>
      </c>
      <c r="F34" s="433" t="s">
        <v>2673</v>
      </c>
      <c r="G34" s="462" t="s">
        <v>2743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2677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2746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2740</v>
      </c>
      <c r="E35" s="454" t="s">
        <v>2741</v>
      </c>
      <c r="F35" s="433" t="s">
        <v>2673</v>
      </c>
      <c r="G35" s="454" t="s">
        <v>2677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2666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2706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2802</v>
      </c>
      <c r="E36" s="454" t="s">
        <v>2803</v>
      </c>
      <c r="F36" s="433" t="s">
        <v>2673</v>
      </c>
      <c r="G36" s="454" t="s">
        <v>2674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2676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2667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2672</v>
      </c>
      <c r="G37" s="454" t="s">
        <v>2674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2720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2672</v>
      </c>
      <c r="G38" s="454" t="s">
        <v>2666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2720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2672</v>
      </c>
      <c r="G39" s="454" t="s">
        <v>2677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2720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2672</v>
      </c>
      <c r="G40" s="454" t="s">
        <v>2666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2720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2672</v>
      </c>
      <c r="G41" s="454" t="s">
        <v>2674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2720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2809</v>
      </c>
      <c r="E42" s="454" t="s">
        <v>2810</v>
      </c>
      <c r="F42" s="433" t="s">
        <v>2673</v>
      </c>
      <c r="G42" s="454" t="s">
        <v>2808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2807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1231</v>
      </c>
      <c r="E43" s="454" t="s">
        <v>2798</v>
      </c>
      <c r="F43" s="433" t="s">
        <v>2673</v>
      </c>
      <c r="G43" s="454" t="s">
        <v>2677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2674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2746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2672</v>
      </c>
      <c r="G44" s="454" t="s">
        <v>2666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2720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2672</v>
      </c>
      <c r="G45" s="454" t="s">
        <v>2674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2720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2672</v>
      </c>
      <c r="G46" s="454" t="s">
        <v>2677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2720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2672</v>
      </c>
      <c r="G47" s="433" t="s">
        <v>2657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2720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2672</v>
      </c>
      <c r="G48" s="454" t="s">
        <v>2807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2807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2210</v>
      </c>
      <c r="E49" s="454" t="s">
        <v>2795</v>
      </c>
      <c r="F49" s="433" t="s">
        <v>2673</v>
      </c>
      <c r="G49" s="454" t="s">
        <v>2666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2657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2655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2799</v>
      </c>
      <c r="E50" s="454" t="s">
        <v>1559</v>
      </c>
      <c r="F50" s="433" t="s">
        <v>2673</v>
      </c>
      <c r="G50" s="454" t="s">
        <v>2721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2674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2746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2659</v>
      </c>
      <c r="E51" s="433" t="s">
        <v>2660</v>
      </c>
      <c r="F51" s="433" t="s">
        <v>2673</v>
      </c>
      <c r="G51" s="433" t="s">
        <v>2657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2674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2655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2804</v>
      </c>
      <c r="E52" s="454" t="s">
        <v>2805</v>
      </c>
      <c r="F52" s="433" t="s">
        <v>2673</v>
      </c>
      <c r="G52" s="433" t="s">
        <v>2657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2677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2655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2656</v>
      </c>
      <c r="E53" s="433" t="s">
        <v>2658</v>
      </c>
      <c r="F53" s="433" t="s">
        <v>2673</v>
      </c>
      <c r="G53" s="433" t="s">
        <v>2657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2676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2655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1274</v>
      </c>
      <c r="E54" s="476" t="s">
        <v>2813</v>
      </c>
      <c r="F54" s="477" t="s">
        <v>2673</v>
      </c>
      <c r="G54" s="476" t="s">
        <v>2677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2674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2812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30" t="s">
        <v>266</v>
      </c>
      <c r="H19" s="1331" t="s">
        <v>265</v>
      </c>
      <c r="I19" s="1331" t="s">
        <v>284</v>
      </c>
      <c r="J19" s="1331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43" t="s">
        <v>268</v>
      </c>
      <c r="H20" s="1333">
        <v>-52.467278333620868</v>
      </c>
      <c r="I20" s="1337">
        <v>20</v>
      </c>
      <c r="J20" s="133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43" t="s">
        <v>269</v>
      </c>
      <c r="H21" s="1333">
        <v>275.67452414820855</v>
      </c>
      <c r="I21" s="1337">
        <v>83</v>
      </c>
      <c r="J21" s="133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30" t="s">
        <v>265</v>
      </c>
      <c r="O21" s="1330" t="s">
        <v>499</v>
      </c>
      <c r="P21" s="1331"/>
      <c r="Q21" s="1331"/>
      <c r="R21" s="1331"/>
      <c r="S21" s="1331"/>
      <c r="T21" s="1331"/>
      <c r="U21" s="1331"/>
      <c r="V21" s="1331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43" t="s">
        <v>270</v>
      </c>
      <c r="H22" s="1333">
        <v>-391.06425014057629</v>
      </c>
      <c r="I22" s="1337">
        <v>112</v>
      </c>
      <c r="J22" s="133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30" t="s">
        <v>266</v>
      </c>
      <c r="O22" s="1342" t="s">
        <v>498</v>
      </c>
      <c r="P22" s="1342" t="s">
        <v>617</v>
      </c>
      <c r="Q22" s="1342" t="s">
        <v>500</v>
      </c>
      <c r="R22" s="1342" t="s">
        <v>501</v>
      </c>
      <c r="S22" s="1342" t="s">
        <v>502</v>
      </c>
      <c r="T22" s="1342" t="s">
        <v>503</v>
      </c>
      <c r="U22" s="1342" t="s">
        <v>451</v>
      </c>
      <c r="V22" s="134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43" t="s">
        <v>271</v>
      </c>
      <c r="H23" s="1333">
        <v>51.842105263157933</v>
      </c>
      <c r="I23" s="1337">
        <v>37</v>
      </c>
      <c r="J23" s="133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43" t="s">
        <v>268</v>
      </c>
      <c r="O23" s="1333"/>
      <c r="P23" s="1333">
        <v>-142.97237076648844</v>
      </c>
      <c r="Q23" s="1333">
        <v>43.435689616755795</v>
      </c>
      <c r="R23" s="1333">
        <v>45.2761485826002</v>
      </c>
      <c r="S23" s="1333">
        <v>-56.564310383244205</v>
      </c>
      <c r="T23" s="1333">
        <v>14.921875</v>
      </c>
      <c r="U23" s="1333">
        <v>43.435689616755795</v>
      </c>
      <c r="V23" s="1333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43" t="s">
        <v>272</v>
      </c>
      <c r="H24" s="1333">
        <v>50.261904761904809</v>
      </c>
      <c r="I24" s="1337">
        <v>64</v>
      </c>
      <c r="J24" s="133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43" t="s">
        <v>269</v>
      </c>
      <c r="O24" s="1333">
        <v>-110.26575794996847</v>
      </c>
      <c r="P24" s="1333">
        <v>141.03511529169424</v>
      </c>
      <c r="Q24" s="1333">
        <v>68.432749406433629</v>
      </c>
      <c r="R24" s="1333">
        <v>-131.41680778522883</v>
      </c>
      <c r="S24" s="1333">
        <v>100.59743194611615</v>
      </c>
      <c r="T24" s="1333">
        <v>26.40824275692697</v>
      </c>
      <c r="U24" s="1333">
        <v>180.88355048223468</v>
      </c>
      <c r="V24" s="1333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43" t="s">
        <v>273</v>
      </c>
      <c r="H25" s="1333">
        <v>-340.99604743083029</v>
      </c>
      <c r="I25" s="1337">
        <v>62</v>
      </c>
      <c r="J25" s="133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43" t="s">
        <v>270</v>
      </c>
      <c r="O25" s="1333">
        <v>-140.18740868698325</v>
      </c>
      <c r="P25" s="1333">
        <v>82.932214741205101</v>
      </c>
      <c r="Q25" s="1333">
        <v>151.0094950190668</v>
      </c>
      <c r="R25" s="1333">
        <v>62.907231653296606</v>
      </c>
      <c r="S25" s="1333">
        <v>12.50878231713455</v>
      </c>
      <c r="T25" s="1333">
        <v>-264.28714567480165</v>
      </c>
      <c r="U25" s="1333">
        <v>-295.94741950949413</v>
      </c>
      <c r="V25" s="1333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43" t="s">
        <v>274</v>
      </c>
      <c r="H26" s="1333">
        <v>97.279999999999987</v>
      </c>
      <c r="I26" s="1337">
        <v>54</v>
      </c>
      <c r="J26" s="133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43" t="s">
        <v>271</v>
      </c>
      <c r="O26" s="1333">
        <v>31.274853801169591</v>
      </c>
      <c r="P26" s="1333">
        <v>-59.78947368421052</v>
      </c>
      <c r="Q26" s="1333">
        <v>93.266081871345037</v>
      </c>
      <c r="R26" s="1333">
        <v>62.549707602339183</v>
      </c>
      <c r="S26" s="1333">
        <v>31.274853801169591</v>
      </c>
      <c r="T26" s="1333">
        <v>-47.502923976608173</v>
      </c>
      <c r="U26" s="1333">
        <v>-59.230994152046776</v>
      </c>
      <c r="V26" s="1333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43" t="s">
        <v>275</v>
      </c>
      <c r="H27" s="1333">
        <v>-190.77065527065528</v>
      </c>
      <c r="I27" s="1337">
        <v>33</v>
      </c>
      <c r="J27" s="133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43" t="s">
        <v>272</v>
      </c>
      <c r="O27" s="1333">
        <v>56.390476190476178</v>
      </c>
      <c r="P27" s="1333">
        <v>45.930952380952377</v>
      </c>
      <c r="Q27" s="1333">
        <v>12.326190476190467</v>
      </c>
      <c r="R27" s="1333">
        <v>-116.77857142857144</v>
      </c>
      <c r="S27" s="1333">
        <v>-135.42380952380952</v>
      </c>
      <c r="T27" s="1333">
        <v>103.68571428571427</v>
      </c>
      <c r="U27" s="1333">
        <v>84.13095238095238</v>
      </c>
      <c r="V27" s="1333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43" t="s">
        <v>276</v>
      </c>
      <c r="H28" s="1333">
        <v>-58.66256157635469</v>
      </c>
      <c r="I28" s="1337">
        <v>39</v>
      </c>
      <c r="J28" s="133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43" t="s">
        <v>273</v>
      </c>
      <c r="O28" s="1333">
        <v>-40.359683794466413</v>
      </c>
      <c r="P28" s="1333">
        <v>-239.9822134387351</v>
      </c>
      <c r="Q28" s="1333">
        <v>-157.72332015810275</v>
      </c>
      <c r="R28" s="1333">
        <v>-23.373517786561266</v>
      </c>
      <c r="S28" s="1333">
        <v>76.249011857707501</v>
      </c>
      <c r="T28" s="1333">
        <v>76.249011857707501</v>
      </c>
      <c r="U28" s="1333">
        <v>-32.055335968379445</v>
      </c>
      <c r="V28" s="1333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43" t="s">
        <v>277</v>
      </c>
      <c r="H29" s="1333">
        <v>5.7688172043010475</v>
      </c>
      <c r="I29" s="1337">
        <v>18</v>
      </c>
      <c r="J29" s="133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43" t="s">
        <v>274</v>
      </c>
      <c r="O29" s="1333">
        <v>38.518333333333331</v>
      </c>
      <c r="P29" s="1333">
        <v>100.91166666666666</v>
      </c>
      <c r="Q29" s="1333">
        <v>-21.371666666666655</v>
      </c>
      <c r="R29" s="1333">
        <v>-69.12166666666667</v>
      </c>
      <c r="S29" s="1333">
        <v>54.435000000000002</v>
      </c>
      <c r="T29" s="1333">
        <v>-45.24666666666667</v>
      </c>
      <c r="U29" s="1333">
        <v>39.155000000000001</v>
      </c>
      <c r="V29" s="1333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43" t="s">
        <v>278</v>
      </c>
      <c r="H30" s="1333">
        <v>-164.52746212121215</v>
      </c>
      <c r="I30" s="1337">
        <v>26</v>
      </c>
      <c r="J30" s="133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43" t="s">
        <v>275</v>
      </c>
      <c r="O30" s="1333">
        <v>43.260683760683754</v>
      </c>
      <c r="P30" s="1333">
        <v>29.384615384615383</v>
      </c>
      <c r="Q30" s="1333">
        <v>-35.245014245014247</v>
      </c>
      <c r="R30" s="1333">
        <v>-192.92592592592592</v>
      </c>
      <c r="S30" s="1333">
        <v>28.840455840455839</v>
      </c>
      <c r="T30" s="1333">
        <v>-85.851851851851848</v>
      </c>
      <c r="U30" s="1333">
        <v>21.766381766381766</v>
      </c>
      <c r="V30" s="1333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43" t="s">
        <v>279</v>
      </c>
      <c r="H31" s="1333">
        <v>4.9697478991596569</v>
      </c>
      <c r="I31" s="1337">
        <v>20</v>
      </c>
      <c r="J31" s="133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43" t="s">
        <v>276</v>
      </c>
      <c r="O31" s="1333">
        <v>33.166256157635466</v>
      </c>
      <c r="P31" s="1333">
        <v>-53.190886699507402</v>
      </c>
      <c r="Q31" s="1333">
        <v>46.809113300492605</v>
      </c>
      <c r="R31" s="1333">
        <v>60.687192118226591</v>
      </c>
      <c r="S31" s="1333">
        <v>13.407635467980295</v>
      </c>
      <c r="T31" s="1333">
        <v>-66.363300492610833</v>
      </c>
      <c r="U31" s="1333">
        <v>-93.178571428571431</v>
      </c>
      <c r="V31" s="1333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43" t="s">
        <v>280</v>
      </c>
      <c r="H32" s="1333">
        <v>57.500750750750754</v>
      </c>
      <c r="I32" s="1337">
        <v>11</v>
      </c>
      <c r="J32" s="1337">
        <v>11</v>
      </c>
      <c r="K32" s="75">
        <f t="shared" si="1"/>
        <v>1</v>
      </c>
      <c r="N32" s="1343" t="s">
        <v>277</v>
      </c>
      <c r="O32" s="1333">
        <v>18.483870967741932</v>
      </c>
      <c r="P32" s="1333"/>
      <c r="Q32" s="1333">
        <v>37.58387096774193</v>
      </c>
      <c r="R32" s="1333">
        <v>6.1612903225806441</v>
      </c>
      <c r="S32" s="1333">
        <v>12.322580645161288</v>
      </c>
      <c r="T32" s="1333">
        <v>-74.944086021505399</v>
      </c>
      <c r="U32" s="1333">
        <v>6.1612903225806441</v>
      </c>
      <c r="V32" s="1333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43" t="s">
        <v>281</v>
      </c>
      <c r="H33" s="1333">
        <v>-59.78947368421052</v>
      </c>
      <c r="I33" s="1337">
        <v>9</v>
      </c>
      <c r="J33" s="1337">
        <v>8</v>
      </c>
      <c r="K33" s="75">
        <f t="shared" si="1"/>
        <v>0.88888888888888884</v>
      </c>
      <c r="N33" s="1343" t="s">
        <v>278</v>
      </c>
      <c r="O33" s="1333">
        <v>35.269886363636367</v>
      </c>
      <c r="P33" s="1333">
        <v>-182.27462121212122</v>
      </c>
      <c r="Q33" s="1333">
        <v>11.575757575757574</v>
      </c>
      <c r="R33" s="1333">
        <v>-82.455492424242436</v>
      </c>
      <c r="S33" s="1333">
        <v>17.725378787878789</v>
      </c>
      <c r="T33" s="1333">
        <v>11.756628787878787</v>
      </c>
      <c r="U33" s="1333">
        <v>23.875</v>
      </c>
      <c r="V33" s="1333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43" t="s">
        <v>282</v>
      </c>
      <c r="H34" s="1333">
        <v>33.424999999999997</v>
      </c>
      <c r="I34" s="1337">
        <v>7</v>
      </c>
      <c r="J34" s="1337">
        <v>7</v>
      </c>
      <c r="K34" s="75">
        <f t="shared" si="1"/>
        <v>1</v>
      </c>
      <c r="N34" s="1343" t="s">
        <v>279</v>
      </c>
      <c r="O34" s="1333">
        <v>10.914285714285715</v>
      </c>
      <c r="P34" s="1333">
        <v>22.310084033613446</v>
      </c>
      <c r="Q34" s="1333">
        <v>21.989075630252103</v>
      </c>
      <c r="R34" s="1333">
        <v>11.074789915966388</v>
      </c>
      <c r="S34" s="1333">
        <v>16.692436974789917</v>
      </c>
      <c r="T34" s="1333">
        <v>5.4571428571428573</v>
      </c>
      <c r="U34" s="1333">
        <v>-83.468067226890753</v>
      </c>
      <c r="V34" s="1333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43" t="s">
        <v>283</v>
      </c>
      <c r="H35" s="1333">
        <v>72.348484848484873</v>
      </c>
      <c r="I35" s="1337">
        <v>16</v>
      </c>
      <c r="J35" s="1337">
        <v>16</v>
      </c>
      <c r="K35" s="75">
        <f t="shared" si="1"/>
        <v>1</v>
      </c>
      <c r="N35" s="1343" t="s">
        <v>280</v>
      </c>
      <c r="O35" s="1333">
        <v>5.1621621621621614</v>
      </c>
      <c r="P35" s="1333">
        <v>5.3055555555555554</v>
      </c>
      <c r="Q35" s="1333">
        <v>25.954204204204203</v>
      </c>
      <c r="R35" s="1333"/>
      <c r="S35" s="1333"/>
      <c r="T35" s="1333">
        <v>5.1621621621621614</v>
      </c>
      <c r="U35" s="1333">
        <v>15.916666666666666</v>
      </c>
      <c r="V35" s="1333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43" t="s">
        <v>286</v>
      </c>
      <c r="H36" s="1333">
        <v>41.275090045381155</v>
      </c>
      <c r="I36" s="1337">
        <v>41</v>
      </c>
      <c r="J36" s="1337">
        <v>40</v>
      </c>
      <c r="K36" s="75">
        <f t="shared" si="1"/>
        <v>0.97560975609756095</v>
      </c>
      <c r="N36" s="1343" t="s">
        <v>281</v>
      </c>
      <c r="O36" s="1333"/>
      <c r="P36" s="1333">
        <v>5.0263157894736841</v>
      </c>
      <c r="Q36" s="1333">
        <v>-100</v>
      </c>
      <c r="R36" s="1333">
        <v>5.0263157894736841</v>
      </c>
      <c r="S36" s="1333">
        <v>5.0263157894736841</v>
      </c>
      <c r="T36" s="1333">
        <v>10.052631578947368</v>
      </c>
      <c r="U36" s="1333">
        <v>15.078947368421051</v>
      </c>
      <c r="V36" s="1333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43" t="s">
        <v>267</v>
      </c>
      <c r="H37" s="1333">
        <v>-567.93130363611226</v>
      </c>
      <c r="I37" s="1337">
        <v>652</v>
      </c>
      <c r="J37" s="1337">
        <v>594</v>
      </c>
      <c r="K37" s="75"/>
      <c r="N37" s="1343" t="s">
        <v>282</v>
      </c>
      <c r="O37" s="1333">
        <v>4.7749999999999995</v>
      </c>
      <c r="P37" s="1333"/>
      <c r="Q37" s="1333">
        <v>9.5499999999999989</v>
      </c>
      <c r="R37" s="1333">
        <v>9.5499999999999989</v>
      </c>
      <c r="S37" s="1333"/>
      <c r="T37" s="1333">
        <v>4.7749999999999995</v>
      </c>
      <c r="U37" s="1333">
        <v>4.7749999999999995</v>
      </c>
      <c r="V37" s="1333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43" t="s">
        <v>283</v>
      </c>
      <c r="O38" s="1333"/>
      <c r="P38" s="1333">
        <v>13.436147186147185</v>
      </c>
      <c r="Q38" s="1333">
        <v>9.0952380952380949</v>
      </c>
      <c r="R38" s="1333">
        <v>8.8885281385281374</v>
      </c>
      <c r="S38" s="1333">
        <v>31.833333333333332</v>
      </c>
      <c r="T38" s="1333">
        <v>4.5476190476190474</v>
      </c>
      <c r="U38" s="1333">
        <v>4.5476190476190474</v>
      </c>
      <c r="V38" s="1333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43" t="s">
        <v>286</v>
      </c>
      <c r="O39" s="1333">
        <v>17.436706485024061</v>
      </c>
      <c r="P39" s="1333">
        <v>-66.928982867359451</v>
      </c>
      <c r="Q39" s="1333">
        <v>22.534490923730051</v>
      </c>
      <c r="R39" s="1333">
        <v>10.693106060606061</v>
      </c>
      <c r="S39" s="1333">
        <v>18.832085921325049</v>
      </c>
      <c r="T39" s="1333">
        <v>23.623081219595942</v>
      </c>
      <c r="U39" s="1333">
        <v>15.084602302459448</v>
      </c>
      <c r="V39" s="1333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43" t="s">
        <v>267</v>
      </c>
      <c r="O40" s="1333">
        <v>3.8396645047304396</v>
      </c>
      <c r="P40" s="1333">
        <v>-298.86588163849854</v>
      </c>
      <c r="Q40" s="1333">
        <v>239.22195601742462</v>
      </c>
      <c r="R40" s="1333">
        <v>-333.25767183357897</v>
      </c>
      <c r="S40" s="1333">
        <v>227.75718277547224</v>
      </c>
      <c r="T40" s="1333">
        <v>-297.55686513034971</v>
      </c>
      <c r="U40" s="1333">
        <v>-109.06968833131107</v>
      </c>
      <c r="V40" s="1333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15" t="s">
        <v>380</v>
      </c>
      <c r="F3" s="1316"/>
      <c r="G3" s="1316"/>
      <c r="H3" s="1317"/>
      <c r="I3" s="1315" t="s">
        <v>381</v>
      </c>
      <c r="J3" s="1316"/>
      <c r="K3" s="1316"/>
      <c r="L3" s="1317"/>
      <c r="M3" s="1315" t="s">
        <v>73</v>
      </c>
      <c r="N3" s="1316"/>
      <c r="O3" s="1316"/>
      <c r="P3" s="1317"/>
      <c r="Q3" s="1315" t="s">
        <v>179</v>
      </c>
      <c r="R3" s="1316"/>
      <c r="S3" s="1316"/>
      <c r="T3" s="1317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18" t="s">
        <v>626</v>
      </c>
      <c r="Y21" s="1319"/>
      <c r="Z21" s="1319"/>
      <c r="AA21" s="1319"/>
      <c r="AB21" s="1319"/>
      <c r="AC21" s="1320"/>
      <c r="AD21" s="1318" t="s">
        <v>627</v>
      </c>
      <c r="AE21" s="1319"/>
      <c r="AF21" s="1319"/>
      <c r="AG21" s="1320"/>
      <c r="AH21" s="1318" t="s">
        <v>628</v>
      </c>
      <c r="AI21" s="1321"/>
      <c r="AJ21" s="1321"/>
      <c r="AK21" s="1321"/>
      <c r="AL21" s="1321"/>
      <c r="AM21" s="1321"/>
      <c r="AN21" s="1322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531B5D8A-9D0A-4E72-80E1-F14498B85837}">
  <ds:schemaRefs/>
</ds:datastoreItem>
</file>

<file path=customXml/itemProps3.xml><?xml version="1.0" encoding="utf-8"?>
<ds:datastoreItem xmlns:ds="http://schemas.openxmlformats.org/officeDocument/2006/customXml" ds:itemID="{903EB21E-C250-4F6A-B91B-A1775839E030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3C2DB1DD-3D0B-439B-8CFE-28E9416D116E}">
  <ds:schemaRefs/>
</ds:datastoreItem>
</file>

<file path=customXml/itemProps7.xml><?xml version="1.0" encoding="utf-8"?>
<ds:datastoreItem xmlns:ds="http://schemas.openxmlformats.org/officeDocument/2006/customXml" ds:itemID="{3E2E56A8-1290-4D72-872F-7ED42363545B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C726001D-7FEF-4D60-904E-C515F2AE18B8}">
  <ds:schemaRefs/>
</ds:datastoreItem>
</file>

<file path=customXml/itemProps11.xml><?xml version="1.0" encoding="utf-8"?>
<ds:datastoreItem xmlns:ds="http://schemas.openxmlformats.org/officeDocument/2006/customXml" ds:itemID="{11FE2C8F-83A6-408B-A98A-41B704B98454}">
  <ds:schemaRefs/>
</ds:datastoreItem>
</file>

<file path=customXml/itemProps12.xml><?xml version="1.0" encoding="utf-8"?>
<ds:datastoreItem xmlns:ds="http://schemas.openxmlformats.org/officeDocument/2006/customXml" ds:itemID="{F0FF6FAD-D028-4BB2-9872-29442C59B600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1418D668-1050-4A24-AA46-1670C0328D19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ABEAD05A-C539-4D33-95F2-6638E494C203}">
  <ds:schemaRefs/>
</ds:datastoreItem>
</file>

<file path=customXml/itemProps17.xml><?xml version="1.0" encoding="utf-8"?>
<ds:datastoreItem xmlns:ds="http://schemas.openxmlformats.org/officeDocument/2006/customXml" ds:itemID="{5C390BFF-7F94-40C9-8244-56E47562B85E}">
  <ds:schemaRefs/>
</ds:datastoreItem>
</file>

<file path=customXml/itemProps18.xml><?xml version="1.0" encoding="utf-8"?>
<ds:datastoreItem xmlns:ds="http://schemas.openxmlformats.org/officeDocument/2006/customXml" ds:itemID="{F743BC9B-F626-443C-8944-CCA557256B30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2026-08-19T13:13:17Z</dcterms:modified>
</cp:coreProperties>
</file>