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730" windowHeight="11760"/>
  </bookViews>
  <sheets>
    <sheet name="Agentes" sheetId="3" r:id="rId1"/>
    <sheet name="Viaturas" sheetId="4" r:id="rId2"/>
    <sheet name="Condutores" sheetId="5" r:id="rId3"/>
    <sheet name="Multas" sheetId="2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8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4" i="2"/>
  <c r="L24" i="4" l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4" i="4"/>
  <c r="G5" i="3"/>
  <c r="G13" i="3"/>
  <c r="G7" i="3"/>
  <c r="G11" i="3"/>
  <c r="G4" i="3"/>
  <c r="G8" i="3"/>
  <c r="G12" i="3"/>
  <c r="G9" i="3"/>
  <c r="G10" i="3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J5" i="5"/>
  <c r="K5" i="5"/>
  <c r="J6" i="5"/>
  <c r="K6" i="5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K4" i="5"/>
  <c r="J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" i="5"/>
  <c r="G6" i="3"/>
  <c r="H93" i="2"/>
  <c r="H65" i="2"/>
  <c r="H18" i="2"/>
  <c r="H33" i="2"/>
  <c r="H34" i="2"/>
  <c r="H4" i="2"/>
  <c r="H94" i="2"/>
  <c r="H59" i="2"/>
  <c r="H115" i="2"/>
  <c r="H71" i="2"/>
  <c r="H25" i="2"/>
  <c r="H66" i="2"/>
  <c r="H8" i="2"/>
  <c r="H19" i="2"/>
  <c r="H101" i="2"/>
  <c r="H51" i="2"/>
  <c r="H72" i="2"/>
  <c r="H20" i="2"/>
  <c r="H9" i="2"/>
  <c r="H60" i="2"/>
  <c r="H109" i="2"/>
  <c r="H5" i="2"/>
  <c r="H102" i="2"/>
  <c r="H46" i="2"/>
  <c r="H6" i="2"/>
  <c r="H89" i="2"/>
  <c r="H21" i="2"/>
  <c r="H52" i="2"/>
  <c r="H91" i="2"/>
  <c r="H26" i="2"/>
  <c r="H67" i="2"/>
  <c r="H79" i="2"/>
  <c r="H47" i="2"/>
  <c r="H110" i="2"/>
  <c r="H22" i="2"/>
  <c r="H111" i="2"/>
  <c r="H73" i="2"/>
  <c r="H112" i="2"/>
  <c r="H48" i="2"/>
  <c r="H68" i="2"/>
  <c r="H69" i="2"/>
  <c r="H35" i="2"/>
  <c r="H27" i="2"/>
  <c r="H23" i="2"/>
  <c r="H10" i="2"/>
  <c r="H28" i="2"/>
  <c r="H36" i="2"/>
  <c r="H113" i="2"/>
  <c r="H37" i="2"/>
  <c r="H74" i="2"/>
  <c r="H14" i="2"/>
  <c r="H38" i="2"/>
  <c r="H39" i="2"/>
  <c r="H29" i="2"/>
  <c r="H70" i="2"/>
  <c r="H95" i="2"/>
  <c r="H103" i="2"/>
  <c r="H96" i="2"/>
  <c r="H80" i="2"/>
  <c r="H15" i="2"/>
  <c r="H77" i="2"/>
  <c r="H53" i="2"/>
  <c r="H7" i="2"/>
  <c r="H11" i="2"/>
  <c r="H40" i="2"/>
  <c r="H12" i="2"/>
  <c r="H54" i="2"/>
  <c r="H104" i="2"/>
  <c r="H41" i="2"/>
  <c r="H97" i="2"/>
  <c r="H30" i="2"/>
  <c r="H61" i="2"/>
  <c r="H62" i="2"/>
  <c r="H92" i="2"/>
  <c r="H75" i="2"/>
  <c r="H16" i="2"/>
  <c r="H114" i="2"/>
  <c r="H81" i="2"/>
  <c r="H42" i="2"/>
  <c r="H43" i="2"/>
  <c r="H55" i="2"/>
  <c r="H49" i="2"/>
  <c r="H82" i="2"/>
  <c r="H44" i="2"/>
  <c r="H78" i="2"/>
  <c r="H83" i="2"/>
  <c r="H105" i="2"/>
  <c r="H56" i="2"/>
  <c r="H31" i="2"/>
  <c r="H84" i="2"/>
  <c r="H24" i="2"/>
  <c r="H106" i="2"/>
  <c r="H85" i="2"/>
  <c r="H57" i="2"/>
  <c r="H58" i="2"/>
  <c r="H117" i="2"/>
  <c r="H107" i="2"/>
  <c r="H63" i="2"/>
  <c r="H86" i="2"/>
  <c r="H98" i="2"/>
  <c r="H64" i="2"/>
  <c r="H116" i="2"/>
  <c r="H108" i="2"/>
  <c r="H32" i="2"/>
  <c r="H50" i="2"/>
  <c r="H87" i="2"/>
  <c r="H76" i="2"/>
  <c r="H17" i="2"/>
  <c r="H99" i="2"/>
  <c r="H90" i="2"/>
  <c r="H88" i="2"/>
  <c r="H13" i="2"/>
  <c r="H100" i="2"/>
  <c r="H118" i="2"/>
  <c r="H45" i="2"/>
  <c r="M40" i="5" l="1"/>
  <c r="M32" i="5"/>
  <c r="M24" i="5"/>
  <c r="M39" i="5"/>
  <c r="M31" i="5"/>
  <c r="M23" i="5"/>
  <c r="M15" i="5"/>
  <c r="M7" i="5"/>
  <c r="M16" i="5"/>
  <c r="M8" i="5"/>
  <c r="M4" i="5"/>
  <c r="M33" i="5"/>
  <c r="M38" i="5"/>
  <c r="M37" i="5"/>
  <c r="M35" i="5"/>
  <c r="M19" i="5"/>
  <c r="M11" i="5"/>
  <c r="M27" i="5"/>
  <c r="M25" i="5"/>
  <c r="M36" i="5"/>
  <c r="M28" i="5"/>
  <c r="M20" i="5"/>
  <c r="M12" i="5"/>
  <c r="M34" i="5"/>
  <c r="M26" i="5"/>
  <c r="M18" i="5"/>
  <c r="M10" i="5"/>
  <c r="M30" i="5"/>
  <c r="M22" i="5"/>
  <c r="M14" i="5"/>
  <c r="M6" i="5"/>
  <c r="M29" i="5"/>
  <c r="M21" i="5"/>
  <c r="M13" i="5"/>
  <c r="M5" i="5"/>
  <c r="M17" i="5"/>
  <c r="M9" i="5"/>
</calcChain>
</file>

<file path=xl/sharedStrings.xml><?xml version="1.0" encoding="utf-8"?>
<sst xmlns="http://schemas.openxmlformats.org/spreadsheetml/2006/main" count="841" uniqueCount="309">
  <si>
    <t>Leiria</t>
  </si>
  <si>
    <t>Desrespeito da obrigação de parar</t>
  </si>
  <si>
    <t>100.00</t>
  </si>
  <si>
    <t>NG-96-34</t>
  </si>
  <si>
    <t>Torres Novas</t>
  </si>
  <si>
    <t>Não parar na Passadeira de Peões</t>
  </si>
  <si>
    <t>50.00</t>
  </si>
  <si>
    <t>EU-59-11</t>
  </si>
  <si>
    <t>Lisboa</t>
  </si>
  <si>
    <t>Circular em sentido contrário</t>
  </si>
  <si>
    <t>500.00</t>
  </si>
  <si>
    <t>TV-35-04</t>
  </si>
  <si>
    <t>Utilizar telemóvel em condução</t>
  </si>
  <si>
    <t>KK-71-88</t>
  </si>
  <si>
    <t>Excesso de velocidade (&gt; 40 Km)</t>
  </si>
  <si>
    <t>250.00</t>
  </si>
  <si>
    <t>OI-17-31</t>
  </si>
  <si>
    <t>Abrantes</t>
  </si>
  <si>
    <t>Pisar traço contínuo</t>
  </si>
  <si>
    <t>HV-21-24</t>
  </si>
  <si>
    <t>Uso incorrecto de luzes</t>
  </si>
  <si>
    <t>DM-21-48</t>
  </si>
  <si>
    <t>Alcanena</t>
  </si>
  <si>
    <t>Estacionamento em 2a. fila</t>
  </si>
  <si>
    <t>Santarém</t>
  </si>
  <si>
    <t>Porto</t>
  </si>
  <si>
    <t>Cond. sob influ. álcool (de 1,2 a 1,8)</t>
  </si>
  <si>
    <t>2500.00</t>
  </si>
  <si>
    <t>Tomar</t>
  </si>
  <si>
    <t>Cond. sob influ. álcool (de 0,5 a 1,2)</t>
  </si>
  <si>
    <t>HO-15-18</t>
  </si>
  <si>
    <t>Inverter marcha em Autoestrada</t>
  </si>
  <si>
    <t>Excesso de velocidade (&gt;20 Km e &lt; 40 Km)</t>
  </si>
  <si>
    <t>MJ-87-82</t>
  </si>
  <si>
    <t>CQ-07-12</t>
  </si>
  <si>
    <t>FJ-74-85</t>
  </si>
  <si>
    <t>NS-21-62</t>
  </si>
  <si>
    <t>Cond. sob influ. álcool (mais de 1,8)</t>
  </si>
  <si>
    <t>UE-92-24</t>
  </si>
  <si>
    <t>SM-38-87</t>
  </si>
  <si>
    <t>Estacionamento em cima do passeio</t>
  </si>
  <si>
    <t>30.00</t>
  </si>
  <si>
    <t>CI-57-04</t>
  </si>
  <si>
    <t>Circular com pneus inválidos</t>
  </si>
  <si>
    <t>Excesso de velocidade (&lt;20 Km)</t>
  </si>
  <si>
    <t>LL-21-07</t>
  </si>
  <si>
    <t>Ourém</t>
  </si>
  <si>
    <t>HC-41-61</t>
  </si>
  <si>
    <t>BM-72-65</t>
  </si>
  <si>
    <t>AT-47-45</t>
  </si>
  <si>
    <t>Não parar em semáforo Vermelho</t>
  </si>
  <si>
    <t>Não respeitar prioridade</t>
  </si>
  <si>
    <t>Excesso de ocupantes</t>
  </si>
  <si>
    <t>200.00</t>
  </si>
  <si>
    <t>Não parar em sinal STOP</t>
  </si>
  <si>
    <t xml:space="preserve"> Local</t>
  </si>
  <si>
    <t xml:space="preserve"> TipoInfraccao</t>
  </si>
  <si>
    <t xml:space="preserve"> ValorMulta</t>
  </si>
  <si>
    <t xml:space="preserve"> DataInfraccao</t>
  </si>
  <si>
    <t xml:space="preserve"> Viatura</t>
  </si>
  <si>
    <t xml:space="preserve"> Condutor</t>
  </si>
  <si>
    <t xml:space="preserve"> Agente</t>
  </si>
  <si>
    <t>idMulta</t>
  </si>
  <si>
    <t xml:space="preserve"> NomeDono</t>
  </si>
  <si>
    <t xml:space="preserve"> MoradaDono</t>
  </si>
  <si>
    <t xml:space="preserve"> CodPostalDono</t>
  </si>
  <si>
    <t xml:space="preserve"> Marca</t>
  </si>
  <si>
    <t xml:space="preserve"> Modelo</t>
  </si>
  <si>
    <t>XD-71-88</t>
  </si>
  <si>
    <t>ZG-74-16</t>
  </si>
  <si>
    <t>matricula</t>
  </si>
  <si>
    <t xml:space="preserve"> Nome</t>
  </si>
  <si>
    <t xml:space="preserve"> BI</t>
  </si>
  <si>
    <t xml:space="preserve"> N_CartaConducao</t>
  </si>
  <si>
    <t xml:space="preserve"> LocalEmissao</t>
  </si>
  <si>
    <t xml:space="preserve"> DataNascimento</t>
  </si>
  <si>
    <t xml:space="preserve"> João Santos</t>
  </si>
  <si>
    <t xml:space="preserve"> Daniel Soares</t>
  </si>
  <si>
    <t xml:space="preserve"> Adriana Rodrigues</t>
  </si>
  <si>
    <t xml:space="preserve"> Rosa Fernandes</t>
  </si>
  <si>
    <t xml:space="preserve"> Carolina Oliveira</t>
  </si>
  <si>
    <t xml:space="preserve"> César Sousa</t>
  </si>
  <si>
    <t xml:space="preserve"> Maria Teixeira</t>
  </si>
  <si>
    <t xml:space="preserve"> Maria Melo</t>
  </si>
  <si>
    <t xml:space="preserve"> Francisco Vieira</t>
  </si>
  <si>
    <t xml:space="preserve"> Leonardo Marques</t>
  </si>
  <si>
    <t xml:space="preserve"> Fábio Carvalho</t>
  </si>
  <si>
    <t xml:space="preserve"> Tiago Vieira</t>
  </si>
  <si>
    <t xml:space="preserve"> Rosana Soares</t>
  </si>
  <si>
    <t xml:space="preserve"> Rui Freitas</t>
  </si>
  <si>
    <t xml:space="preserve"> César Soares</t>
  </si>
  <si>
    <t xml:space="preserve"> Márcio Sousa</t>
  </si>
  <si>
    <t xml:space="preserve"> Eduardo Vieira</t>
  </si>
  <si>
    <t xml:space="preserve"> Adriana Oliveira</t>
  </si>
  <si>
    <t xml:space="preserve"> Beatriz Soares</t>
  </si>
  <si>
    <t xml:space="preserve"> Adriana Sousa</t>
  </si>
  <si>
    <t xml:space="preserve"> Patrícia Gonçalves</t>
  </si>
  <si>
    <t xml:space="preserve"> Paula Martins</t>
  </si>
  <si>
    <t xml:space="preserve"> Andreia Vieira</t>
  </si>
  <si>
    <t xml:space="preserve"> Elisabete Morais</t>
  </si>
  <si>
    <t xml:space="preserve"> Marlene Melo</t>
  </si>
  <si>
    <t xml:space="preserve"> Marlene Pinto</t>
  </si>
  <si>
    <t xml:space="preserve"> Luís Lopes</t>
  </si>
  <si>
    <t xml:space="preserve"> Denise Vieira</t>
  </si>
  <si>
    <t xml:space="preserve"> Cristina Rosa</t>
  </si>
  <si>
    <t xml:space="preserve"> Carmem Lopes</t>
  </si>
  <si>
    <t xml:space="preserve"> Rosana Carvalho</t>
  </si>
  <si>
    <t xml:space="preserve"> Paula Silva</t>
  </si>
  <si>
    <t xml:space="preserve"> Mara Vieira</t>
  </si>
  <si>
    <t xml:space="preserve"> Adão Pinto</t>
  </si>
  <si>
    <t xml:space="preserve"> Daniel Rodrigues</t>
  </si>
  <si>
    <t xml:space="preserve"> Sandra Rodrigues</t>
  </si>
  <si>
    <t xml:space="preserve"> Cláudio Vieira</t>
  </si>
  <si>
    <t>idCondutor</t>
  </si>
  <si>
    <t>António Rocha</t>
  </si>
  <si>
    <t>André Silveira</t>
  </si>
  <si>
    <t>Rui Vieira</t>
  </si>
  <si>
    <t>Paulo Vieira</t>
  </si>
  <si>
    <t>Augusto Carvalho</t>
  </si>
  <si>
    <t>José Alves</t>
  </si>
  <si>
    <t>Lurdes Vieira</t>
  </si>
  <si>
    <t>Cláudia Pinto</t>
  </si>
  <si>
    <t>Tânia Vieira</t>
  </si>
  <si>
    <t>Beatriz Pinto</t>
  </si>
  <si>
    <t>idAgente</t>
  </si>
  <si>
    <t>Nome</t>
  </si>
  <si>
    <t>Esquadra</t>
  </si>
  <si>
    <t>Fotografia</t>
  </si>
  <si>
    <t>ID</t>
  </si>
  <si>
    <t>Infracao</t>
  </si>
  <si>
    <t>LocalDaMulta</t>
  </si>
  <si>
    <t>ValorMulta</t>
  </si>
  <si>
    <t>DataDaMulta</t>
  </si>
  <si>
    <t>AgenteFK</t>
  </si>
  <si>
    <t>ViaturaFK</t>
  </si>
  <si>
    <t>CondutorFK</t>
  </si>
  <si>
    <t>// adiciona MULTAS</t>
  </si>
  <si>
    <t>var multas = new List&lt;Multas&gt; {</t>
  </si>
  <si>
    <t>var agentes = new List&lt;Agentes&gt; {</t>
  </si>
  <si>
    <t>BI</t>
  </si>
  <si>
    <t>Telemovel</t>
  </si>
  <si>
    <t>DataNascimento</t>
  </si>
  <si>
    <t>NumCartaConducao</t>
  </si>
  <si>
    <t>LocalEmissao</t>
  </si>
  <si>
    <t>DataValidadeCarta</t>
  </si>
  <si>
    <t>// adiciona CONDUTORES</t>
  </si>
  <si>
    <t>var condutores = new List&lt;Condutores&gt; {</t>
  </si>
  <si>
    <t>SA-12345</t>
  </si>
  <si>
    <t>LX-244056</t>
  </si>
  <si>
    <t>LX-847226</t>
  </si>
  <si>
    <t>SA-89573</t>
  </si>
  <si>
    <t>AC-738163</t>
  </si>
  <si>
    <t>Açores</t>
  </si>
  <si>
    <t>FA-321287</t>
  </si>
  <si>
    <t>Faro</t>
  </si>
  <si>
    <t>BE-782268</t>
  </si>
  <si>
    <t>Beja</t>
  </si>
  <si>
    <t>EV-409189</t>
  </si>
  <si>
    <t>Évora</t>
  </si>
  <si>
    <t>PO-26600</t>
  </si>
  <si>
    <t>AC-488808</t>
  </si>
  <si>
    <t>EV-196487</t>
  </si>
  <si>
    <t>EV-115244</t>
  </si>
  <si>
    <t>EV-257116</t>
  </si>
  <si>
    <t>PO-611668</t>
  </si>
  <si>
    <t>VI-815500</t>
  </si>
  <si>
    <t>Viseu</t>
  </si>
  <si>
    <t>AC-680776</t>
  </si>
  <si>
    <t>FA-812863</t>
  </si>
  <si>
    <t>BE-100918</t>
  </si>
  <si>
    <t>AC-374173</t>
  </si>
  <si>
    <t>MA-107861</t>
  </si>
  <si>
    <t>Madeira</t>
  </si>
  <si>
    <t>MA-949155</t>
  </si>
  <si>
    <t>BE-743939</t>
  </si>
  <si>
    <t>FA-165555</t>
  </si>
  <si>
    <t>FA-583994</t>
  </si>
  <si>
    <t>FA-751427</t>
  </si>
  <si>
    <t>LX-963025</t>
  </si>
  <si>
    <t>MA-512423</t>
  </si>
  <si>
    <t>PO-887507</t>
  </si>
  <si>
    <t>MA-257694</t>
  </si>
  <si>
    <t>SA-324795</t>
  </si>
  <si>
    <t>LX-182393</t>
  </si>
  <si>
    <t>VI-966301</t>
  </si>
  <si>
    <t>LX-753375</t>
  </si>
  <si>
    <t>AC-380383</t>
  </si>
  <si>
    <t>BE-173356</t>
  </si>
  <si>
    <t>AC-232544</t>
  </si>
  <si>
    <t>AC-488152</t>
  </si>
  <si>
    <t>Matricula</t>
  </si>
  <si>
    <t>Cor</t>
  </si>
  <si>
    <t>Branco</t>
  </si>
  <si>
    <t>Preto</t>
  </si>
  <si>
    <t>Azul</t>
  </si>
  <si>
    <t>Cinzento</t>
  </si>
  <si>
    <t>Vermelho</t>
  </si>
  <si>
    <t>Verde</t>
  </si>
  <si>
    <t>// adiciona VIATURAS</t>
  </si>
  <si>
    <t>Ford</t>
  </si>
  <si>
    <t>Seat</t>
  </si>
  <si>
    <t>Toledo</t>
  </si>
  <si>
    <t>Ferrari</t>
  </si>
  <si>
    <t>Testarossa</t>
  </si>
  <si>
    <t>Renault</t>
  </si>
  <si>
    <t>Clio</t>
  </si>
  <si>
    <t>Mondeo</t>
  </si>
  <si>
    <t>Espace</t>
  </si>
  <si>
    <t>Audi</t>
  </si>
  <si>
    <t>TT</t>
  </si>
  <si>
    <t>Fiat</t>
  </si>
  <si>
    <t>Bravo</t>
  </si>
  <si>
    <t>Twingo</t>
  </si>
  <si>
    <t>BMW</t>
  </si>
  <si>
    <t>4L</t>
  </si>
  <si>
    <t>Marbelha</t>
  </si>
  <si>
    <t>Ibisa</t>
  </si>
  <si>
    <t>Megane</t>
  </si>
  <si>
    <t>Panda</t>
  </si>
  <si>
    <t>Porshe</t>
  </si>
  <si>
    <t>A4</t>
  </si>
  <si>
    <t>A3</t>
  </si>
  <si>
    <t>Serie3</t>
  </si>
  <si>
    <t>Skoda</t>
  </si>
  <si>
    <t>Superb</t>
  </si>
  <si>
    <t>Rua de Coimbra</t>
  </si>
  <si>
    <t>Rua da Saboaria</t>
  </si>
  <si>
    <t>Rua Infantaria 15</t>
  </si>
  <si>
    <t>Rua Paulo Oliveira</t>
  </si>
  <si>
    <t>Rua do Teatro</t>
  </si>
  <si>
    <t>Rua da Cascalheira</t>
  </si>
  <si>
    <t>Rua Torres Pinheiro</t>
  </si>
  <si>
    <t>Rua S. João</t>
  </si>
  <si>
    <t>Rua de Leiria</t>
  </si>
  <si>
    <t>Rua Doutor Oliveira Salazar</t>
  </si>
  <si>
    <t>Rua Fernando Lopes Graça</t>
  </si>
  <si>
    <t>Rua 1º de Maio</t>
  </si>
  <si>
    <t>Rua do Orfeão Tomarense</t>
  </si>
  <si>
    <t>Rua Dom Diogo Torralva</t>
  </si>
  <si>
    <t>Azinhaga de Bacelos</t>
  </si>
  <si>
    <t>Avenida Doutor Vieira Guimarães</t>
  </si>
  <si>
    <t>Avenida Dom Nuno Álvares Pereira</t>
  </si>
  <si>
    <t>Caminho Água das Maias</t>
  </si>
  <si>
    <t>Largo da Saboaria</t>
  </si>
  <si>
    <t>Rua do Centro Republicano</t>
  </si>
  <si>
    <t>Travessa dos Arcos</t>
  </si>
  <si>
    <t>Tiago Lopes</t>
  </si>
  <si>
    <t>Henrique Soares</t>
  </si>
  <si>
    <t>Luciano Fernandes</t>
  </si>
  <si>
    <t>Mara Fernandes</t>
  </si>
  <si>
    <t>Luciana Rocha</t>
  </si>
  <si>
    <t>Isabel Rosa</t>
  </si>
  <si>
    <t>Alexandre Vieira</t>
  </si>
  <si>
    <t>Guilherme Rodrigues</t>
  </si>
  <si>
    <t>João  Vieira</t>
  </si>
  <si>
    <t>João Simões Lopes</t>
  </si>
  <si>
    <t>Henrique Dias</t>
  </si>
  <si>
    <t>Tânia Fernandes</t>
  </si>
  <si>
    <t>Guilherme Pinto</t>
  </si>
  <si>
    <t>Rodrigo Vieira</t>
  </si>
  <si>
    <t>Manuel Rodrigues</t>
  </si>
  <si>
    <t>Simone Vieira</t>
  </si>
  <si>
    <t>Luciano Vieira</t>
  </si>
  <si>
    <t>Marcos Vieira</t>
  </si>
  <si>
    <t>Renato Vieira</t>
  </si>
  <si>
    <t>Fábio Ribeiro</t>
  </si>
  <si>
    <t>Punto 75 SX</t>
  </si>
  <si>
    <t>Serie 5</t>
  </si>
  <si>
    <t>911 Carrera</t>
  </si>
  <si>
    <t>2300-471 TOMAR</t>
  </si>
  <si>
    <t>2300-439 TOMAR</t>
  </si>
  <si>
    <t>2300-602 TOMAR</t>
  </si>
  <si>
    <t>2300-559 TOMAR</t>
  </si>
  <si>
    <t>2300-583 TOMAR</t>
  </si>
  <si>
    <t>2300-514 TOMAR</t>
  </si>
  <si>
    <t>2300-359 TOMAR</t>
  </si>
  <si>
    <t>2300-573 TOMAR</t>
  </si>
  <si>
    <t>2300-464 TOMAR</t>
  </si>
  <si>
    <t>2300-538 TOMAR</t>
  </si>
  <si>
    <t>2300-632 TOMAR</t>
  </si>
  <si>
    <t>2300-534 TOMAR</t>
  </si>
  <si>
    <t>2300-565 TOMAR</t>
  </si>
  <si>
    <t>2305-123 ASSEICEIRA TMR</t>
  </si>
  <si>
    <t>2300-493 TOMAR</t>
  </si>
  <si>
    <t>2300-448 TOMAR</t>
  </si>
  <si>
    <t>2300-327 TOMAR</t>
  </si>
  <si>
    <t>2300-532 TOMAR</t>
  </si>
  <si>
    <t>2300-480 TOMAR</t>
  </si>
  <si>
    <t>2300-477 TOMAR</t>
  </si>
  <si>
    <t>2300-001 TOMAR</t>
  </si>
  <si>
    <t>Focus WRC</t>
  </si>
  <si>
    <t>};</t>
  </si>
  <si>
    <t>context.SaveChanges();</t>
  </si>
  <si>
    <t>agentes.ForEach(aa =&gt; context.Agentes.AddOrUpdate(a =&gt; a.Nome,aa));</t>
  </si>
  <si>
    <t>multas.ForEach(mm =&gt; context.Multas.AddOrUpdate(m =&gt; m.ID,mm));</t>
  </si>
  <si>
    <t>viaturas.ForEach(vv =&gt; context.Viaturas.AddOrUpdate(v =&gt; v.Matricula,vv));</t>
  </si>
  <si>
    <t>condutores.ForEach(cc =&gt; context.Condutores.AddOrUpdate(c =&gt; c.Nome,cc));</t>
  </si>
  <si>
    <t>// adiciona AGENTES</t>
  </si>
  <si>
    <t>var viaturas = new List&lt;Viaturas&gt; {</t>
  </si>
  <si>
    <t>TaniaVieira.jpg</t>
  </si>
  <si>
    <t>AntonioRocha.jpg</t>
  </si>
  <si>
    <t>AndreSilveira.jpg</t>
  </si>
  <si>
    <t>LurdesVieira.jpg</t>
  </si>
  <si>
    <t>ClaudiaPinto.jpg</t>
  </si>
  <si>
    <t>RuiVieira.jpg</t>
  </si>
  <si>
    <t>PauloVieira.jpg</t>
  </si>
  <si>
    <t>AugustoCarvalho.jpg</t>
  </si>
  <si>
    <t>BeatrizPinto.jpg</t>
  </si>
  <si>
    <t>JoseAlves.jpg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</si>
</sst>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tabSelected="1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2" max="2" width="12.5703125" style="6" customWidth="1"/>
    <col min="3" max="3" width="25.7109375" customWidth="1"/>
    <col min="4" max="4" width="19.85546875" customWidth="1"/>
    <col min="5" max="5" width="13.7109375" customWidth="1"/>
  </cols>
  <sheetData>
    <row r="2" spans="2:7" x14ac:dyDescent="0.25">
      <c r="B2" s="4" t="s">
        <v>124</v>
      </c>
      <c r="C2" s="3" t="s">
        <v>125</v>
      </c>
      <c r="D2" s="3" t="s">
        <v>126</v>
      </c>
      <c r="E2" s="3" t="s">
        <v>127</v>
      </c>
      <c r="G2" t="s">
        <v>297</v>
      </c>
    </row>
    <row r="3" spans="2:7" x14ac:dyDescent="0.25">
      <c r="B3" s="5" t="s">
        <v>128</v>
      </c>
      <c r="C3" s="2" t="s">
        <v>125</v>
      </c>
      <c r="D3" s="2" t="s">
        <v>126</v>
      </c>
      <c r="E3" s="2" t="s">
        <v>127</v>
      </c>
      <c r="G3" t="s">
        <v>138</v>
      </c>
    </row>
    <row r="4" spans="2:7" s="10" customFormat="1" x14ac:dyDescent="0.25">
      <c r="B4" s="9">
        <v>1</v>
      </c>
      <c r="C4" s="10" t="s">
        <v>122</v>
      </c>
      <c r="D4" s="10" t="s">
        <v>46</v>
      </c>
      <c r="E4" s="10" t="s">
        <v>299</v>
      </c>
      <c r="G4" s="10" t="str">
        <f t="shared" ref="G4:G12" si="0">"   new Agentes {"&amp;B$3&amp;"="&amp;B4&amp;", "&amp;C$3&amp;"="""&amp;C4&amp;""", "&amp;D$3&amp;"="""&amp;D4&amp;""", "&amp;E$3&amp;"="""&amp;E4&amp;""" },"</f>
        <v xml:space="preserve">   new Agentes {ID=1, Nome="Tânia Vieira", Esquadra="Ourém", Fotografia="TaniaVieira.jpg" },</v>
      </c>
    </row>
    <row r="5" spans="2:7" s="10" customFormat="1" x14ac:dyDescent="0.25">
      <c r="B5" s="9">
        <v>2</v>
      </c>
      <c r="C5" s="10" t="s">
        <v>114</v>
      </c>
      <c r="D5" s="10" t="s">
        <v>46</v>
      </c>
      <c r="E5" s="10" t="s">
        <v>300</v>
      </c>
      <c r="G5" s="10" t="str">
        <f t="shared" si="0"/>
        <v xml:space="preserve">   new Agentes {ID=2, Nome="António Rocha", Esquadra="Ourém", Fotografia="AntonioRocha.jpg" },</v>
      </c>
    </row>
    <row r="6" spans="2:7" s="10" customFormat="1" x14ac:dyDescent="0.25">
      <c r="B6" s="9">
        <v>3</v>
      </c>
      <c r="C6" s="10" t="s">
        <v>115</v>
      </c>
      <c r="D6" s="10" t="s">
        <v>17</v>
      </c>
      <c r="E6" s="10" t="s">
        <v>301</v>
      </c>
      <c r="G6" s="10" t="str">
        <f t="shared" si="0"/>
        <v xml:space="preserve">   new Agentes {ID=3, Nome="André Silveira", Esquadra="Abrantes", Fotografia="AndreSilveira.jpg" },</v>
      </c>
    </row>
    <row r="7" spans="2:7" s="10" customFormat="1" x14ac:dyDescent="0.25">
      <c r="B7" s="9">
        <v>4</v>
      </c>
      <c r="C7" s="10" t="s">
        <v>120</v>
      </c>
      <c r="D7" s="10" t="s">
        <v>0</v>
      </c>
      <c r="E7" s="10" t="s">
        <v>302</v>
      </c>
      <c r="G7" s="10" t="str">
        <f t="shared" si="0"/>
        <v xml:space="preserve">   new Agentes {ID=4, Nome="Lurdes Vieira", Esquadra="Leiria", Fotografia="LurdesVieira.jpg" },</v>
      </c>
    </row>
    <row r="8" spans="2:7" s="10" customFormat="1" x14ac:dyDescent="0.25">
      <c r="B8" s="9">
        <v>5</v>
      </c>
      <c r="C8" s="10" t="s">
        <v>121</v>
      </c>
      <c r="D8" s="10" t="s">
        <v>25</v>
      </c>
      <c r="E8" s="10" t="s">
        <v>303</v>
      </c>
      <c r="G8" s="10" t="str">
        <f t="shared" si="0"/>
        <v xml:space="preserve">   new Agentes {ID=5, Nome="Cláudia Pinto", Esquadra="Porto", Fotografia="ClaudiaPinto.jpg" },</v>
      </c>
    </row>
    <row r="9" spans="2:7" s="10" customFormat="1" x14ac:dyDescent="0.25">
      <c r="B9" s="9">
        <v>6</v>
      </c>
      <c r="C9" s="10" t="s">
        <v>116</v>
      </c>
      <c r="D9" s="10" t="s">
        <v>28</v>
      </c>
      <c r="E9" s="10" t="s">
        <v>304</v>
      </c>
      <c r="G9" s="10" t="str">
        <f t="shared" si="0"/>
        <v xml:space="preserve">   new Agentes {ID=6, Nome="Rui Vieira", Esquadra="Tomar", Fotografia="RuiVieira.jpg" },</v>
      </c>
    </row>
    <row r="10" spans="2:7" s="10" customFormat="1" x14ac:dyDescent="0.25">
      <c r="B10" s="9">
        <v>7</v>
      </c>
      <c r="C10" s="10" t="s">
        <v>117</v>
      </c>
      <c r="D10" s="10" t="s">
        <v>4</v>
      </c>
      <c r="E10" s="10" t="s">
        <v>305</v>
      </c>
      <c r="G10" s="10" t="str">
        <f t="shared" si="0"/>
        <v xml:space="preserve">   new Agentes {ID=7, Nome="Paulo Vieira", Esquadra="Torres Novas", Fotografia="PauloVieira.jpg" },</v>
      </c>
    </row>
    <row r="11" spans="2:7" s="10" customFormat="1" x14ac:dyDescent="0.25">
      <c r="B11" s="9">
        <v>8</v>
      </c>
      <c r="C11" s="10" t="s">
        <v>118</v>
      </c>
      <c r="D11" s="10" t="s">
        <v>8</v>
      </c>
      <c r="E11" s="10" t="s">
        <v>306</v>
      </c>
      <c r="G11" s="10" t="str">
        <f t="shared" si="0"/>
        <v xml:space="preserve">   new Agentes {ID=8, Nome="Augusto Carvalho", Esquadra="Lisboa", Fotografia="AugustoCarvalho.jpg" },</v>
      </c>
    </row>
    <row r="12" spans="2:7" s="10" customFormat="1" x14ac:dyDescent="0.25">
      <c r="B12" s="9">
        <v>9</v>
      </c>
      <c r="C12" s="11" t="s">
        <v>123</v>
      </c>
      <c r="D12" s="10" t="s">
        <v>25</v>
      </c>
      <c r="E12" s="10" t="s">
        <v>307</v>
      </c>
      <c r="G12" s="10" t="str">
        <f t="shared" si="0"/>
        <v xml:space="preserve">   new Agentes {ID=9, Nome="Beatriz Pinto", Esquadra="Porto", Fotografia="BeatrizPinto.jpg" },</v>
      </c>
    </row>
    <row r="13" spans="2:7" s="10" customFormat="1" x14ac:dyDescent="0.25">
      <c r="B13" s="9">
        <v>10</v>
      </c>
      <c r="C13" s="10" t="s">
        <v>119</v>
      </c>
      <c r="D13" s="10" t="s">
        <v>22</v>
      </c>
      <c r="E13" s="10" t="s">
        <v>308</v>
      </c>
      <c r="G13" s="10" t="str">
        <f>"   new Agentes {"&amp;B$3&amp;"="&amp;B13&amp;", "&amp;C$3&amp;"="""&amp;C13&amp;""", "&amp;D$3&amp;"="""&amp;D13&amp;""", "&amp;E$3&amp;"="""&amp;E13&amp;""" }"</f>
        <v xml:space="preserve">   new Agentes {ID=10, Nome="José Alves", Esquadra="Alcanena", Fotografia="JoseAlves.jpg" }</v>
      </c>
    </row>
    <row r="14" spans="2:7" x14ac:dyDescent="0.25">
      <c r="G14" t="s">
        <v>291</v>
      </c>
    </row>
    <row r="15" spans="2:7" x14ac:dyDescent="0.25">
      <c r="G15" t="s">
        <v>293</v>
      </c>
    </row>
    <row r="16" spans="2:7" x14ac:dyDescent="0.25">
      <c r="G16" t="s">
        <v>292</v>
      </c>
    </row>
  </sheetData>
  <sortState ref="B4:G13">
    <sortCondition ref="B4:B1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7"/>
  <sheetViews>
    <sheetView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2" max="2" width="11.7109375" customWidth="1"/>
    <col min="3" max="3" width="9.42578125" style="6" customWidth="1"/>
    <col min="4" max="4" width="11.7109375" customWidth="1"/>
    <col min="5" max="5" width="10.85546875" customWidth="1"/>
    <col min="6" max="6" width="13.5703125" customWidth="1"/>
    <col min="7" max="7" width="11.7109375" customWidth="1"/>
    <col min="8" max="8" width="20.42578125" bestFit="1" customWidth="1"/>
    <col min="9" max="9" width="33.140625" bestFit="1" customWidth="1"/>
    <col min="10" max="10" width="25.140625" bestFit="1" customWidth="1"/>
  </cols>
  <sheetData>
    <row r="2" spans="2:12" x14ac:dyDescent="0.25">
      <c r="B2" s="3"/>
      <c r="C2" s="4"/>
      <c r="D2" s="3" t="s">
        <v>70</v>
      </c>
      <c r="E2" s="3" t="s">
        <v>66</v>
      </c>
      <c r="F2" s="3" t="s">
        <v>67</v>
      </c>
      <c r="G2" s="3"/>
      <c r="H2" s="3" t="s">
        <v>63</v>
      </c>
      <c r="I2" s="3" t="s">
        <v>64</v>
      </c>
      <c r="J2" s="3" t="s">
        <v>65</v>
      </c>
      <c r="L2" t="s">
        <v>198</v>
      </c>
    </row>
    <row r="3" spans="2:12" x14ac:dyDescent="0.25">
      <c r="B3" s="2"/>
      <c r="C3" s="5" t="s">
        <v>128</v>
      </c>
      <c r="D3" s="2" t="s">
        <v>190</v>
      </c>
      <c r="E3" s="2" t="s">
        <v>66</v>
      </c>
      <c r="F3" s="2" t="s">
        <v>67</v>
      </c>
      <c r="G3" s="2" t="s">
        <v>191</v>
      </c>
      <c r="H3" s="2" t="s">
        <v>63</v>
      </c>
      <c r="I3" s="2" t="s">
        <v>64</v>
      </c>
      <c r="J3" s="2" t="s">
        <v>65</v>
      </c>
      <c r="L3" t="s">
        <v>298</v>
      </c>
    </row>
    <row r="4" spans="2:12" x14ac:dyDescent="0.25">
      <c r="B4" t="s">
        <v>49</v>
      </c>
      <c r="C4" s="6">
        <v>1</v>
      </c>
      <c r="D4" t="s">
        <v>49</v>
      </c>
      <c r="E4" t="s">
        <v>199</v>
      </c>
      <c r="F4" t="s">
        <v>290</v>
      </c>
      <c r="G4" t="s">
        <v>192</v>
      </c>
      <c r="H4" t="s">
        <v>246</v>
      </c>
      <c r="I4" t="s">
        <v>225</v>
      </c>
      <c r="J4" t="s">
        <v>269</v>
      </c>
      <c r="L4" t="str">
        <f>"   new Viaturas {"&amp;C$3&amp;"="&amp;C4&amp;", "&amp;D$3&amp;"="""&amp;D4&amp;""", "&amp;E$3&amp;"="""&amp;E4&amp;""", "&amp;F$3&amp;"="""&amp;F4&amp;""", "&amp;G$3&amp;"="""&amp;G4&amp;""", "&amp;H$3&amp;"="""&amp;H4&amp;""", "&amp;I$3&amp;"="""&amp;I4&amp;""", "&amp;J$3&amp;"="""&amp;J4&amp;""" },"</f>
        <v xml:space="preserve">   new Viaturas {ID=1, Matricula="AT-47-45",  Marca="Ford",  Modelo="Focus WRC", Cor="Branco",  NomeDono="Tiago Lopes",  MoradaDono="Rua de Coimbra",  CodPostalDono="2300-471 TOMAR" },</v>
      </c>
    </row>
    <row r="5" spans="2:12" x14ac:dyDescent="0.25">
      <c r="B5" t="s">
        <v>48</v>
      </c>
      <c r="C5" s="6">
        <v>2</v>
      </c>
      <c r="D5" t="s">
        <v>48</v>
      </c>
      <c r="E5" t="s">
        <v>200</v>
      </c>
      <c r="F5" t="s">
        <v>201</v>
      </c>
      <c r="G5" t="s">
        <v>193</v>
      </c>
      <c r="H5" t="s">
        <v>247</v>
      </c>
      <c r="I5" t="s">
        <v>239</v>
      </c>
      <c r="J5" t="s">
        <v>270</v>
      </c>
      <c r="L5" t="str">
        <f t="shared" ref="L5:L23" si="0">"   new Viaturas {"&amp;C$3&amp;"="&amp;C5&amp;", "&amp;D$3&amp;"="""&amp;D5&amp;""", "&amp;E$3&amp;"="""&amp;E5&amp;""", "&amp;F$3&amp;"="""&amp;F5&amp;""", "&amp;G$3&amp;"="""&amp;G5&amp;""", "&amp;H$3&amp;"="""&amp;H5&amp;""", "&amp;I$3&amp;"="""&amp;I5&amp;""", "&amp;J$3&amp;"="""&amp;J5&amp;""" },"</f>
        <v xml:space="preserve">   new Viaturas {ID=2, Matricula="BM-72-65",  Marca="Seat",  Modelo="Toledo", Cor="Preto",  NomeDono="Henrique Soares",  MoradaDono="Azinhaga de Bacelos",  CodPostalDono="2300-439 TOMAR" },</v>
      </c>
    </row>
    <row r="6" spans="2:12" x14ac:dyDescent="0.25">
      <c r="B6" t="s">
        <v>42</v>
      </c>
      <c r="C6" s="6">
        <v>3</v>
      </c>
      <c r="D6" t="s">
        <v>42</v>
      </c>
      <c r="E6" t="s">
        <v>202</v>
      </c>
      <c r="F6" t="s">
        <v>203</v>
      </c>
      <c r="G6" t="s">
        <v>196</v>
      </c>
      <c r="H6" t="s">
        <v>248</v>
      </c>
      <c r="I6" t="s">
        <v>245</v>
      </c>
      <c r="J6" t="s">
        <v>271</v>
      </c>
      <c r="L6" t="str">
        <f t="shared" si="0"/>
        <v xml:space="preserve">   new Viaturas {ID=3, Matricula="CI-57-04",  Marca="Ferrari",  Modelo="Testarossa", Cor="Vermelho",  NomeDono="Luciano Fernandes",  MoradaDono="Travessa dos Arcos",  CodPostalDono="2300-602 TOMAR" },</v>
      </c>
    </row>
    <row r="7" spans="2:12" x14ac:dyDescent="0.25">
      <c r="B7" t="s">
        <v>34</v>
      </c>
      <c r="C7" s="6">
        <v>4</v>
      </c>
      <c r="D7" t="s">
        <v>34</v>
      </c>
      <c r="E7" t="s">
        <v>204</v>
      </c>
      <c r="F7" t="s">
        <v>205</v>
      </c>
      <c r="G7" t="s">
        <v>195</v>
      </c>
      <c r="H7" t="s">
        <v>249</v>
      </c>
      <c r="I7" t="s">
        <v>226</v>
      </c>
      <c r="J7" t="s">
        <v>272</v>
      </c>
      <c r="L7" t="str">
        <f t="shared" si="0"/>
        <v xml:space="preserve">   new Viaturas {ID=4, Matricula="CQ-07-12",  Marca="Renault",  Modelo="Clio", Cor="Cinzento",  NomeDono="Mara Fernandes",  MoradaDono="Rua da Saboaria",  CodPostalDono="2300-559 TOMAR" },</v>
      </c>
    </row>
    <row r="8" spans="2:12" x14ac:dyDescent="0.25">
      <c r="B8" t="s">
        <v>21</v>
      </c>
      <c r="C8" s="6">
        <v>5</v>
      </c>
      <c r="D8" t="s">
        <v>21</v>
      </c>
      <c r="E8" t="s">
        <v>199</v>
      </c>
      <c r="F8" t="s">
        <v>206</v>
      </c>
      <c r="G8" t="s">
        <v>196</v>
      </c>
      <c r="H8" t="s">
        <v>250</v>
      </c>
      <c r="I8" t="s">
        <v>227</v>
      </c>
      <c r="J8" t="s">
        <v>273</v>
      </c>
      <c r="L8" t="str">
        <f t="shared" si="0"/>
        <v xml:space="preserve">   new Viaturas {ID=5, Matricula="DM-21-48",  Marca="Ford",  Modelo="Mondeo", Cor="Vermelho",  NomeDono="Luciana Rocha",  MoradaDono="Rua Infantaria 15",  CodPostalDono="2300-583 TOMAR" },</v>
      </c>
    </row>
    <row r="9" spans="2:12" x14ac:dyDescent="0.25">
      <c r="B9" t="s">
        <v>7</v>
      </c>
      <c r="C9" s="6">
        <v>6</v>
      </c>
      <c r="D9" t="s">
        <v>7</v>
      </c>
      <c r="E9" t="s">
        <v>204</v>
      </c>
      <c r="F9" t="s">
        <v>207</v>
      </c>
      <c r="G9" t="s">
        <v>197</v>
      </c>
      <c r="H9" t="s">
        <v>251</v>
      </c>
      <c r="I9" t="s">
        <v>228</v>
      </c>
      <c r="J9" t="s">
        <v>274</v>
      </c>
      <c r="L9" t="str">
        <f t="shared" si="0"/>
        <v xml:space="preserve">   new Viaturas {ID=6, Matricula="EU-59-11",  Marca="Renault",  Modelo="Espace", Cor="Verde",  NomeDono="Isabel Rosa",  MoradaDono="Rua Paulo Oliveira",  CodPostalDono="2300-514 TOMAR" },</v>
      </c>
    </row>
    <row r="10" spans="2:12" x14ac:dyDescent="0.25">
      <c r="B10" t="s">
        <v>35</v>
      </c>
      <c r="C10" s="6">
        <v>7</v>
      </c>
      <c r="D10" t="s">
        <v>35</v>
      </c>
      <c r="E10" t="s">
        <v>208</v>
      </c>
      <c r="F10" t="s">
        <v>209</v>
      </c>
      <c r="G10" t="s">
        <v>192</v>
      </c>
      <c r="H10" t="s">
        <v>252</v>
      </c>
      <c r="I10" t="s">
        <v>244</v>
      </c>
      <c r="J10" t="s">
        <v>275</v>
      </c>
      <c r="L10" t="str">
        <f t="shared" si="0"/>
        <v xml:space="preserve">   new Viaturas {ID=7, Matricula="FJ-74-85",  Marca="Audi",  Modelo="TT", Cor="Branco",  NomeDono="Alexandre Vieira",  MoradaDono="Rua do Centro Republicano",  CodPostalDono="2300-359 TOMAR" },</v>
      </c>
    </row>
    <row r="11" spans="2:12" x14ac:dyDescent="0.25">
      <c r="B11" t="s">
        <v>47</v>
      </c>
      <c r="C11" s="6">
        <v>8</v>
      </c>
      <c r="D11" t="s">
        <v>47</v>
      </c>
      <c r="E11" t="s">
        <v>210</v>
      </c>
      <c r="F11" t="s">
        <v>211</v>
      </c>
      <c r="G11" t="s">
        <v>193</v>
      </c>
      <c r="H11" t="s">
        <v>253</v>
      </c>
      <c r="I11" t="s">
        <v>229</v>
      </c>
      <c r="J11" t="s">
        <v>276</v>
      </c>
      <c r="L11" t="str">
        <f t="shared" si="0"/>
        <v xml:space="preserve">   new Viaturas {ID=8, Matricula="HC-41-61",  Marca="Fiat",  Modelo="Bravo", Cor="Preto",  NomeDono="Guilherme Rodrigues",  MoradaDono="Rua do Teatro",  CodPostalDono="2300-573 TOMAR" },</v>
      </c>
    </row>
    <row r="12" spans="2:12" x14ac:dyDescent="0.25">
      <c r="B12" t="s">
        <v>30</v>
      </c>
      <c r="C12" s="6">
        <v>9</v>
      </c>
      <c r="D12" t="s">
        <v>30</v>
      </c>
      <c r="E12" t="s">
        <v>204</v>
      </c>
      <c r="F12" t="s">
        <v>212</v>
      </c>
      <c r="G12" t="s">
        <v>194</v>
      </c>
      <c r="H12" t="s">
        <v>117</v>
      </c>
      <c r="I12" t="s">
        <v>230</v>
      </c>
      <c r="J12" t="s">
        <v>277</v>
      </c>
      <c r="L12" t="str">
        <f t="shared" si="0"/>
        <v xml:space="preserve">   new Viaturas {ID=9, Matricula="HO-15-18",  Marca="Renault",  Modelo="Twingo", Cor="Azul",  NomeDono="Paulo Vieira",  MoradaDono="Rua da Cascalheira",  CodPostalDono="2300-464 TOMAR" },</v>
      </c>
    </row>
    <row r="13" spans="2:12" x14ac:dyDescent="0.25">
      <c r="B13" t="s">
        <v>19</v>
      </c>
      <c r="C13" s="6">
        <v>10</v>
      </c>
      <c r="D13" t="s">
        <v>19</v>
      </c>
      <c r="E13" t="s">
        <v>213</v>
      </c>
      <c r="F13" t="s">
        <v>267</v>
      </c>
      <c r="G13" t="s">
        <v>195</v>
      </c>
      <c r="H13" t="s">
        <v>254</v>
      </c>
      <c r="I13" t="s">
        <v>231</v>
      </c>
      <c r="J13" t="s">
        <v>278</v>
      </c>
      <c r="L13" t="str">
        <f t="shared" si="0"/>
        <v xml:space="preserve">   new Viaturas {ID=10, Matricula="HV-21-24",  Marca="BMW",  Modelo="Serie 5", Cor="Cinzento",  NomeDono="João  Vieira",  MoradaDono="Rua Torres Pinheiro",  CodPostalDono="2300-538 TOMAR" },</v>
      </c>
    </row>
    <row r="14" spans="2:12" x14ac:dyDescent="0.25">
      <c r="B14" t="s">
        <v>13</v>
      </c>
      <c r="C14" s="6">
        <v>11</v>
      </c>
      <c r="D14" t="s">
        <v>13</v>
      </c>
      <c r="E14" t="s">
        <v>204</v>
      </c>
      <c r="F14" t="s">
        <v>214</v>
      </c>
      <c r="G14" t="s">
        <v>196</v>
      </c>
      <c r="H14" t="s">
        <v>255</v>
      </c>
      <c r="I14" t="s">
        <v>232</v>
      </c>
      <c r="J14" t="s">
        <v>289</v>
      </c>
      <c r="L14" t="str">
        <f t="shared" si="0"/>
        <v xml:space="preserve">   new Viaturas {ID=11, Matricula="KK-71-88",  Marca="Renault",  Modelo="4L", Cor="Vermelho",  NomeDono="João Simões Lopes",  MoradaDono="Rua S. João",  CodPostalDono="2300-001 TOMAR" },</v>
      </c>
    </row>
    <row r="15" spans="2:12" x14ac:dyDescent="0.25">
      <c r="B15" t="s">
        <v>45</v>
      </c>
      <c r="C15" s="6">
        <v>12</v>
      </c>
      <c r="D15" t="s">
        <v>45</v>
      </c>
      <c r="E15" t="s">
        <v>200</v>
      </c>
      <c r="F15" t="s">
        <v>215</v>
      </c>
      <c r="G15" t="s">
        <v>197</v>
      </c>
      <c r="H15" t="s">
        <v>256</v>
      </c>
      <c r="I15" t="s">
        <v>242</v>
      </c>
      <c r="J15" t="s">
        <v>279</v>
      </c>
      <c r="L15" t="str">
        <f t="shared" si="0"/>
        <v xml:space="preserve">   new Viaturas {ID=12, Matricula="LL-21-07",  Marca="Seat",  Modelo="Marbelha", Cor="Verde",  NomeDono="Henrique Dias",  MoradaDono="Caminho Água das Maias",  CodPostalDono="2300-632 TOMAR" },</v>
      </c>
    </row>
    <row r="16" spans="2:12" x14ac:dyDescent="0.25">
      <c r="B16" t="s">
        <v>33</v>
      </c>
      <c r="C16" s="6">
        <v>13</v>
      </c>
      <c r="D16" t="s">
        <v>33</v>
      </c>
      <c r="E16" t="s">
        <v>200</v>
      </c>
      <c r="F16" t="s">
        <v>216</v>
      </c>
      <c r="G16" t="s">
        <v>192</v>
      </c>
      <c r="H16" t="s">
        <v>257</v>
      </c>
      <c r="I16" t="s">
        <v>240</v>
      </c>
      <c r="J16" t="s">
        <v>280</v>
      </c>
      <c r="L16" t="str">
        <f t="shared" si="0"/>
        <v xml:space="preserve">   new Viaturas {ID=13, Matricula="MJ-87-82",  Marca="Seat",  Modelo="Ibisa", Cor="Branco",  NomeDono="Tânia Fernandes",  MoradaDono="Avenida Doutor Vieira Guimarães",  CodPostalDono="2300-534 TOMAR" },</v>
      </c>
    </row>
    <row r="17" spans="2:12" x14ac:dyDescent="0.25">
      <c r="B17" t="s">
        <v>3</v>
      </c>
      <c r="C17" s="6">
        <v>14</v>
      </c>
      <c r="D17" t="s">
        <v>3</v>
      </c>
      <c r="E17" t="s">
        <v>204</v>
      </c>
      <c r="F17" t="s">
        <v>217</v>
      </c>
      <c r="G17" t="s">
        <v>193</v>
      </c>
      <c r="H17" t="s">
        <v>258</v>
      </c>
      <c r="I17" t="s">
        <v>233</v>
      </c>
      <c r="J17" t="s">
        <v>281</v>
      </c>
      <c r="L17" t="str">
        <f t="shared" si="0"/>
        <v xml:space="preserve">   new Viaturas {ID=14, Matricula="NG-96-34",  Marca="Renault",  Modelo="Megane", Cor="Preto",  NomeDono="Guilherme Pinto",  MoradaDono="Rua de Leiria",  CodPostalDono="2300-565 TOMAR" },</v>
      </c>
    </row>
    <row r="18" spans="2:12" x14ac:dyDescent="0.25">
      <c r="B18" t="s">
        <v>36</v>
      </c>
      <c r="C18" s="6">
        <v>15</v>
      </c>
      <c r="D18" t="s">
        <v>36</v>
      </c>
      <c r="E18" t="s">
        <v>210</v>
      </c>
      <c r="F18" t="s">
        <v>218</v>
      </c>
      <c r="G18" t="s">
        <v>194</v>
      </c>
      <c r="H18" t="s">
        <v>259</v>
      </c>
      <c r="I18" t="s">
        <v>234</v>
      </c>
      <c r="J18" t="s">
        <v>282</v>
      </c>
      <c r="L18" t="str">
        <f t="shared" si="0"/>
        <v xml:space="preserve">   new Viaturas {ID=15, Matricula="NS-21-62",  Marca="Fiat",  Modelo="Panda", Cor="Azul",  NomeDono="Rodrigo Vieira",  MoradaDono="Rua Doutor Oliveira Salazar",  CodPostalDono="2305-123 ASSEICEIRA TMR" },</v>
      </c>
    </row>
    <row r="19" spans="2:12" x14ac:dyDescent="0.25">
      <c r="B19" t="s">
        <v>16</v>
      </c>
      <c r="C19" s="6">
        <v>16</v>
      </c>
      <c r="D19" t="s">
        <v>16</v>
      </c>
      <c r="E19" t="s">
        <v>210</v>
      </c>
      <c r="F19" t="s">
        <v>266</v>
      </c>
      <c r="G19" t="s">
        <v>195</v>
      </c>
      <c r="H19" t="s">
        <v>260</v>
      </c>
      <c r="I19" t="s">
        <v>235</v>
      </c>
      <c r="J19" t="s">
        <v>283</v>
      </c>
      <c r="L19" t="str">
        <f t="shared" si="0"/>
        <v xml:space="preserve">   new Viaturas {ID=16, Matricula="OI-17-31",  Marca="Fiat",  Modelo="Punto 75 SX", Cor="Cinzento",  NomeDono="Manuel Rodrigues",  MoradaDono="Rua Fernando Lopes Graça",  CodPostalDono="2300-493 TOMAR" },</v>
      </c>
    </row>
    <row r="20" spans="2:12" x14ac:dyDescent="0.25">
      <c r="B20" t="s">
        <v>39</v>
      </c>
      <c r="C20" s="6">
        <v>17</v>
      </c>
      <c r="D20" t="s">
        <v>39</v>
      </c>
      <c r="E20" t="s">
        <v>219</v>
      </c>
      <c r="F20" t="s">
        <v>268</v>
      </c>
      <c r="G20" t="s">
        <v>193</v>
      </c>
      <c r="H20" t="s">
        <v>261</v>
      </c>
      <c r="I20" t="s">
        <v>236</v>
      </c>
      <c r="J20" t="s">
        <v>284</v>
      </c>
      <c r="L20" t="str">
        <f t="shared" si="0"/>
        <v xml:space="preserve">   new Viaturas {ID=17, Matricula="SM-38-87",  Marca="Porshe",  Modelo="911 Carrera", Cor="Preto",  NomeDono="Simone Vieira",  MoradaDono="Rua 1º de Maio",  CodPostalDono="2300-448 TOMAR" },</v>
      </c>
    </row>
    <row r="21" spans="2:12" x14ac:dyDescent="0.25">
      <c r="B21" t="s">
        <v>11</v>
      </c>
      <c r="C21" s="6">
        <v>18</v>
      </c>
      <c r="D21" t="s">
        <v>11</v>
      </c>
      <c r="E21" t="s">
        <v>208</v>
      </c>
      <c r="F21" t="s">
        <v>220</v>
      </c>
      <c r="G21" t="s">
        <v>197</v>
      </c>
      <c r="H21" t="s">
        <v>262</v>
      </c>
      <c r="I21" t="s">
        <v>243</v>
      </c>
      <c r="J21" t="s">
        <v>285</v>
      </c>
      <c r="L21" t="str">
        <f t="shared" si="0"/>
        <v xml:space="preserve">   new Viaturas {ID=18, Matricula="TV-35-04",  Marca="Audi",  Modelo="A4", Cor="Verde",  NomeDono="Luciano Vieira",  MoradaDono="Largo da Saboaria",  CodPostalDono="2300-327 TOMAR" },</v>
      </c>
    </row>
    <row r="22" spans="2:12" x14ac:dyDescent="0.25">
      <c r="B22" t="s">
        <v>38</v>
      </c>
      <c r="C22" s="6">
        <v>19</v>
      </c>
      <c r="D22" t="s">
        <v>38</v>
      </c>
      <c r="E22" t="s">
        <v>208</v>
      </c>
      <c r="F22" t="s">
        <v>221</v>
      </c>
      <c r="G22" t="s">
        <v>192</v>
      </c>
      <c r="H22" t="s">
        <v>263</v>
      </c>
      <c r="I22" t="s">
        <v>241</v>
      </c>
      <c r="J22" t="s">
        <v>286</v>
      </c>
      <c r="L22" t="str">
        <f t="shared" si="0"/>
        <v xml:space="preserve">   new Viaturas {ID=19, Matricula="UE-92-24",  Marca="Audi",  Modelo="A3", Cor="Branco",  NomeDono="Marcos Vieira",  MoradaDono="Avenida Dom Nuno Álvares Pereira",  CodPostalDono="2300-532 TOMAR" },</v>
      </c>
    </row>
    <row r="23" spans="2:12" x14ac:dyDescent="0.25">
      <c r="B23" t="s">
        <v>68</v>
      </c>
      <c r="C23" s="6">
        <v>20</v>
      </c>
      <c r="D23" t="s">
        <v>68</v>
      </c>
      <c r="E23" t="s">
        <v>213</v>
      </c>
      <c r="F23" t="s">
        <v>222</v>
      </c>
      <c r="G23" t="s">
        <v>193</v>
      </c>
      <c r="H23" t="s">
        <v>264</v>
      </c>
      <c r="I23" t="s">
        <v>237</v>
      </c>
      <c r="J23" t="s">
        <v>287</v>
      </c>
      <c r="L23" t="str">
        <f t="shared" si="0"/>
        <v xml:space="preserve">   new Viaturas {ID=20, Matricula="XD-71-88",  Marca="BMW",  Modelo="Serie3", Cor="Preto",  NomeDono="Renato Vieira",  MoradaDono="Rua do Orfeão Tomarense",  CodPostalDono="2300-480 TOMAR" },</v>
      </c>
    </row>
    <row r="24" spans="2:12" x14ac:dyDescent="0.25">
      <c r="B24" t="s">
        <v>69</v>
      </c>
      <c r="C24" s="6">
        <v>21</v>
      </c>
      <c r="D24" t="s">
        <v>69</v>
      </c>
      <c r="E24" t="s">
        <v>223</v>
      </c>
      <c r="F24" t="s">
        <v>224</v>
      </c>
      <c r="G24" t="s">
        <v>194</v>
      </c>
      <c r="H24" t="s">
        <v>265</v>
      </c>
      <c r="I24" t="s">
        <v>238</v>
      </c>
      <c r="J24" t="s">
        <v>288</v>
      </c>
      <c r="L24" t="str">
        <f>"   new Viaturas {"&amp;C$3&amp;"="&amp;C24&amp;", "&amp;D$3&amp;"="""&amp;D24&amp;""", "&amp;E$3&amp;"="""&amp;E24&amp;""", "&amp;F$3&amp;"="""&amp;F24&amp;""", "&amp;G$3&amp;"="""&amp;G24&amp;""", "&amp;H$3&amp;"="""&amp;H24&amp;""", "&amp;I$3&amp;"="""&amp;I24&amp;""", "&amp;J$3&amp;"="""&amp;J24&amp;""" }"</f>
        <v xml:space="preserve">   new Viaturas {ID=21, Matricula="ZG-74-16",  Marca="Skoda",  Modelo="Superb", Cor="Azul",  NomeDono="Fábio Ribeiro",  MoradaDono="Rua Dom Diogo Torralva",  CodPostalDono="2300-477 TOMAR" }</v>
      </c>
    </row>
    <row r="25" spans="2:12" x14ac:dyDescent="0.25">
      <c r="L25" t="s">
        <v>291</v>
      </c>
    </row>
    <row r="26" spans="2:12" x14ac:dyDescent="0.25">
      <c r="L26" t="s">
        <v>295</v>
      </c>
    </row>
    <row r="27" spans="2:12" x14ac:dyDescent="0.25">
      <c r="L27" t="s">
        <v>292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3"/>
  <sheetViews>
    <sheetView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2" max="2" width="12.42578125" style="6" bestFit="1" customWidth="1"/>
    <col min="3" max="3" width="18.140625" bestFit="1" customWidth="1"/>
    <col min="4" max="5" width="13.85546875" customWidth="1"/>
    <col min="6" max="6" width="16.140625" bestFit="1" customWidth="1"/>
    <col min="7" max="7" width="17.42578125" bestFit="1" customWidth="1"/>
    <col min="8" max="8" width="16.7109375" customWidth="1"/>
    <col min="9" max="9" width="9.140625" customWidth="1"/>
    <col min="10" max="10" width="5.28515625" customWidth="1"/>
    <col min="11" max="11" width="5.7109375" customWidth="1"/>
  </cols>
  <sheetData>
    <row r="2" spans="2:13" s="2" customFormat="1" x14ac:dyDescent="0.25">
      <c r="B2" s="4" t="s">
        <v>113</v>
      </c>
      <c r="C2" s="3" t="s">
        <v>71</v>
      </c>
      <c r="D2" s="3" t="s">
        <v>72</v>
      </c>
      <c r="E2" s="3"/>
      <c r="F2" s="3" t="s">
        <v>75</v>
      </c>
      <c r="G2" s="3" t="s">
        <v>73</v>
      </c>
      <c r="H2" s="3" t="s">
        <v>74</v>
      </c>
      <c r="I2" s="3"/>
      <c r="J2" s="3"/>
      <c r="K2" s="3"/>
      <c r="M2" t="s">
        <v>145</v>
      </c>
    </row>
    <row r="3" spans="2:13" s="2" customFormat="1" x14ac:dyDescent="0.25">
      <c r="B3" s="5" t="s">
        <v>128</v>
      </c>
      <c r="C3" s="2" t="s">
        <v>125</v>
      </c>
      <c r="D3" s="2" t="s">
        <v>139</v>
      </c>
      <c r="E3" s="2" t="s">
        <v>140</v>
      </c>
      <c r="F3" s="2" t="s">
        <v>141</v>
      </c>
      <c r="G3" s="2" t="s">
        <v>142</v>
      </c>
      <c r="H3" s="2" t="s">
        <v>143</v>
      </c>
      <c r="I3" s="2" t="s">
        <v>144</v>
      </c>
      <c r="M3" t="s">
        <v>146</v>
      </c>
    </row>
    <row r="4" spans="2:13" x14ac:dyDescent="0.25">
      <c r="B4" s="6">
        <v>1</v>
      </c>
      <c r="C4" t="s">
        <v>76</v>
      </c>
      <c r="D4">
        <v>123456</v>
      </c>
      <c r="E4" t="str">
        <f ca="1">"9"&amp;RANDBETWEEN(1,3)&amp;RANDBETWEEN(0,9)&amp;RANDBETWEEN(0,9)&amp;RANDBETWEEN(0,9)&amp;RANDBETWEEN(0,9)&amp;RANDBETWEEN(0,9)&amp;RANDBETWEEN(0,9)&amp;RANDBETWEEN(0,9)</f>
        <v>912704217</v>
      </c>
      <c r="F4" s="1">
        <v>23794</v>
      </c>
      <c r="G4" t="s">
        <v>147</v>
      </c>
      <c r="H4" t="s">
        <v>24</v>
      </c>
      <c r="I4">
        <f ca="1">RANDBETWEEN(2019,2030)</f>
        <v>2029</v>
      </c>
      <c r="J4">
        <f ca="1">RANDBETWEEN(1,12)</f>
        <v>5</v>
      </c>
      <c r="K4">
        <f ca="1">RANDBETWEEN(1,28)</f>
        <v>23</v>
      </c>
      <c r="M4" t="str">
        <f ca="1">"   new Condutores {"&amp;B$3&amp;"="&amp;B4&amp;", "&amp;C$3&amp;"="""&amp;C4&amp;""", "&amp;D$3&amp;"="""&amp;D4&amp;""", "&amp;E$3&amp;"="""&amp;E4&amp;""", "&amp;F$3&amp;"=new DateTime("&amp;YEAR(F4)&amp;","&amp;MONTH(F4)&amp;","&amp;DAY(F4)&amp;"), "&amp;G$3&amp;"="""&amp;G4&amp;""", "&amp;H$3&amp;"="""&amp;H4&amp;""", "&amp;I$3&amp;"=new DateTime("&amp;I4&amp;","&amp;J4&amp;","&amp;K4&amp;") },"</f>
        <v xml:space="preserve">   new Condutores {ID=1, Nome=" João Santos", BI="123456", Telemovel="912704217", DataNascimento=new DateTime(1965,2,21), NumCartaConducao="SA-12345", LocalEmissao="Santarém", DataValidadeCarta=new DateTime(2029,5,23) },</v>
      </c>
    </row>
    <row r="5" spans="2:13" x14ac:dyDescent="0.25">
      <c r="B5" s="6">
        <v>2</v>
      </c>
      <c r="C5" t="s">
        <v>77</v>
      </c>
      <c r="D5">
        <v>259608283</v>
      </c>
      <c r="E5" t="str">
        <f t="shared" ref="E5:E40" ca="1" si="0">"9"&amp;RANDBETWEEN(1,3)&amp;RANDBETWEEN(0,9)&amp;RANDBETWEEN(0,9)&amp;RANDBETWEEN(0,9)&amp;RANDBETWEEN(0,9)&amp;RANDBETWEEN(0,9)&amp;RANDBETWEEN(0,9)&amp;RANDBETWEEN(0,9)</f>
        <v>913604436</v>
      </c>
      <c r="F5" s="1">
        <v>24307</v>
      </c>
      <c r="G5" t="s">
        <v>148</v>
      </c>
      <c r="H5" t="s">
        <v>8</v>
      </c>
      <c r="I5">
        <f t="shared" ref="I5:I40" ca="1" si="1">RANDBETWEEN(2019,2030)</f>
        <v>2027</v>
      </c>
      <c r="J5">
        <f t="shared" ref="J5:J40" ca="1" si="2">RANDBETWEEN(1,12)</f>
        <v>8</v>
      </c>
      <c r="K5">
        <f t="shared" ref="K5:K40" ca="1" si="3">RANDBETWEEN(1,28)</f>
        <v>13</v>
      </c>
      <c r="M5" t="str">
        <f t="shared" ref="M5:M39" ca="1" si="4">"   new Condutores {"&amp;B$3&amp;"="&amp;B5&amp;", "&amp;C$3&amp;"="""&amp;C5&amp;""", "&amp;D$3&amp;"="""&amp;D5&amp;""", "&amp;E$3&amp;"="""&amp;E5&amp;""", "&amp;F$3&amp;"=new DateTime("&amp;YEAR(F5)&amp;","&amp;MONTH(F5)&amp;","&amp;DAY(F5)&amp;"), "&amp;G$3&amp;"="""&amp;G5&amp;""", "&amp;H$3&amp;"="""&amp;H5&amp;""", "&amp;I$3&amp;"=new DateTime("&amp;I5&amp;","&amp;J5&amp;","&amp;K5&amp;") },"</f>
        <v xml:space="preserve">   new Condutores {ID=2, Nome=" Daniel Soares", BI="259608283", Telemovel="913604436", DataNascimento=new DateTime(1966,7,19), NumCartaConducao="LX-244056", LocalEmissao="Lisboa", DataValidadeCarta=new DateTime(2027,8,13) },</v>
      </c>
    </row>
    <row r="6" spans="2:13" x14ac:dyDescent="0.25">
      <c r="B6" s="6">
        <v>3</v>
      </c>
      <c r="C6" t="s">
        <v>78</v>
      </c>
      <c r="D6">
        <v>588141871</v>
      </c>
      <c r="E6" t="str">
        <f t="shared" ca="1" si="0"/>
        <v>936765184</v>
      </c>
      <c r="F6" s="1">
        <v>29923</v>
      </c>
      <c r="G6" t="s">
        <v>149</v>
      </c>
      <c r="H6" t="s">
        <v>8</v>
      </c>
      <c r="I6">
        <f t="shared" ca="1" si="1"/>
        <v>2023</v>
      </c>
      <c r="J6">
        <f t="shared" ca="1" si="2"/>
        <v>8</v>
      </c>
      <c r="K6">
        <f t="shared" ca="1" si="3"/>
        <v>5</v>
      </c>
      <c r="M6" t="str">
        <f t="shared" ca="1" si="4"/>
        <v xml:space="preserve">   new Condutores {ID=3, Nome=" Adriana Rodrigues", BI="588141871", Telemovel="936765184", DataNascimento=new DateTime(1981,12,3), NumCartaConducao="LX-847226", LocalEmissao="Lisboa", DataValidadeCarta=new DateTime(2023,8,5) },</v>
      </c>
    </row>
    <row r="7" spans="2:13" x14ac:dyDescent="0.25">
      <c r="B7" s="6">
        <v>4</v>
      </c>
      <c r="C7" t="s">
        <v>79</v>
      </c>
      <c r="D7">
        <v>728246437</v>
      </c>
      <c r="E7" t="str">
        <f t="shared" ca="1" si="0"/>
        <v>910800871</v>
      </c>
      <c r="F7" s="1">
        <v>28392</v>
      </c>
      <c r="G7" t="s">
        <v>150</v>
      </c>
      <c r="H7" t="s">
        <v>24</v>
      </c>
      <c r="I7">
        <f t="shared" ca="1" si="1"/>
        <v>2020</v>
      </c>
      <c r="J7">
        <f t="shared" ca="1" si="2"/>
        <v>10</v>
      </c>
      <c r="K7">
        <f t="shared" ca="1" si="3"/>
        <v>15</v>
      </c>
      <c r="M7" t="str">
        <f t="shared" ca="1" si="4"/>
        <v xml:space="preserve">   new Condutores {ID=4, Nome=" Rosa Fernandes", BI="728246437", Telemovel="910800871", DataNascimento=new DateTime(1977,9,24), NumCartaConducao="SA-89573", LocalEmissao="Santarém", DataValidadeCarta=new DateTime(2020,10,15) },</v>
      </c>
    </row>
    <row r="8" spans="2:13" ht="14.25" customHeight="1" x14ac:dyDescent="0.25">
      <c r="B8" s="6">
        <v>5</v>
      </c>
      <c r="C8" t="s">
        <v>80</v>
      </c>
      <c r="D8">
        <v>858156342</v>
      </c>
      <c r="E8" t="str">
        <f t="shared" ca="1" si="0"/>
        <v>925274012</v>
      </c>
      <c r="F8" s="1">
        <v>19588</v>
      </c>
      <c r="G8" t="s">
        <v>151</v>
      </c>
      <c r="H8" t="s">
        <v>152</v>
      </c>
      <c r="I8">
        <f t="shared" ca="1" si="1"/>
        <v>2023</v>
      </c>
      <c r="J8">
        <f t="shared" ca="1" si="2"/>
        <v>12</v>
      </c>
      <c r="K8">
        <f t="shared" ca="1" si="3"/>
        <v>16</v>
      </c>
      <c r="M8" t="str">
        <f t="shared" ca="1" si="4"/>
        <v xml:space="preserve">   new Condutores {ID=5, Nome=" Carolina Oliveira", BI="858156342", Telemovel="925274012", DataNascimento=new DateTime(1953,8,17), NumCartaConducao="AC-738163", LocalEmissao="Açores", DataValidadeCarta=new DateTime(2023,12,16) },</v>
      </c>
    </row>
    <row r="9" spans="2:13" x14ac:dyDescent="0.25">
      <c r="B9" s="6">
        <v>6</v>
      </c>
      <c r="C9" t="s">
        <v>81</v>
      </c>
      <c r="D9">
        <v>507261086</v>
      </c>
      <c r="E9" t="str">
        <f t="shared" ca="1" si="0"/>
        <v>910156824</v>
      </c>
      <c r="F9" s="1">
        <v>23611</v>
      </c>
      <c r="G9" t="s">
        <v>153</v>
      </c>
      <c r="H9" t="s">
        <v>154</v>
      </c>
      <c r="I9">
        <f t="shared" ca="1" si="1"/>
        <v>2027</v>
      </c>
      <c r="J9">
        <f t="shared" ca="1" si="2"/>
        <v>3</v>
      </c>
      <c r="K9">
        <f t="shared" ca="1" si="3"/>
        <v>22</v>
      </c>
      <c r="M9" t="str">
        <f t="shared" ca="1" si="4"/>
        <v xml:space="preserve">   new Condutores {ID=6, Nome=" César Sousa", BI="507261086", Telemovel="910156824", DataNascimento=new DateTime(1964,8,22), NumCartaConducao="FA-321287", LocalEmissao="Faro", DataValidadeCarta=new DateTime(2027,3,22) },</v>
      </c>
    </row>
    <row r="10" spans="2:13" x14ac:dyDescent="0.25">
      <c r="B10" s="6">
        <v>7</v>
      </c>
      <c r="C10" t="s">
        <v>82</v>
      </c>
      <c r="D10">
        <v>618881552</v>
      </c>
      <c r="E10" t="str">
        <f t="shared" ca="1" si="0"/>
        <v>922399465</v>
      </c>
      <c r="F10" s="1">
        <v>20537</v>
      </c>
      <c r="G10" t="s">
        <v>155</v>
      </c>
      <c r="H10" t="s">
        <v>156</v>
      </c>
      <c r="I10">
        <f t="shared" ca="1" si="1"/>
        <v>2025</v>
      </c>
      <c r="J10">
        <f t="shared" ca="1" si="2"/>
        <v>7</v>
      </c>
      <c r="K10">
        <f t="shared" ca="1" si="3"/>
        <v>6</v>
      </c>
      <c r="M10" t="str">
        <f t="shared" ca="1" si="4"/>
        <v xml:space="preserve">   new Condutores {ID=7, Nome=" Maria Teixeira", BI="618881552", Telemovel="922399465", DataNascimento=new DateTime(1956,3,23), NumCartaConducao="BE-782268", LocalEmissao="Beja", DataValidadeCarta=new DateTime(2025,7,6) },</v>
      </c>
    </row>
    <row r="11" spans="2:13" x14ac:dyDescent="0.25">
      <c r="B11" s="6">
        <v>8</v>
      </c>
      <c r="C11" t="s">
        <v>83</v>
      </c>
      <c r="D11">
        <v>819229141</v>
      </c>
      <c r="E11" t="str">
        <f t="shared" ca="1" si="0"/>
        <v>921785848</v>
      </c>
      <c r="F11" s="1">
        <v>20414</v>
      </c>
      <c r="G11" t="s">
        <v>157</v>
      </c>
      <c r="H11" t="s">
        <v>158</v>
      </c>
      <c r="I11">
        <f t="shared" ca="1" si="1"/>
        <v>2021</v>
      </c>
      <c r="J11">
        <f t="shared" ca="1" si="2"/>
        <v>12</v>
      </c>
      <c r="K11">
        <f t="shared" ca="1" si="3"/>
        <v>28</v>
      </c>
      <c r="M11" t="str">
        <f t="shared" ca="1" si="4"/>
        <v xml:space="preserve">   new Condutores {ID=8, Nome=" Maria Melo", BI="819229141", Telemovel="921785848", DataNascimento=new DateTime(1955,11,21), NumCartaConducao="EV-409189", LocalEmissao="Évora", DataValidadeCarta=new DateTime(2021,12,28) },</v>
      </c>
    </row>
    <row r="12" spans="2:13" x14ac:dyDescent="0.25">
      <c r="B12" s="6">
        <v>9</v>
      </c>
      <c r="C12" t="s">
        <v>84</v>
      </c>
      <c r="D12">
        <v>468921645</v>
      </c>
      <c r="E12" t="str">
        <f t="shared" ca="1" si="0"/>
        <v>930088271</v>
      </c>
      <c r="F12" s="1">
        <v>23966</v>
      </c>
      <c r="G12" t="s">
        <v>159</v>
      </c>
      <c r="H12" t="s">
        <v>25</v>
      </c>
      <c r="I12">
        <f t="shared" ca="1" si="1"/>
        <v>2023</v>
      </c>
      <c r="J12">
        <f t="shared" ca="1" si="2"/>
        <v>3</v>
      </c>
      <c r="K12">
        <f t="shared" ca="1" si="3"/>
        <v>13</v>
      </c>
      <c r="M12" t="str">
        <f t="shared" ca="1" si="4"/>
        <v xml:space="preserve">   new Condutores {ID=9, Nome=" Francisco Vieira", BI="468921645", Telemovel="930088271", DataNascimento=new DateTime(1965,8,12), NumCartaConducao="PO-26600", LocalEmissao="Porto", DataValidadeCarta=new DateTime(2023,3,13) },</v>
      </c>
    </row>
    <row r="13" spans="2:13" x14ac:dyDescent="0.25">
      <c r="B13" s="6">
        <v>10</v>
      </c>
      <c r="C13" t="s">
        <v>85</v>
      </c>
      <c r="D13">
        <v>110562475</v>
      </c>
      <c r="E13" t="str">
        <f t="shared" ca="1" si="0"/>
        <v>922007012</v>
      </c>
      <c r="F13" s="1">
        <v>13746</v>
      </c>
      <c r="G13" t="s">
        <v>160</v>
      </c>
      <c r="H13" t="s">
        <v>152</v>
      </c>
      <c r="I13">
        <f t="shared" ca="1" si="1"/>
        <v>2023</v>
      </c>
      <c r="J13">
        <f t="shared" ca="1" si="2"/>
        <v>2</v>
      </c>
      <c r="K13">
        <f t="shared" ca="1" si="3"/>
        <v>4</v>
      </c>
      <c r="M13" t="str">
        <f t="shared" ca="1" si="4"/>
        <v xml:space="preserve">   new Condutores {ID=10, Nome=" Leonardo Marques", BI="110562475", Telemovel="922007012", DataNascimento=new DateTime(1937,8,19), NumCartaConducao="AC-488808", LocalEmissao="Açores", DataValidadeCarta=new DateTime(2023,2,4) },</v>
      </c>
    </row>
    <row r="14" spans="2:13" x14ac:dyDescent="0.25">
      <c r="B14" s="6">
        <v>11</v>
      </c>
      <c r="C14" t="s">
        <v>86</v>
      </c>
      <c r="D14">
        <v>241857636</v>
      </c>
      <c r="E14" t="str">
        <f t="shared" ca="1" si="0"/>
        <v>932952485</v>
      </c>
      <c r="F14" s="1">
        <v>28221</v>
      </c>
      <c r="G14" t="s">
        <v>161</v>
      </c>
      <c r="H14" t="s">
        <v>158</v>
      </c>
      <c r="I14">
        <f t="shared" ca="1" si="1"/>
        <v>2024</v>
      </c>
      <c r="J14">
        <f t="shared" ca="1" si="2"/>
        <v>7</v>
      </c>
      <c r="K14">
        <f t="shared" ca="1" si="3"/>
        <v>14</v>
      </c>
      <c r="M14" t="str">
        <f t="shared" ca="1" si="4"/>
        <v xml:space="preserve">   new Condutores {ID=11, Nome=" Fábio Carvalho", BI="241857636", Telemovel="932952485", DataNascimento=new DateTime(1977,4,6), NumCartaConducao="EV-196487", LocalEmissao="Évora", DataValidadeCarta=new DateTime(2024,7,14) },</v>
      </c>
    </row>
    <row r="15" spans="2:13" x14ac:dyDescent="0.25">
      <c r="B15" s="6">
        <v>12</v>
      </c>
      <c r="C15" t="s">
        <v>87</v>
      </c>
      <c r="D15">
        <v>192262426</v>
      </c>
      <c r="E15" t="str">
        <f t="shared" ca="1" si="0"/>
        <v>924867916</v>
      </c>
      <c r="F15" s="1">
        <v>16714</v>
      </c>
      <c r="G15" t="s">
        <v>162</v>
      </c>
      <c r="H15" t="s">
        <v>158</v>
      </c>
      <c r="I15">
        <f t="shared" ca="1" si="1"/>
        <v>2020</v>
      </c>
      <c r="J15">
        <f t="shared" ca="1" si="2"/>
        <v>10</v>
      </c>
      <c r="K15">
        <f t="shared" ca="1" si="3"/>
        <v>6</v>
      </c>
      <c r="M15" t="str">
        <f t="shared" ca="1" si="4"/>
        <v xml:space="preserve">   new Condutores {ID=12, Nome=" Tiago Vieira", BI="192262426", Telemovel="924867916", DataNascimento=new DateTime(1945,10,4), NumCartaConducao="EV-115244", LocalEmissao="Évora", DataValidadeCarta=new DateTime(2020,10,6) },</v>
      </c>
    </row>
    <row r="16" spans="2:13" x14ac:dyDescent="0.25">
      <c r="B16" s="6">
        <v>13</v>
      </c>
      <c r="C16" t="s">
        <v>88</v>
      </c>
      <c r="D16">
        <v>233334917</v>
      </c>
      <c r="E16" t="str">
        <f t="shared" ca="1" si="0"/>
        <v>914725327</v>
      </c>
      <c r="F16" s="1">
        <v>18722</v>
      </c>
      <c r="G16" t="s">
        <v>163</v>
      </c>
      <c r="H16" t="s">
        <v>158</v>
      </c>
      <c r="I16">
        <f t="shared" ca="1" si="1"/>
        <v>2027</v>
      </c>
      <c r="J16">
        <f t="shared" ca="1" si="2"/>
        <v>8</v>
      </c>
      <c r="K16">
        <f t="shared" ca="1" si="3"/>
        <v>23</v>
      </c>
      <c r="M16" t="str">
        <f t="shared" ca="1" si="4"/>
        <v xml:space="preserve">   new Condutores {ID=13, Nome=" Rosana Soares", BI="233334917", Telemovel="914725327", DataNascimento=new DateTime(1951,4,4), NumCartaConducao="EV-257116", LocalEmissao="Évora", DataValidadeCarta=new DateTime(2027,8,23) },</v>
      </c>
    </row>
    <row r="17" spans="2:13" x14ac:dyDescent="0.25">
      <c r="B17" s="6">
        <v>14</v>
      </c>
      <c r="C17" t="s">
        <v>89</v>
      </c>
      <c r="D17">
        <v>251617767</v>
      </c>
      <c r="E17" t="str">
        <f t="shared" ca="1" si="0"/>
        <v>930310907</v>
      </c>
      <c r="F17" s="1">
        <v>31162</v>
      </c>
      <c r="G17" t="s">
        <v>164</v>
      </c>
      <c r="H17" t="s">
        <v>25</v>
      </c>
      <c r="I17">
        <f t="shared" ca="1" si="1"/>
        <v>2020</v>
      </c>
      <c r="J17">
        <f t="shared" ca="1" si="2"/>
        <v>10</v>
      </c>
      <c r="K17">
        <f t="shared" ca="1" si="3"/>
        <v>26</v>
      </c>
      <c r="M17" t="str">
        <f t="shared" ca="1" si="4"/>
        <v xml:space="preserve">   new Condutores {ID=14, Nome=" Rui Freitas", BI="251617767", Telemovel="930310907", DataNascimento=new DateTime(1985,4,25), NumCartaConducao="PO-611668", LocalEmissao="Porto", DataValidadeCarta=new DateTime(2020,10,26) },</v>
      </c>
    </row>
    <row r="18" spans="2:13" x14ac:dyDescent="0.25">
      <c r="B18" s="6">
        <v>15</v>
      </c>
      <c r="C18" t="s">
        <v>90</v>
      </c>
      <c r="D18">
        <v>151965324</v>
      </c>
      <c r="E18" t="str">
        <f t="shared" ca="1" si="0"/>
        <v>921513904</v>
      </c>
      <c r="F18" s="1">
        <v>22619</v>
      </c>
      <c r="G18" t="s">
        <v>165</v>
      </c>
      <c r="H18" t="s">
        <v>166</v>
      </c>
      <c r="I18">
        <f t="shared" ca="1" si="1"/>
        <v>2024</v>
      </c>
      <c r="J18">
        <f t="shared" ca="1" si="2"/>
        <v>9</v>
      </c>
      <c r="K18">
        <f t="shared" ca="1" si="3"/>
        <v>1</v>
      </c>
      <c r="M18" t="str">
        <f t="shared" ca="1" si="4"/>
        <v xml:space="preserve">   new Condutores {ID=15, Nome=" César Soares", BI="151965324", Telemovel="921513904", DataNascimento=new DateTime(1961,12,4), NumCartaConducao="VI-815500", LocalEmissao="Viseu", DataValidadeCarta=new DateTime(2024,9,1) },</v>
      </c>
    </row>
    <row r="19" spans="2:13" x14ac:dyDescent="0.25">
      <c r="B19" s="6">
        <v>16</v>
      </c>
      <c r="C19" t="s">
        <v>91</v>
      </c>
      <c r="D19">
        <v>74975648</v>
      </c>
      <c r="E19" t="str">
        <f t="shared" ca="1" si="0"/>
        <v>912669560</v>
      </c>
      <c r="F19" s="1">
        <v>26096</v>
      </c>
      <c r="G19" t="s">
        <v>167</v>
      </c>
      <c r="H19" t="s">
        <v>152</v>
      </c>
      <c r="I19">
        <f t="shared" ca="1" si="1"/>
        <v>2019</v>
      </c>
      <c r="J19">
        <f t="shared" ca="1" si="2"/>
        <v>9</v>
      </c>
      <c r="K19">
        <f t="shared" ca="1" si="3"/>
        <v>13</v>
      </c>
      <c r="M19" t="str">
        <f t="shared" ca="1" si="4"/>
        <v xml:space="preserve">   new Condutores {ID=16, Nome=" Márcio Sousa", BI="74975648", Telemovel="912669560", DataNascimento=new DateTime(1971,6,12), NumCartaConducao="AC-680776", LocalEmissao="Açores", DataValidadeCarta=new DateTime(2019,9,13) },</v>
      </c>
    </row>
    <row r="20" spans="2:13" x14ac:dyDescent="0.25">
      <c r="B20" s="6">
        <v>17</v>
      </c>
      <c r="C20" t="s">
        <v>92</v>
      </c>
      <c r="D20">
        <v>254872277</v>
      </c>
      <c r="E20" t="str">
        <f t="shared" ca="1" si="0"/>
        <v>916499427</v>
      </c>
      <c r="F20" s="1">
        <v>26987</v>
      </c>
      <c r="G20" t="s">
        <v>168</v>
      </c>
      <c r="H20" t="s">
        <v>154</v>
      </c>
      <c r="I20">
        <f t="shared" ca="1" si="1"/>
        <v>2020</v>
      </c>
      <c r="J20">
        <f t="shared" ca="1" si="2"/>
        <v>3</v>
      </c>
      <c r="K20">
        <f t="shared" ca="1" si="3"/>
        <v>9</v>
      </c>
      <c r="M20" t="str">
        <f t="shared" ca="1" si="4"/>
        <v xml:space="preserve">   new Condutores {ID=17, Nome=" Eduardo Vieira", BI="254872277", Telemovel="916499427", DataNascimento=new DateTime(1973,11,19), NumCartaConducao="FA-812863", LocalEmissao="Faro", DataValidadeCarta=new DateTime(2020,3,9) },</v>
      </c>
    </row>
    <row r="21" spans="2:13" x14ac:dyDescent="0.25">
      <c r="B21" s="6">
        <v>18</v>
      </c>
      <c r="C21" t="s">
        <v>93</v>
      </c>
      <c r="D21">
        <v>686190303</v>
      </c>
      <c r="E21" t="str">
        <f t="shared" ca="1" si="0"/>
        <v>911186838</v>
      </c>
      <c r="F21" s="1">
        <v>18522</v>
      </c>
      <c r="G21" t="s">
        <v>169</v>
      </c>
      <c r="H21" t="s">
        <v>156</v>
      </c>
      <c r="I21">
        <f t="shared" ca="1" si="1"/>
        <v>2020</v>
      </c>
      <c r="J21">
        <f t="shared" ca="1" si="2"/>
        <v>10</v>
      </c>
      <c r="K21">
        <f t="shared" ca="1" si="3"/>
        <v>8</v>
      </c>
      <c r="M21" t="str">
        <f t="shared" ca="1" si="4"/>
        <v xml:space="preserve">   new Condutores {ID=18, Nome=" Adriana Oliveira", BI="686190303", Telemovel="911186838", DataNascimento=new DateTime(1950,9,16), NumCartaConducao="BE-100918", LocalEmissao="Beja", DataValidadeCarta=new DateTime(2020,10,8) },</v>
      </c>
    </row>
    <row r="22" spans="2:13" x14ac:dyDescent="0.25">
      <c r="B22" s="6">
        <v>19</v>
      </c>
      <c r="C22" t="s">
        <v>94</v>
      </c>
      <c r="D22">
        <v>163679850</v>
      </c>
      <c r="E22" t="str">
        <f t="shared" ca="1" si="0"/>
        <v>911311968</v>
      </c>
      <c r="F22" s="1">
        <v>31053</v>
      </c>
      <c r="G22" t="s">
        <v>170</v>
      </c>
      <c r="H22" t="s">
        <v>152</v>
      </c>
      <c r="I22">
        <f t="shared" ca="1" si="1"/>
        <v>2022</v>
      </c>
      <c r="J22">
        <f t="shared" ca="1" si="2"/>
        <v>4</v>
      </c>
      <c r="K22">
        <f t="shared" ca="1" si="3"/>
        <v>16</v>
      </c>
      <c r="M22" t="str">
        <f t="shared" ca="1" si="4"/>
        <v xml:space="preserve">   new Condutores {ID=19, Nome=" Beatriz Soares", BI="163679850", Telemovel="911311968", DataNascimento=new DateTime(1985,1,6), NumCartaConducao="AC-374173", LocalEmissao="Açores", DataValidadeCarta=new DateTime(2022,4,16) },</v>
      </c>
    </row>
    <row r="23" spans="2:13" x14ac:dyDescent="0.25">
      <c r="B23" s="6">
        <v>20</v>
      </c>
      <c r="C23" t="s">
        <v>95</v>
      </c>
      <c r="D23">
        <v>845941950</v>
      </c>
      <c r="E23" t="str">
        <f t="shared" ca="1" si="0"/>
        <v>921730428</v>
      </c>
      <c r="F23" s="1">
        <v>20991</v>
      </c>
      <c r="G23" t="s">
        <v>171</v>
      </c>
      <c r="H23" t="s">
        <v>172</v>
      </c>
      <c r="I23">
        <f t="shared" ca="1" si="1"/>
        <v>2027</v>
      </c>
      <c r="J23">
        <f t="shared" ca="1" si="2"/>
        <v>9</v>
      </c>
      <c r="K23">
        <f t="shared" ca="1" si="3"/>
        <v>25</v>
      </c>
      <c r="M23" t="str">
        <f t="shared" ca="1" si="4"/>
        <v xml:space="preserve">   new Condutores {ID=20, Nome=" Adriana Sousa", BI="845941950", Telemovel="921730428", DataNascimento=new DateTime(1957,6,20), NumCartaConducao="MA-107861", LocalEmissao="Madeira", DataValidadeCarta=new DateTime(2027,9,25) },</v>
      </c>
    </row>
    <row r="24" spans="2:13" x14ac:dyDescent="0.25">
      <c r="B24" s="6">
        <v>21</v>
      </c>
      <c r="C24" t="s">
        <v>96</v>
      </c>
      <c r="D24">
        <v>185717766</v>
      </c>
      <c r="E24" t="str">
        <f t="shared" ca="1" si="0"/>
        <v>936619038</v>
      </c>
      <c r="F24" s="1">
        <v>12529</v>
      </c>
      <c r="G24" t="s">
        <v>173</v>
      </c>
      <c r="H24" t="s">
        <v>172</v>
      </c>
      <c r="I24">
        <f t="shared" ca="1" si="1"/>
        <v>2023</v>
      </c>
      <c r="J24">
        <f t="shared" ca="1" si="2"/>
        <v>3</v>
      </c>
      <c r="K24">
        <f t="shared" ca="1" si="3"/>
        <v>22</v>
      </c>
      <c r="M24" t="str">
        <f t="shared" ca="1" si="4"/>
        <v xml:space="preserve">   new Condutores {ID=21, Nome=" Patrícia Gonçalves", BI="185717766", Telemovel="936619038", DataNascimento=new DateTime(1934,4,20), NumCartaConducao="MA-949155", LocalEmissao="Madeira", DataValidadeCarta=new DateTime(2023,3,22) },</v>
      </c>
    </row>
    <row r="25" spans="2:13" x14ac:dyDescent="0.25">
      <c r="B25" s="6">
        <v>22</v>
      </c>
      <c r="C25" t="s">
        <v>97</v>
      </c>
      <c r="D25">
        <v>782184726</v>
      </c>
      <c r="E25" t="str">
        <f t="shared" ca="1" si="0"/>
        <v>936866963</v>
      </c>
      <c r="F25" s="1">
        <v>30992</v>
      </c>
      <c r="G25" t="s">
        <v>174</v>
      </c>
      <c r="H25" t="s">
        <v>156</v>
      </c>
      <c r="I25">
        <f t="shared" ca="1" si="1"/>
        <v>2025</v>
      </c>
      <c r="J25">
        <f t="shared" ca="1" si="2"/>
        <v>5</v>
      </c>
      <c r="K25">
        <f t="shared" ca="1" si="3"/>
        <v>1</v>
      </c>
      <c r="M25" t="str">
        <f t="shared" ca="1" si="4"/>
        <v xml:space="preserve">   new Condutores {ID=22, Nome=" Paula Martins", BI="782184726", Telemovel="936866963", DataNascimento=new DateTime(1984,11,6), NumCartaConducao="BE-743939", LocalEmissao="Beja", DataValidadeCarta=new DateTime(2025,5,1) },</v>
      </c>
    </row>
    <row r="26" spans="2:13" x14ac:dyDescent="0.25">
      <c r="B26" s="6">
        <v>23</v>
      </c>
      <c r="C26" t="s">
        <v>98</v>
      </c>
      <c r="D26">
        <v>994307613</v>
      </c>
      <c r="E26" t="str">
        <f t="shared" ca="1" si="0"/>
        <v>936401481</v>
      </c>
      <c r="F26" s="1">
        <v>24770</v>
      </c>
      <c r="G26" t="s">
        <v>175</v>
      </c>
      <c r="H26" t="s">
        <v>154</v>
      </c>
      <c r="I26">
        <f t="shared" ca="1" si="1"/>
        <v>2024</v>
      </c>
      <c r="J26">
        <f t="shared" ca="1" si="2"/>
        <v>11</v>
      </c>
      <c r="K26">
        <f t="shared" ca="1" si="3"/>
        <v>3</v>
      </c>
      <c r="M26" t="str">
        <f t="shared" ca="1" si="4"/>
        <v xml:space="preserve">   new Condutores {ID=23, Nome=" Andreia Vieira", BI="994307613", Telemovel="936401481", DataNascimento=new DateTime(1967,10,25), NumCartaConducao="FA-165555", LocalEmissao="Faro", DataValidadeCarta=new DateTime(2024,11,3) },</v>
      </c>
    </row>
    <row r="27" spans="2:13" x14ac:dyDescent="0.25">
      <c r="B27" s="6">
        <v>24</v>
      </c>
      <c r="C27" t="s">
        <v>99</v>
      </c>
      <c r="D27">
        <v>270424301</v>
      </c>
      <c r="E27" t="str">
        <f t="shared" ca="1" si="0"/>
        <v>935145551</v>
      </c>
      <c r="F27" s="1">
        <v>12261</v>
      </c>
      <c r="G27" t="s">
        <v>176</v>
      </c>
      <c r="H27" t="s">
        <v>154</v>
      </c>
      <c r="I27">
        <f t="shared" ca="1" si="1"/>
        <v>2025</v>
      </c>
      <c r="J27">
        <f t="shared" ca="1" si="2"/>
        <v>2</v>
      </c>
      <c r="K27">
        <f t="shared" ca="1" si="3"/>
        <v>2</v>
      </c>
      <c r="M27" t="str">
        <f t="shared" ca="1" si="4"/>
        <v xml:space="preserve">   new Condutores {ID=24, Nome=" Elisabete Morais", BI="270424301", Telemovel="935145551", DataNascimento=new DateTime(1933,7,26), NumCartaConducao="FA-583994", LocalEmissao="Faro", DataValidadeCarta=new DateTime(2025,2,2) },</v>
      </c>
    </row>
    <row r="28" spans="2:13" x14ac:dyDescent="0.25">
      <c r="B28" s="6">
        <v>25</v>
      </c>
      <c r="C28" t="s">
        <v>100</v>
      </c>
      <c r="D28">
        <v>270120676</v>
      </c>
      <c r="E28" t="str">
        <f t="shared" ca="1" si="0"/>
        <v>915760080</v>
      </c>
      <c r="F28" s="1">
        <v>13710</v>
      </c>
      <c r="G28" t="s">
        <v>177</v>
      </c>
      <c r="H28" t="s">
        <v>154</v>
      </c>
      <c r="I28">
        <f t="shared" ca="1" si="1"/>
        <v>2022</v>
      </c>
      <c r="J28">
        <f t="shared" ca="1" si="2"/>
        <v>7</v>
      </c>
      <c r="K28">
        <f t="shared" ca="1" si="3"/>
        <v>11</v>
      </c>
      <c r="M28" t="str">
        <f t="shared" ca="1" si="4"/>
        <v xml:space="preserve">   new Condutores {ID=25, Nome=" Marlene Melo", BI="270120676", Telemovel="915760080", DataNascimento=new DateTime(1937,7,14), NumCartaConducao="FA-751427", LocalEmissao="Faro", DataValidadeCarta=new DateTime(2022,7,11) },</v>
      </c>
    </row>
    <row r="29" spans="2:13" x14ac:dyDescent="0.25">
      <c r="B29" s="6">
        <v>26</v>
      </c>
      <c r="C29" t="s">
        <v>101</v>
      </c>
      <c r="D29">
        <v>751512767</v>
      </c>
      <c r="E29" t="str">
        <f t="shared" ca="1" si="0"/>
        <v>933588295</v>
      </c>
      <c r="F29" s="1">
        <v>15392</v>
      </c>
      <c r="G29" t="s">
        <v>178</v>
      </c>
      <c r="H29" t="s">
        <v>8</v>
      </c>
      <c r="I29">
        <f t="shared" ca="1" si="1"/>
        <v>2030</v>
      </c>
      <c r="J29">
        <f t="shared" ca="1" si="2"/>
        <v>10</v>
      </c>
      <c r="K29">
        <f t="shared" ca="1" si="3"/>
        <v>28</v>
      </c>
      <c r="M29" t="str">
        <f t="shared" ca="1" si="4"/>
        <v xml:space="preserve">   new Condutores {ID=26, Nome=" Marlene Pinto", BI="751512767", Telemovel="933588295", DataNascimento=new DateTime(1942,2,20), NumCartaConducao="LX-963025", LocalEmissao="Lisboa", DataValidadeCarta=new DateTime(2030,10,28) },</v>
      </c>
    </row>
    <row r="30" spans="2:13" x14ac:dyDescent="0.25">
      <c r="B30" s="6">
        <v>27</v>
      </c>
      <c r="C30" t="s">
        <v>102</v>
      </c>
      <c r="D30">
        <v>497555127</v>
      </c>
      <c r="E30" t="str">
        <f t="shared" ca="1" si="0"/>
        <v>914228977</v>
      </c>
      <c r="F30" s="1">
        <v>24546</v>
      </c>
      <c r="G30" t="s">
        <v>179</v>
      </c>
      <c r="H30" t="s">
        <v>172</v>
      </c>
      <c r="I30">
        <f t="shared" ca="1" si="1"/>
        <v>2020</v>
      </c>
      <c r="J30">
        <f t="shared" ca="1" si="2"/>
        <v>10</v>
      </c>
      <c r="K30">
        <f t="shared" ca="1" si="3"/>
        <v>4</v>
      </c>
      <c r="M30" t="str">
        <f t="shared" ca="1" si="4"/>
        <v xml:space="preserve">   new Condutores {ID=27, Nome=" Luís Lopes", BI="497555127", Telemovel="914228977", DataNascimento=new DateTime(1967,3,15), NumCartaConducao="MA-512423", LocalEmissao="Madeira", DataValidadeCarta=new DateTime(2020,10,4) },</v>
      </c>
    </row>
    <row r="31" spans="2:13" x14ac:dyDescent="0.25">
      <c r="B31" s="6">
        <v>28</v>
      </c>
      <c r="C31" t="s">
        <v>103</v>
      </c>
      <c r="D31">
        <v>264427182</v>
      </c>
      <c r="E31" t="str">
        <f t="shared" ca="1" si="0"/>
        <v>926126097</v>
      </c>
      <c r="F31" s="1">
        <v>28273</v>
      </c>
      <c r="G31" t="s">
        <v>180</v>
      </c>
      <c r="H31" t="s">
        <v>25</v>
      </c>
      <c r="I31">
        <f t="shared" ca="1" si="1"/>
        <v>2026</v>
      </c>
      <c r="J31">
        <f t="shared" ca="1" si="2"/>
        <v>9</v>
      </c>
      <c r="K31">
        <f t="shared" ca="1" si="3"/>
        <v>10</v>
      </c>
      <c r="M31" t="str">
        <f t="shared" ca="1" si="4"/>
        <v xml:space="preserve">   new Condutores {ID=28, Nome=" Denise Vieira", BI="264427182", Telemovel="926126097", DataNascimento=new DateTime(1977,5,28), NumCartaConducao="PO-887507", LocalEmissao="Porto", DataValidadeCarta=new DateTime(2026,9,10) },</v>
      </c>
    </row>
    <row r="32" spans="2:13" x14ac:dyDescent="0.25">
      <c r="B32" s="6">
        <v>29</v>
      </c>
      <c r="C32" t="s">
        <v>104</v>
      </c>
      <c r="D32">
        <v>461453252</v>
      </c>
      <c r="E32" t="str">
        <f t="shared" ca="1" si="0"/>
        <v>913755484</v>
      </c>
      <c r="F32" s="1">
        <v>22208</v>
      </c>
      <c r="G32" t="s">
        <v>181</v>
      </c>
      <c r="H32" t="s">
        <v>172</v>
      </c>
      <c r="I32">
        <f t="shared" ca="1" si="1"/>
        <v>2027</v>
      </c>
      <c r="J32">
        <f t="shared" ca="1" si="2"/>
        <v>1</v>
      </c>
      <c r="K32">
        <f t="shared" ca="1" si="3"/>
        <v>21</v>
      </c>
      <c r="M32" t="str">
        <f t="shared" ca="1" si="4"/>
        <v xml:space="preserve">   new Condutores {ID=29, Nome=" Cristina Rosa", BI="461453252", Telemovel="913755484", DataNascimento=new DateTime(1960,10,19), NumCartaConducao="MA-257694", LocalEmissao="Madeira", DataValidadeCarta=new DateTime(2027,1,21) },</v>
      </c>
    </row>
    <row r="33" spans="2:13" x14ac:dyDescent="0.25">
      <c r="B33" s="6">
        <v>30</v>
      </c>
      <c r="C33" t="s">
        <v>105</v>
      </c>
      <c r="D33">
        <v>91728054</v>
      </c>
      <c r="E33" t="str">
        <f t="shared" ca="1" si="0"/>
        <v>920513126</v>
      </c>
      <c r="F33" s="1">
        <v>15464</v>
      </c>
      <c r="G33" t="s">
        <v>182</v>
      </c>
      <c r="H33" t="s">
        <v>24</v>
      </c>
      <c r="I33">
        <f t="shared" ca="1" si="1"/>
        <v>2028</v>
      </c>
      <c r="J33">
        <f t="shared" ca="1" si="2"/>
        <v>3</v>
      </c>
      <c r="K33">
        <f t="shared" ca="1" si="3"/>
        <v>24</v>
      </c>
      <c r="M33" t="str">
        <f t="shared" ca="1" si="4"/>
        <v xml:space="preserve">   new Condutores {ID=30, Nome=" Carmem Lopes", BI="91728054", Telemovel="920513126", DataNascimento=new DateTime(1942,5,3), NumCartaConducao="SA-324795", LocalEmissao="Santarém", DataValidadeCarta=new DateTime(2028,3,24) },</v>
      </c>
    </row>
    <row r="34" spans="2:13" x14ac:dyDescent="0.25">
      <c r="B34" s="6">
        <v>31</v>
      </c>
      <c r="C34" t="s">
        <v>106</v>
      </c>
      <c r="D34">
        <v>279887145</v>
      </c>
      <c r="E34" t="str">
        <f t="shared" ca="1" si="0"/>
        <v>918693900</v>
      </c>
      <c r="F34" s="1">
        <v>20615</v>
      </c>
      <c r="G34" t="s">
        <v>183</v>
      </c>
      <c r="H34" t="s">
        <v>8</v>
      </c>
      <c r="I34">
        <f t="shared" ca="1" si="1"/>
        <v>2020</v>
      </c>
      <c r="J34">
        <f t="shared" ca="1" si="2"/>
        <v>8</v>
      </c>
      <c r="K34">
        <f t="shared" ca="1" si="3"/>
        <v>25</v>
      </c>
      <c r="M34" t="str">
        <f t="shared" ca="1" si="4"/>
        <v xml:space="preserve">   new Condutores {ID=31, Nome=" Rosana Carvalho", BI="279887145", Telemovel="918693900", DataNascimento=new DateTime(1956,6,9), NumCartaConducao="LX-182393", LocalEmissao="Lisboa", DataValidadeCarta=new DateTime(2020,8,25) },</v>
      </c>
    </row>
    <row r="35" spans="2:13" x14ac:dyDescent="0.25">
      <c r="B35" s="6">
        <v>32</v>
      </c>
      <c r="C35" t="s">
        <v>107</v>
      </c>
      <c r="D35">
        <v>372845332</v>
      </c>
      <c r="E35" t="str">
        <f t="shared" ca="1" si="0"/>
        <v>926472173</v>
      </c>
      <c r="F35" s="1">
        <v>26446</v>
      </c>
      <c r="G35" t="s">
        <v>184</v>
      </c>
      <c r="H35" t="s">
        <v>166</v>
      </c>
      <c r="I35">
        <f t="shared" ca="1" si="1"/>
        <v>2019</v>
      </c>
      <c r="J35">
        <f t="shared" ca="1" si="2"/>
        <v>5</v>
      </c>
      <c r="K35">
        <f t="shared" ca="1" si="3"/>
        <v>14</v>
      </c>
      <c r="M35" t="str">
        <f t="shared" ca="1" si="4"/>
        <v xml:space="preserve">   new Condutores {ID=32, Nome=" Paula Silva", BI="372845332", Telemovel="926472173", DataNascimento=new DateTime(1972,5,27), NumCartaConducao="VI-966301", LocalEmissao="Viseu", DataValidadeCarta=new DateTime(2019,5,14) },</v>
      </c>
    </row>
    <row r="36" spans="2:13" x14ac:dyDescent="0.25">
      <c r="B36" s="6">
        <v>33</v>
      </c>
      <c r="C36" t="s">
        <v>108</v>
      </c>
      <c r="D36">
        <v>682215833</v>
      </c>
      <c r="E36" t="str">
        <f t="shared" ca="1" si="0"/>
        <v>926676031</v>
      </c>
      <c r="F36" s="1">
        <v>27944</v>
      </c>
      <c r="G36" t="s">
        <v>185</v>
      </c>
      <c r="H36" t="s">
        <v>8</v>
      </c>
      <c r="I36">
        <f t="shared" ca="1" si="1"/>
        <v>2028</v>
      </c>
      <c r="J36">
        <f t="shared" ca="1" si="2"/>
        <v>1</v>
      </c>
      <c r="K36">
        <f t="shared" ca="1" si="3"/>
        <v>13</v>
      </c>
      <c r="M36" t="str">
        <f t="shared" ca="1" si="4"/>
        <v xml:space="preserve">   new Condutores {ID=33, Nome=" Mara Vieira", BI="682215833", Telemovel="926676031", DataNascimento=new DateTime(1976,7,3), NumCartaConducao="LX-753375", LocalEmissao="Lisboa", DataValidadeCarta=new DateTime(2028,1,13) },</v>
      </c>
    </row>
    <row r="37" spans="2:13" x14ac:dyDescent="0.25">
      <c r="B37" s="6">
        <v>34</v>
      </c>
      <c r="C37" t="s">
        <v>109</v>
      </c>
      <c r="D37">
        <v>263833191</v>
      </c>
      <c r="E37" t="str">
        <f t="shared" ca="1" si="0"/>
        <v>934392582</v>
      </c>
      <c r="F37" s="1">
        <v>12325</v>
      </c>
      <c r="G37" t="s">
        <v>186</v>
      </c>
      <c r="H37" t="s">
        <v>152</v>
      </c>
      <c r="I37">
        <f t="shared" ca="1" si="1"/>
        <v>2024</v>
      </c>
      <c r="J37">
        <f t="shared" ca="1" si="2"/>
        <v>7</v>
      </c>
      <c r="K37">
        <f t="shared" ca="1" si="3"/>
        <v>2</v>
      </c>
      <c r="M37" t="str">
        <f t="shared" ca="1" si="4"/>
        <v xml:space="preserve">   new Condutores {ID=34, Nome=" Adão Pinto", BI="263833191", Telemovel="934392582", DataNascimento=new DateTime(1933,9,28), NumCartaConducao="AC-380383", LocalEmissao="Açores", DataValidadeCarta=new DateTime(2024,7,2) },</v>
      </c>
    </row>
    <row r="38" spans="2:13" x14ac:dyDescent="0.25">
      <c r="B38" s="6">
        <v>35</v>
      </c>
      <c r="C38" t="s">
        <v>110</v>
      </c>
      <c r="D38">
        <v>785025953</v>
      </c>
      <c r="E38" t="str">
        <f t="shared" ca="1" si="0"/>
        <v>922223704</v>
      </c>
      <c r="F38" s="1">
        <v>14657</v>
      </c>
      <c r="G38" t="s">
        <v>187</v>
      </c>
      <c r="H38" t="s">
        <v>156</v>
      </c>
      <c r="I38">
        <f t="shared" ca="1" si="1"/>
        <v>2025</v>
      </c>
      <c r="J38">
        <f t="shared" ca="1" si="2"/>
        <v>3</v>
      </c>
      <c r="K38">
        <f t="shared" ca="1" si="3"/>
        <v>8</v>
      </c>
      <c r="M38" t="str">
        <f t="shared" ca="1" si="4"/>
        <v xml:space="preserve">   new Condutores {ID=35, Nome=" Daniel Rodrigues", BI="785025953", Telemovel="922223704", DataNascimento=new DateTime(1940,2,16), NumCartaConducao="BE-173356", LocalEmissao="Beja", DataValidadeCarta=new DateTime(2025,3,8) },</v>
      </c>
    </row>
    <row r="39" spans="2:13" x14ac:dyDescent="0.25">
      <c r="B39" s="6">
        <v>36</v>
      </c>
      <c r="C39" t="s">
        <v>111</v>
      </c>
      <c r="D39">
        <v>639730253</v>
      </c>
      <c r="E39" t="str">
        <f t="shared" ca="1" si="0"/>
        <v>935828552</v>
      </c>
      <c r="F39" s="1">
        <v>11895</v>
      </c>
      <c r="G39" t="s">
        <v>188</v>
      </c>
      <c r="H39" t="s">
        <v>152</v>
      </c>
      <c r="I39">
        <f t="shared" ca="1" si="1"/>
        <v>2027</v>
      </c>
      <c r="J39">
        <f t="shared" ca="1" si="2"/>
        <v>7</v>
      </c>
      <c r="K39">
        <f t="shared" ca="1" si="3"/>
        <v>15</v>
      </c>
      <c r="M39" t="str">
        <f t="shared" ca="1" si="4"/>
        <v xml:space="preserve">   new Condutores {ID=36, Nome=" Sandra Rodrigues", BI="639730253", Telemovel="935828552", DataNascimento=new DateTime(1932,7,25), NumCartaConducao="AC-232544", LocalEmissao="Açores", DataValidadeCarta=new DateTime(2027,7,15) },</v>
      </c>
    </row>
    <row r="40" spans="2:13" x14ac:dyDescent="0.25">
      <c r="B40" s="6">
        <v>37</v>
      </c>
      <c r="C40" t="s">
        <v>112</v>
      </c>
      <c r="D40">
        <v>556447530</v>
      </c>
      <c r="E40" t="str">
        <f t="shared" ca="1" si="0"/>
        <v>935910948</v>
      </c>
      <c r="F40" s="1">
        <v>30043</v>
      </c>
      <c r="G40" t="s">
        <v>189</v>
      </c>
      <c r="H40" t="s">
        <v>152</v>
      </c>
      <c r="I40">
        <f t="shared" ca="1" si="1"/>
        <v>2024</v>
      </c>
      <c r="J40">
        <f t="shared" ca="1" si="2"/>
        <v>12</v>
      </c>
      <c r="K40">
        <f t="shared" ca="1" si="3"/>
        <v>9</v>
      </c>
      <c r="M40" t="str">
        <f ca="1">"   new Condutores {"&amp;B$3&amp;"="&amp;B40&amp;", "&amp;C$3&amp;"="""&amp;C40&amp;""", "&amp;D$3&amp;"="""&amp;D40&amp;""", "&amp;E$3&amp;"="""&amp;E40&amp;""", "&amp;F$3&amp;"=new DateTime("&amp;YEAR(F40)&amp;","&amp;MONTH(F40)&amp;","&amp;DAY(F40)&amp;"), "&amp;G$3&amp;"="""&amp;G40&amp;""", "&amp;H$3&amp;"="""&amp;H40&amp;""", "&amp;I$3&amp;"=new DateTime("&amp;I40&amp;","&amp;J40&amp;","&amp;K40&amp;") }"</f>
        <v xml:space="preserve">   new Condutores {ID=37, Nome=" Cláudio Vieira", BI="556447530", Telemovel="935910948", DataNascimento=new DateTime(1982,4,2), NumCartaConducao="AC-488152", LocalEmissao="Açores", DataValidadeCarta=new DateTime(2024,12,9) }</v>
      </c>
    </row>
    <row r="41" spans="2:13" x14ac:dyDescent="0.25">
      <c r="M41" t="s">
        <v>291</v>
      </c>
    </row>
    <row r="42" spans="2:13" x14ac:dyDescent="0.25">
      <c r="M42" t="s">
        <v>296</v>
      </c>
    </row>
    <row r="43" spans="2:13" x14ac:dyDescent="0.25">
      <c r="M43" t="s">
        <v>292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21"/>
  <sheetViews>
    <sheetView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2" max="2" width="11.85546875" style="6" customWidth="1"/>
    <col min="3" max="3" width="13.140625" bestFit="1" customWidth="1"/>
    <col min="4" max="4" width="16.28515625" customWidth="1"/>
    <col min="5" max="5" width="11.28515625" bestFit="1" customWidth="1"/>
    <col min="6" max="6" width="14" style="6" customWidth="1"/>
    <col min="7" max="8" width="15.28515625" style="6" customWidth="1"/>
    <col min="9" max="9" width="15.7109375" style="7" customWidth="1"/>
    <col min="10" max="10" width="14.5703125" style="6" customWidth="1"/>
  </cols>
  <sheetData>
    <row r="2" spans="2:12" x14ac:dyDescent="0.25">
      <c r="B2" s="4" t="s">
        <v>62</v>
      </c>
      <c r="C2" s="3" t="s">
        <v>55</v>
      </c>
      <c r="D2" s="3" t="s">
        <v>56</v>
      </c>
      <c r="E2" s="3" t="s">
        <v>57</v>
      </c>
      <c r="F2" s="4" t="s">
        <v>58</v>
      </c>
      <c r="G2" s="4" t="s">
        <v>59</v>
      </c>
      <c r="H2" s="4"/>
      <c r="I2" s="4" t="s">
        <v>60</v>
      </c>
      <c r="J2" s="4" t="s">
        <v>61</v>
      </c>
      <c r="L2" t="s">
        <v>136</v>
      </c>
    </row>
    <row r="3" spans="2:12" x14ac:dyDescent="0.25">
      <c r="B3" s="5" t="s">
        <v>128</v>
      </c>
      <c r="C3" s="2" t="s">
        <v>130</v>
      </c>
      <c r="D3" s="2" t="s">
        <v>129</v>
      </c>
      <c r="E3" s="2" t="s">
        <v>131</v>
      </c>
      <c r="F3" s="5" t="s">
        <v>132</v>
      </c>
      <c r="H3" s="5" t="s">
        <v>134</v>
      </c>
      <c r="I3" s="5" t="s">
        <v>135</v>
      </c>
      <c r="J3" s="5" t="s">
        <v>133</v>
      </c>
      <c r="L3" t="s">
        <v>137</v>
      </c>
    </row>
    <row r="4" spans="2:12" x14ac:dyDescent="0.25">
      <c r="B4" s="6">
        <v>7</v>
      </c>
      <c r="C4" t="s">
        <v>17</v>
      </c>
      <c r="D4" t="s">
        <v>18</v>
      </c>
      <c r="E4" t="s">
        <v>15</v>
      </c>
      <c r="F4" s="8">
        <v>38055</v>
      </c>
      <c r="G4" s="6" t="s">
        <v>19</v>
      </c>
      <c r="H4" s="6">
        <f>VLOOKUP(G4,Viaturas!$B$4:$C$24,2,FALSE)</f>
        <v>10</v>
      </c>
      <c r="I4" s="7">
        <v>17</v>
      </c>
      <c r="J4" s="6">
        <v>1</v>
      </c>
      <c r="L4" t="str">
        <f>"   new Multas {"&amp;B$3&amp;"="&amp;B4&amp;", "&amp;C$3&amp;"="""&amp;C4&amp;""", "&amp;D$3&amp;"="""&amp;D4&amp;""", "&amp;E$3&amp;"="&amp;E4&amp;"M, "&amp;F$3&amp;"=new DateTime("&amp;YEAR(F4)+13&amp;","&amp;MONTH(F4)&amp;","&amp;DAY(F4)&amp;"), "&amp;H$3&amp;"="&amp;H4&amp;", "&amp;I$3&amp;"="&amp;I4&amp;", "&amp;J$3&amp;"="&amp;J4&amp;" },"</f>
        <v xml:space="preserve">   new Multas {ID=7, LocalDaMulta="Abrantes", Infracao="Pisar traço contínuo", ValorMulta=250.00M, DataDaMulta=new DateTime(2017,3,9), ViaturaFK=10, CondutorFK=17, AgenteFK=1 },</v>
      </c>
    </row>
    <row r="5" spans="2:12" x14ac:dyDescent="0.25">
      <c r="B5" s="6">
        <v>23</v>
      </c>
      <c r="C5" t="s">
        <v>17</v>
      </c>
      <c r="D5" t="s">
        <v>37</v>
      </c>
      <c r="E5" t="s">
        <v>10</v>
      </c>
      <c r="F5" s="8">
        <v>38208</v>
      </c>
      <c r="G5" s="8" t="s">
        <v>36</v>
      </c>
      <c r="H5" s="6">
        <f>VLOOKUP(G5,Viaturas!$B$4:$C$24,2,FALSE)</f>
        <v>15</v>
      </c>
      <c r="I5" s="7">
        <v>23</v>
      </c>
      <c r="J5" s="6">
        <v>1</v>
      </c>
      <c r="L5" t="str">
        <f t="shared" ref="L5:L68" si="0">"   new Multas {"&amp;B$3&amp;"="&amp;B5&amp;", "&amp;C$3&amp;"="""&amp;C5&amp;""", "&amp;D$3&amp;"="""&amp;D5&amp;""", "&amp;E$3&amp;"="&amp;E5&amp;"M, "&amp;F$3&amp;"=new DateTime("&amp;YEAR(F5)+13&amp;","&amp;MONTH(F5)&amp;","&amp;DAY(F5)&amp;"), "&amp;H$3&amp;"="&amp;H5&amp;", "&amp;I$3&amp;"="&amp;I5&amp;", "&amp;J$3&amp;"="&amp;J5&amp;" },"</f>
        <v xml:space="preserve">   new Multas {ID=23, LocalDaMulta="Abrantes", Infracao="Cond. sob influ. álcool (mais de 1,8)", ValorMulta=500.00M, DataDaMulta=new DateTime(2017,8,9), ViaturaFK=15, CondutorFK=23, AgenteFK=1 },</v>
      </c>
    </row>
    <row r="6" spans="2:12" x14ac:dyDescent="0.25">
      <c r="B6" s="6">
        <v>26</v>
      </c>
      <c r="C6" t="s">
        <v>17</v>
      </c>
      <c r="D6" t="s">
        <v>37</v>
      </c>
      <c r="E6" t="s">
        <v>10</v>
      </c>
      <c r="F6" s="8">
        <v>38217</v>
      </c>
      <c r="G6" s="8" t="s">
        <v>39</v>
      </c>
      <c r="H6" s="6">
        <f>VLOOKUP(G6,Viaturas!$B$4:$C$24,2,FALSE)</f>
        <v>17</v>
      </c>
      <c r="I6" s="7">
        <v>6</v>
      </c>
      <c r="J6" s="6">
        <v>1</v>
      </c>
      <c r="L6" t="str">
        <f t="shared" si="0"/>
        <v xml:space="preserve">   new Multas {ID=26, LocalDaMulta="Abrantes", Infracao="Cond. sob influ. álcool (mais de 1,8)", ValorMulta=500.00M, DataDaMulta=new DateTime(2017,8,18), ViaturaFK=17, CondutorFK=6, AgenteFK=1 },</v>
      </c>
    </row>
    <row r="7" spans="2:12" x14ac:dyDescent="0.25">
      <c r="B7" s="6">
        <v>64</v>
      </c>
      <c r="C7" t="s">
        <v>17</v>
      </c>
      <c r="D7" t="s">
        <v>9</v>
      </c>
      <c r="E7" t="s">
        <v>10</v>
      </c>
      <c r="F7" s="8">
        <v>38070</v>
      </c>
      <c r="G7" s="6" t="s">
        <v>21</v>
      </c>
      <c r="H7" s="6">
        <f>VLOOKUP(G7,Viaturas!$B$4:$C$24,2,FALSE)</f>
        <v>5</v>
      </c>
      <c r="I7" s="7">
        <v>16</v>
      </c>
      <c r="J7" s="6">
        <v>1</v>
      </c>
      <c r="L7" t="str">
        <f t="shared" si="0"/>
        <v xml:space="preserve">   new Multas {ID=64, LocalDaMulta="Abrantes", Infracao="Circular em sentido contrário", ValorMulta=500.00M, DataDaMulta=new DateTime(2017,3,24), ViaturaFK=5, CondutorFK=16, AgenteFK=1 },</v>
      </c>
    </row>
    <row r="8" spans="2:12" x14ac:dyDescent="0.25">
      <c r="B8" s="6">
        <v>14</v>
      </c>
      <c r="C8" t="s">
        <v>28</v>
      </c>
      <c r="D8" t="s">
        <v>29</v>
      </c>
      <c r="E8" t="s">
        <v>2</v>
      </c>
      <c r="F8" s="8">
        <v>38029</v>
      </c>
      <c r="G8" s="6" t="s">
        <v>30</v>
      </c>
      <c r="H8" s="6">
        <f>VLOOKUP(G8,Viaturas!$B$4:$C$24,2,FALSE)</f>
        <v>9</v>
      </c>
      <c r="I8" s="7">
        <v>15</v>
      </c>
      <c r="J8" s="6">
        <v>2</v>
      </c>
      <c r="L8" t="str">
        <f t="shared" si="0"/>
        <v xml:space="preserve">   new Multas {ID=14, LocalDaMulta="Tomar", Infracao="Cond. sob influ. álcool (de 0,5 a 1,2)", ValorMulta=100.00M, DataDaMulta=new DateTime(2017,2,12), ViaturaFK=9, CondutorFK=15, AgenteFK=2 },</v>
      </c>
    </row>
    <row r="9" spans="2:12" x14ac:dyDescent="0.25">
      <c r="B9" s="6">
        <v>20</v>
      </c>
      <c r="C9" t="s">
        <v>28</v>
      </c>
      <c r="D9" t="s">
        <v>5</v>
      </c>
      <c r="E9" t="s">
        <v>6</v>
      </c>
      <c r="F9" s="8">
        <v>38104</v>
      </c>
      <c r="G9" s="6" t="s">
        <v>13</v>
      </c>
      <c r="H9" s="6">
        <f>VLOOKUP(G9,Viaturas!$B$4:$C$24,2,FALSE)</f>
        <v>11</v>
      </c>
      <c r="I9" s="7">
        <v>29</v>
      </c>
      <c r="J9" s="6">
        <v>2</v>
      </c>
      <c r="L9" t="str">
        <f t="shared" si="0"/>
        <v xml:space="preserve">   new Multas {ID=20, LocalDaMulta="Tomar", Infracao="Não parar na Passadeira de Peões", ValorMulta=50.00M, DataDaMulta=new DateTime(2017,4,27), ViaturaFK=11, CondutorFK=29, AgenteFK=2 },</v>
      </c>
    </row>
    <row r="10" spans="2:12" x14ac:dyDescent="0.25">
      <c r="B10" s="6">
        <v>46</v>
      </c>
      <c r="C10" t="s">
        <v>28</v>
      </c>
      <c r="D10" t="s">
        <v>37</v>
      </c>
      <c r="E10" t="s">
        <v>10</v>
      </c>
      <c r="F10" s="8">
        <v>38110</v>
      </c>
      <c r="G10" s="8" t="s">
        <v>30</v>
      </c>
      <c r="H10" s="6">
        <f>VLOOKUP(G10,Viaturas!$B$4:$C$24,2,FALSE)</f>
        <v>9</v>
      </c>
      <c r="I10" s="7">
        <v>22</v>
      </c>
      <c r="J10" s="6">
        <v>2</v>
      </c>
      <c r="L10" t="str">
        <f t="shared" si="0"/>
        <v xml:space="preserve">   new Multas {ID=46, LocalDaMulta="Tomar", Infracao="Cond. sob influ. álcool (mais de 1,8)", ValorMulta=500.00M, DataDaMulta=new DateTime(2017,5,3), ViaturaFK=9, CondutorFK=22, AgenteFK=2 },</v>
      </c>
    </row>
    <row r="11" spans="2:12" x14ac:dyDescent="0.25">
      <c r="B11" s="6">
        <v>65</v>
      </c>
      <c r="C11" t="s">
        <v>28</v>
      </c>
      <c r="D11" t="s">
        <v>31</v>
      </c>
      <c r="E11" t="s">
        <v>10</v>
      </c>
      <c r="F11" s="8">
        <v>38064</v>
      </c>
      <c r="G11" s="6" t="s">
        <v>7</v>
      </c>
      <c r="H11" s="6">
        <f>VLOOKUP(G11,Viaturas!$B$4:$C$24,2,FALSE)</f>
        <v>6</v>
      </c>
      <c r="I11" s="7">
        <v>25</v>
      </c>
      <c r="J11" s="6">
        <v>2</v>
      </c>
      <c r="L11" t="str">
        <f t="shared" si="0"/>
        <v xml:space="preserve">   new Multas {ID=65, LocalDaMulta="Tomar", Infracao="Inverter marcha em Autoestrada", ValorMulta=500.00M, DataDaMulta=new DateTime(2017,3,18), ViaturaFK=6, CondutorFK=25, AgenteFK=2 },</v>
      </c>
    </row>
    <row r="12" spans="2:12" x14ac:dyDescent="0.25">
      <c r="B12" s="6">
        <v>67</v>
      </c>
      <c r="C12" t="s">
        <v>28</v>
      </c>
      <c r="D12" t="s">
        <v>44</v>
      </c>
      <c r="E12" t="s">
        <v>6</v>
      </c>
      <c r="F12" s="8">
        <v>38037</v>
      </c>
      <c r="G12" s="6" t="s">
        <v>38</v>
      </c>
      <c r="H12" s="6">
        <f>VLOOKUP(G12,Viaturas!$B$4:$C$24,2,FALSE)</f>
        <v>19</v>
      </c>
      <c r="I12" s="7">
        <v>2</v>
      </c>
      <c r="J12" s="6">
        <v>2</v>
      </c>
      <c r="L12" t="str">
        <f t="shared" si="0"/>
        <v xml:space="preserve">   new Multas {ID=67, LocalDaMulta="Tomar", Infracao="Excesso de velocidade (&lt;20 Km)", ValorMulta=50.00M, DataDaMulta=new DateTime(2017,2,20), ViaturaFK=19, CondutorFK=2, AgenteFK=2 },</v>
      </c>
    </row>
    <row r="13" spans="2:12" x14ac:dyDescent="0.25">
      <c r="B13" s="6">
        <v>113</v>
      </c>
      <c r="C13" t="s">
        <v>28</v>
      </c>
      <c r="D13" t="s">
        <v>12</v>
      </c>
      <c r="E13" t="s">
        <v>2</v>
      </c>
      <c r="F13" s="8">
        <v>38226</v>
      </c>
      <c r="G13" s="6" t="s">
        <v>7</v>
      </c>
      <c r="H13" s="6">
        <f>VLOOKUP(G13,Viaturas!$B$4:$C$24,2,FALSE)</f>
        <v>6</v>
      </c>
      <c r="I13" s="7">
        <v>22</v>
      </c>
      <c r="J13" s="6">
        <v>2</v>
      </c>
      <c r="L13" t="str">
        <f t="shared" si="0"/>
        <v xml:space="preserve">   new Multas {ID=113, LocalDaMulta="Tomar", Infracao="Utilizar telemóvel em condução", ValorMulta=100.00M, DataDaMulta=new DateTime(2017,8,27), ViaturaFK=6, CondutorFK=22, AgenteFK=2 },</v>
      </c>
    </row>
    <row r="14" spans="2:12" x14ac:dyDescent="0.25">
      <c r="B14" s="6">
        <v>52</v>
      </c>
      <c r="C14" t="s">
        <v>0</v>
      </c>
      <c r="D14" t="s">
        <v>1</v>
      </c>
      <c r="E14" t="s">
        <v>2</v>
      </c>
      <c r="F14" s="8">
        <v>38215</v>
      </c>
      <c r="G14" s="6" t="s">
        <v>11</v>
      </c>
      <c r="H14" s="6">
        <f>VLOOKUP(G14,Viaturas!$B$4:$C$24,2,FALSE)</f>
        <v>18</v>
      </c>
      <c r="I14" s="7">
        <v>2</v>
      </c>
      <c r="J14" s="6">
        <v>3</v>
      </c>
      <c r="L14" t="str">
        <f t="shared" si="0"/>
        <v xml:space="preserve">   new Multas {ID=52, LocalDaMulta="Leiria", Infracao="Desrespeito da obrigação de parar", ValorMulta=100.00M, DataDaMulta=new DateTime(2017,8,16), ViaturaFK=18, CondutorFK=2, AgenteFK=3 },</v>
      </c>
    </row>
    <row r="15" spans="2:12" x14ac:dyDescent="0.25">
      <c r="B15" s="6">
        <v>61</v>
      </c>
      <c r="C15" t="s">
        <v>0</v>
      </c>
      <c r="D15" t="s">
        <v>51</v>
      </c>
      <c r="E15" t="s">
        <v>6</v>
      </c>
      <c r="F15" s="8">
        <v>38005</v>
      </c>
      <c r="G15" s="6" t="s">
        <v>33</v>
      </c>
      <c r="H15" s="6">
        <f>VLOOKUP(G15,Viaturas!$B$4:$C$24,2,FALSE)</f>
        <v>13</v>
      </c>
      <c r="I15" s="7">
        <v>13</v>
      </c>
      <c r="J15" s="6">
        <v>3</v>
      </c>
      <c r="L15" t="str">
        <f t="shared" si="0"/>
        <v xml:space="preserve">   new Multas {ID=61, LocalDaMulta="Leiria", Infracao="Não respeitar prioridade", ValorMulta=50.00M, DataDaMulta=new DateTime(2017,1,19), ViaturaFK=13, CondutorFK=13, AgenteFK=3 },</v>
      </c>
    </row>
    <row r="16" spans="2:12" x14ac:dyDescent="0.25">
      <c r="B16" s="6">
        <v>77</v>
      </c>
      <c r="C16" t="s">
        <v>0</v>
      </c>
      <c r="D16" t="s">
        <v>52</v>
      </c>
      <c r="E16" t="s">
        <v>53</v>
      </c>
      <c r="F16" s="8">
        <v>38113</v>
      </c>
      <c r="G16" s="6" t="s">
        <v>13</v>
      </c>
      <c r="H16" s="6">
        <f>VLOOKUP(G16,Viaturas!$B$4:$C$24,2,FALSE)</f>
        <v>11</v>
      </c>
      <c r="I16" s="7">
        <v>10</v>
      </c>
      <c r="J16" s="6">
        <v>3</v>
      </c>
      <c r="L16" t="str">
        <f t="shared" si="0"/>
        <v xml:space="preserve">   new Multas {ID=77, LocalDaMulta="Leiria", Infracao="Excesso de ocupantes", ValorMulta=200.00M, DataDaMulta=new DateTime(2017,5,6), ViaturaFK=11, CondutorFK=10, AgenteFK=3 },</v>
      </c>
    </row>
    <row r="17" spans="2:12" x14ac:dyDescent="0.25">
      <c r="B17" s="6">
        <v>109</v>
      </c>
      <c r="C17" t="s">
        <v>0</v>
      </c>
      <c r="D17" t="s">
        <v>31</v>
      </c>
      <c r="E17" t="s">
        <v>10</v>
      </c>
      <c r="F17" s="8">
        <v>38153</v>
      </c>
      <c r="G17" s="6" t="s">
        <v>16</v>
      </c>
      <c r="H17" s="6">
        <f>VLOOKUP(G17,Viaturas!$B$4:$C$24,2,FALSE)</f>
        <v>16</v>
      </c>
      <c r="I17" s="7">
        <v>23</v>
      </c>
      <c r="J17" s="6">
        <v>3</v>
      </c>
      <c r="L17" t="str">
        <f t="shared" si="0"/>
        <v xml:space="preserve">   new Multas {ID=109, LocalDaMulta="Leiria", Infracao="Inverter marcha em Autoestrada", ValorMulta=500.00M, DataDaMulta=new DateTime(2017,6,15), ViaturaFK=16, CondutorFK=23, AgenteFK=3 },</v>
      </c>
    </row>
    <row r="18" spans="2:12" x14ac:dyDescent="0.25">
      <c r="B18" s="6">
        <v>4</v>
      </c>
      <c r="C18" t="s">
        <v>8</v>
      </c>
      <c r="D18" t="s">
        <v>12</v>
      </c>
      <c r="E18" t="s">
        <v>2</v>
      </c>
      <c r="F18" s="8">
        <v>38245</v>
      </c>
      <c r="G18" s="6" t="s">
        <v>13</v>
      </c>
      <c r="H18" s="6">
        <f>VLOOKUP(G18,Viaturas!$B$4:$C$24,2,FALSE)</f>
        <v>11</v>
      </c>
      <c r="I18" s="7">
        <v>17</v>
      </c>
      <c r="J18" s="6">
        <v>4</v>
      </c>
      <c r="L18" t="str">
        <f t="shared" si="0"/>
        <v xml:space="preserve">   new Multas {ID=4, LocalDaMulta="Lisboa", Infracao="Utilizar telemóvel em condução", ValorMulta=100.00M, DataDaMulta=new DateTime(2017,9,15), ViaturaFK=11, CondutorFK=17, AgenteFK=4 },</v>
      </c>
    </row>
    <row r="19" spans="2:12" x14ac:dyDescent="0.25">
      <c r="B19" s="6">
        <v>15</v>
      </c>
      <c r="C19" t="s">
        <v>8</v>
      </c>
      <c r="D19" t="s">
        <v>31</v>
      </c>
      <c r="E19" t="s">
        <v>10</v>
      </c>
      <c r="F19" s="8">
        <v>38211</v>
      </c>
      <c r="G19" s="6" t="s">
        <v>11</v>
      </c>
      <c r="H19" s="6">
        <f>VLOOKUP(G19,Viaturas!$B$4:$C$24,2,FALSE)</f>
        <v>18</v>
      </c>
      <c r="I19" s="7">
        <v>5</v>
      </c>
      <c r="J19" s="6">
        <v>4</v>
      </c>
      <c r="L19" t="str">
        <f t="shared" si="0"/>
        <v xml:space="preserve">   new Multas {ID=15, LocalDaMulta="Lisboa", Infracao="Inverter marcha em Autoestrada", ValorMulta=500.00M, DataDaMulta=new DateTime(2017,8,12), ViaturaFK=18, CondutorFK=5, AgenteFK=4 },</v>
      </c>
    </row>
    <row r="20" spans="2:12" x14ac:dyDescent="0.25">
      <c r="B20" s="6">
        <v>19</v>
      </c>
      <c r="C20" t="s">
        <v>8</v>
      </c>
      <c r="D20" t="s">
        <v>1</v>
      </c>
      <c r="E20" t="s">
        <v>2</v>
      </c>
      <c r="F20" s="8">
        <v>38024</v>
      </c>
      <c r="G20" s="6" t="s">
        <v>11</v>
      </c>
      <c r="H20" s="6">
        <f>VLOOKUP(G20,Viaturas!$B$4:$C$24,2,FALSE)</f>
        <v>18</v>
      </c>
      <c r="I20" s="7">
        <v>18</v>
      </c>
      <c r="J20" s="6">
        <v>4</v>
      </c>
      <c r="L20" t="str">
        <f t="shared" si="0"/>
        <v xml:space="preserve">   new Multas {ID=19, LocalDaMulta="Lisboa", Infracao="Desrespeito da obrigação de parar", ValorMulta=100.00M, DataDaMulta=new DateTime(2017,2,7), ViaturaFK=18, CondutorFK=18, AgenteFK=4 },</v>
      </c>
    </row>
    <row r="21" spans="2:12" x14ac:dyDescent="0.25">
      <c r="B21" s="6">
        <v>28</v>
      </c>
      <c r="C21" t="s">
        <v>8</v>
      </c>
      <c r="D21" t="s">
        <v>40</v>
      </c>
      <c r="E21" t="s">
        <v>41</v>
      </c>
      <c r="F21" s="8">
        <v>38177</v>
      </c>
      <c r="G21" s="6" t="s">
        <v>42</v>
      </c>
      <c r="H21" s="6">
        <f>VLOOKUP(G21,Viaturas!$B$4:$C$24,2,FALSE)</f>
        <v>3</v>
      </c>
      <c r="I21" s="7">
        <v>3</v>
      </c>
      <c r="J21" s="6">
        <v>4</v>
      </c>
      <c r="L21" t="str">
        <f t="shared" si="0"/>
        <v xml:space="preserve">   new Multas {ID=28, LocalDaMulta="Lisboa", Infracao="Estacionamento em cima do passeio", ValorMulta=30.00M, DataDaMulta=new DateTime(2017,7,9), ViaturaFK=3, CondutorFK=3, AgenteFK=4 },</v>
      </c>
    </row>
    <row r="22" spans="2:12" x14ac:dyDescent="0.25">
      <c r="B22" s="6">
        <v>36</v>
      </c>
      <c r="C22" t="s">
        <v>8</v>
      </c>
      <c r="D22" t="s">
        <v>18</v>
      </c>
      <c r="E22" t="s">
        <v>15</v>
      </c>
      <c r="F22" s="8">
        <v>38114</v>
      </c>
      <c r="G22" s="6" t="s">
        <v>39</v>
      </c>
      <c r="H22" s="6">
        <f>VLOOKUP(G22,Viaturas!$B$4:$C$24,2,FALSE)</f>
        <v>17</v>
      </c>
      <c r="I22" s="7">
        <v>17</v>
      </c>
      <c r="J22" s="6">
        <v>4</v>
      </c>
      <c r="L22" t="str">
        <f t="shared" si="0"/>
        <v xml:space="preserve">   new Multas {ID=36, LocalDaMulta="Lisboa", Infracao="Pisar traço contínuo", ValorMulta=250.00M, DataDaMulta=new DateTime(2017,5,7), ViaturaFK=17, CondutorFK=17, AgenteFK=4 },</v>
      </c>
    </row>
    <row r="23" spans="2:12" x14ac:dyDescent="0.25">
      <c r="B23" s="6">
        <v>45</v>
      </c>
      <c r="C23" t="s">
        <v>8</v>
      </c>
      <c r="D23" t="s">
        <v>29</v>
      </c>
      <c r="E23" t="s">
        <v>2</v>
      </c>
      <c r="F23" s="8">
        <v>38194</v>
      </c>
      <c r="G23" s="6" t="s">
        <v>11</v>
      </c>
      <c r="H23" s="6">
        <f>VLOOKUP(G23,Viaturas!$B$4:$C$24,2,FALSE)</f>
        <v>18</v>
      </c>
      <c r="I23" s="7">
        <v>14</v>
      </c>
      <c r="J23" s="6">
        <v>4</v>
      </c>
      <c r="L23" t="str">
        <f t="shared" si="0"/>
        <v xml:space="preserve">   new Multas {ID=45, LocalDaMulta="Lisboa", Infracao="Cond. sob influ. álcool (de 0,5 a 1,2)", ValorMulta=100.00M, DataDaMulta=new DateTime(2017,7,26), ViaturaFK=18, CondutorFK=14, AgenteFK=4 },</v>
      </c>
    </row>
    <row r="24" spans="2:12" x14ac:dyDescent="0.25">
      <c r="B24" s="6">
        <v>92</v>
      </c>
      <c r="C24" t="s">
        <v>8</v>
      </c>
      <c r="D24" t="s">
        <v>54</v>
      </c>
      <c r="E24" t="s">
        <v>6</v>
      </c>
      <c r="F24" s="8">
        <v>38039</v>
      </c>
      <c r="G24" s="6" t="s">
        <v>16</v>
      </c>
      <c r="H24" s="6">
        <f>VLOOKUP(G24,Viaturas!$B$4:$C$24,2,FALSE)</f>
        <v>16</v>
      </c>
      <c r="I24" s="7">
        <v>6</v>
      </c>
      <c r="J24" s="6">
        <v>4</v>
      </c>
      <c r="L24" t="str">
        <f t="shared" si="0"/>
        <v xml:space="preserve">   new Multas {ID=92, LocalDaMulta="Lisboa", Infracao="Não parar em sinal STOP", ValorMulta=50.00M, DataDaMulta=new DateTime(2017,2,22), ViaturaFK=16, CondutorFK=6, AgenteFK=4 },</v>
      </c>
    </row>
    <row r="25" spans="2:12" x14ac:dyDescent="0.25">
      <c r="B25" s="6">
        <v>12</v>
      </c>
      <c r="C25" t="s">
        <v>22</v>
      </c>
      <c r="D25" t="s">
        <v>26</v>
      </c>
      <c r="E25" t="s">
        <v>27</v>
      </c>
      <c r="F25" s="8">
        <v>38070</v>
      </c>
      <c r="G25" s="6" t="s">
        <v>7</v>
      </c>
      <c r="H25" s="6">
        <f>VLOOKUP(G25,Viaturas!$B$4:$C$24,2,FALSE)</f>
        <v>6</v>
      </c>
      <c r="I25" s="7">
        <v>19</v>
      </c>
      <c r="J25" s="6">
        <v>5</v>
      </c>
      <c r="L25" t="str">
        <f t="shared" si="0"/>
        <v xml:space="preserve">   new Multas {ID=12, LocalDaMulta="Alcanena", Infracao="Cond. sob influ. álcool (de 1,2 a 1,8)", ValorMulta=2500.00M, DataDaMulta=new DateTime(2017,3,24), ViaturaFK=6, CondutorFK=19, AgenteFK=5 },</v>
      </c>
    </row>
    <row r="26" spans="2:12" x14ac:dyDescent="0.25">
      <c r="B26" s="6">
        <v>31</v>
      </c>
      <c r="C26" t="s">
        <v>22</v>
      </c>
      <c r="D26" t="s">
        <v>44</v>
      </c>
      <c r="E26" t="s">
        <v>6</v>
      </c>
      <c r="F26" s="8">
        <v>38093</v>
      </c>
      <c r="G26" s="6" t="s">
        <v>13</v>
      </c>
      <c r="H26" s="6">
        <f>VLOOKUP(G26,Viaturas!$B$4:$C$24,2,FALSE)</f>
        <v>11</v>
      </c>
      <c r="I26" s="7">
        <v>1</v>
      </c>
      <c r="J26" s="6">
        <v>5</v>
      </c>
      <c r="L26" t="str">
        <f t="shared" si="0"/>
        <v xml:space="preserve">   new Multas {ID=31, LocalDaMulta="Alcanena", Infracao="Excesso de velocidade (&lt;20 Km)", ValorMulta=50.00M, DataDaMulta=new DateTime(2017,4,16), ViaturaFK=11, CondutorFK=1, AgenteFK=5 },</v>
      </c>
    </row>
    <row r="27" spans="2:12" x14ac:dyDescent="0.25">
      <c r="B27" s="6">
        <v>44</v>
      </c>
      <c r="C27" t="s">
        <v>22</v>
      </c>
      <c r="D27" t="s">
        <v>44</v>
      </c>
      <c r="E27" t="s">
        <v>6</v>
      </c>
      <c r="F27" s="8">
        <v>38245</v>
      </c>
      <c r="G27" s="6" t="s">
        <v>38</v>
      </c>
      <c r="H27" s="6">
        <f>VLOOKUP(G27,Viaturas!$B$4:$C$24,2,FALSE)</f>
        <v>19</v>
      </c>
      <c r="I27" s="7">
        <v>17</v>
      </c>
      <c r="J27" s="6">
        <v>5</v>
      </c>
      <c r="L27" t="str">
        <f t="shared" si="0"/>
        <v xml:space="preserve">   new Multas {ID=44, LocalDaMulta="Alcanena", Infracao="Excesso de velocidade (&lt;20 Km)", ValorMulta=50.00M, DataDaMulta=new DateTime(2017,9,15), ViaturaFK=19, CondutorFK=17, AgenteFK=5 },</v>
      </c>
    </row>
    <row r="28" spans="2:12" x14ac:dyDescent="0.25">
      <c r="B28" s="6">
        <v>47</v>
      </c>
      <c r="C28" t="s">
        <v>22</v>
      </c>
      <c r="D28" t="s">
        <v>32</v>
      </c>
      <c r="E28" t="s">
        <v>2</v>
      </c>
      <c r="F28" s="8">
        <v>38181</v>
      </c>
      <c r="G28" s="6" t="s">
        <v>30</v>
      </c>
      <c r="H28" s="6">
        <f>VLOOKUP(G28,Viaturas!$B$4:$C$24,2,FALSE)</f>
        <v>9</v>
      </c>
      <c r="I28" s="7">
        <v>28</v>
      </c>
      <c r="J28" s="6">
        <v>5</v>
      </c>
      <c r="L28" t="str">
        <f t="shared" si="0"/>
        <v xml:space="preserve">   new Multas {ID=47, LocalDaMulta="Alcanena", Infracao="Excesso de velocidade (&gt;20 Km e &lt; 40 Km)", ValorMulta=100.00M, DataDaMulta=new DateTime(2017,7,13), ViaturaFK=9, CondutorFK=28, AgenteFK=5 },</v>
      </c>
    </row>
    <row r="29" spans="2:12" x14ac:dyDescent="0.25">
      <c r="B29" s="6">
        <v>55</v>
      </c>
      <c r="C29" t="s">
        <v>22</v>
      </c>
      <c r="D29" t="s">
        <v>32</v>
      </c>
      <c r="E29" t="s">
        <v>2</v>
      </c>
      <c r="F29" s="8">
        <v>38170</v>
      </c>
      <c r="G29" s="6" t="s">
        <v>13</v>
      </c>
      <c r="H29" s="6">
        <f>VLOOKUP(G29,Viaturas!$B$4:$C$24,2,FALSE)</f>
        <v>11</v>
      </c>
      <c r="I29" s="7">
        <v>21</v>
      </c>
      <c r="J29" s="6">
        <v>5</v>
      </c>
      <c r="L29" t="str">
        <f t="shared" si="0"/>
        <v xml:space="preserve">   new Multas {ID=55, LocalDaMulta="Alcanena", Infracao="Excesso de velocidade (&gt;20 Km e &lt; 40 Km)", ValorMulta=100.00M, DataDaMulta=new DateTime(2017,7,2), ViaturaFK=11, CondutorFK=21, AgenteFK=5 },</v>
      </c>
    </row>
    <row r="30" spans="2:12" x14ac:dyDescent="0.25">
      <c r="B30" s="6">
        <v>72</v>
      </c>
      <c r="C30" t="s">
        <v>22</v>
      </c>
      <c r="D30" t="s">
        <v>23</v>
      </c>
      <c r="E30" t="s">
        <v>6</v>
      </c>
      <c r="F30" s="8">
        <v>38155</v>
      </c>
      <c r="G30" s="6" t="s">
        <v>49</v>
      </c>
      <c r="H30" s="6">
        <f>VLOOKUP(G30,Viaturas!$B$4:$C$24,2,FALSE)</f>
        <v>1</v>
      </c>
      <c r="I30" s="7">
        <v>7</v>
      </c>
      <c r="J30" s="6">
        <v>5</v>
      </c>
      <c r="L30" t="str">
        <f t="shared" si="0"/>
        <v xml:space="preserve">   new Multas {ID=72, LocalDaMulta="Alcanena", Infracao="Estacionamento em 2a. fila", ValorMulta=50.00M, DataDaMulta=new DateTime(2017,6,17), ViaturaFK=1, CondutorFK=7, AgenteFK=5 },</v>
      </c>
    </row>
    <row r="31" spans="2:12" x14ac:dyDescent="0.25">
      <c r="B31" s="6">
        <v>90</v>
      </c>
      <c r="C31" t="s">
        <v>22</v>
      </c>
      <c r="D31" t="s">
        <v>1</v>
      </c>
      <c r="E31" t="s">
        <v>2</v>
      </c>
      <c r="F31" s="8">
        <v>38189</v>
      </c>
      <c r="G31" s="6" t="s">
        <v>34</v>
      </c>
      <c r="H31" s="6">
        <f>VLOOKUP(G31,Viaturas!$B$4:$C$24,2,FALSE)</f>
        <v>4</v>
      </c>
      <c r="I31" s="7">
        <v>29</v>
      </c>
      <c r="J31" s="6">
        <v>5</v>
      </c>
      <c r="L31" t="str">
        <f t="shared" si="0"/>
        <v xml:space="preserve">   new Multas {ID=90, LocalDaMulta="Alcanena", Infracao="Desrespeito da obrigação de parar", ValorMulta=100.00M, DataDaMulta=new DateTime(2017,7,21), ViaturaFK=4, CondutorFK=29, AgenteFK=5 },</v>
      </c>
    </row>
    <row r="32" spans="2:12" x14ac:dyDescent="0.25">
      <c r="B32" s="6">
        <v>105</v>
      </c>
      <c r="C32" t="s">
        <v>22</v>
      </c>
      <c r="D32" t="s">
        <v>43</v>
      </c>
      <c r="E32" t="s">
        <v>2</v>
      </c>
      <c r="F32" s="8">
        <v>38093</v>
      </c>
      <c r="G32" s="6" t="s">
        <v>7</v>
      </c>
      <c r="H32" s="6">
        <f>VLOOKUP(G32,Viaturas!$B$4:$C$24,2,FALSE)</f>
        <v>6</v>
      </c>
      <c r="I32" s="7">
        <v>11</v>
      </c>
      <c r="J32" s="6">
        <v>5</v>
      </c>
      <c r="L32" t="str">
        <f t="shared" si="0"/>
        <v xml:space="preserve">   new Multas {ID=105, LocalDaMulta="Alcanena", Infracao="Circular com pneus inválidos", ValorMulta=100.00M, DataDaMulta=new DateTime(2017,4,16), ViaturaFK=6, CondutorFK=11, AgenteFK=5 },</v>
      </c>
    </row>
    <row r="33" spans="2:12" x14ac:dyDescent="0.25">
      <c r="B33" s="6">
        <v>5</v>
      </c>
      <c r="C33" t="s">
        <v>0</v>
      </c>
      <c r="D33" t="s">
        <v>5</v>
      </c>
      <c r="E33" t="s">
        <v>6</v>
      </c>
      <c r="F33" s="8">
        <v>38039</v>
      </c>
      <c r="G33" s="6" t="s">
        <v>13</v>
      </c>
      <c r="H33" s="6">
        <f>VLOOKUP(G33,Viaturas!$B$4:$C$24,2,FALSE)</f>
        <v>11</v>
      </c>
      <c r="I33" s="7">
        <v>13</v>
      </c>
      <c r="J33" s="6">
        <v>6</v>
      </c>
      <c r="L33" t="str">
        <f t="shared" si="0"/>
        <v xml:space="preserve">   new Multas {ID=5, LocalDaMulta="Leiria", Infracao="Não parar na Passadeira de Peões", ValorMulta=50.00M, DataDaMulta=new DateTime(2017,2,22), ViaturaFK=11, CondutorFK=13, AgenteFK=6 },</v>
      </c>
    </row>
    <row r="34" spans="2:12" x14ac:dyDescent="0.25">
      <c r="B34" s="6">
        <v>6</v>
      </c>
      <c r="C34" t="s">
        <v>0</v>
      </c>
      <c r="D34" t="s">
        <v>14</v>
      </c>
      <c r="E34" t="s">
        <v>15</v>
      </c>
      <c r="F34" s="8">
        <v>38201</v>
      </c>
      <c r="G34" s="6" t="s">
        <v>16</v>
      </c>
      <c r="H34" s="6">
        <f>VLOOKUP(G34,Viaturas!$B$4:$C$24,2,FALSE)</f>
        <v>16</v>
      </c>
      <c r="I34" s="7">
        <v>5</v>
      </c>
      <c r="J34" s="6">
        <v>6</v>
      </c>
      <c r="L34" t="str">
        <f t="shared" si="0"/>
        <v xml:space="preserve">   new Multas {ID=6, LocalDaMulta="Leiria", Infracao="Excesso de velocidade (&gt; 40 Km)", ValorMulta=250.00M, DataDaMulta=new DateTime(2017,8,2), ViaturaFK=16, CondutorFK=5, AgenteFK=6 },</v>
      </c>
    </row>
    <row r="35" spans="2:12" x14ac:dyDescent="0.25">
      <c r="B35" s="6">
        <v>43</v>
      </c>
      <c r="C35" t="s">
        <v>0</v>
      </c>
      <c r="D35" t="s">
        <v>44</v>
      </c>
      <c r="E35" t="s">
        <v>6</v>
      </c>
      <c r="F35" s="8">
        <v>38022</v>
      </c>
      <c r="G35" s="6" t="s">
        <v>48</v>
      </c>
      <c r="H35" s="6">
        <f>VLOOKUP(G35,Viaturas!$B$4:$C$24,2,FALSE)</f>
        <v>2</v>
      </c>
      <c r="I35" s="7">
        <v>6</v>
      </c>
      <c r="J35" s="6">
        <v>6</v>
      </c>
      <c r="L35" t="str">
        <f t="shared" si="0"/>
        <v xml:space="preserve">   new Multas {ID=43, LocalDaMulta="Leiria", Infracao="Excesso de velocidade (&lt;20 Km)", ValorMulta=50.00M, DataDaMulta=new DateTime(2017,2,5), ViaturaFK=2, CondutorFK=6, AgenteFK=6 },</v>
      </c>
    </row>
    <row r="36" spans="2:12" x14ac:dyDescent="0.25">
      <c r="B36" s="6">
        <v>48</v>
      </c>
      <c r="C36" t="s">
        <v>0</v>
      </c>
      <c r="D36" t="s">
        <v>14</v>
      </c>
      <c r="E36" t="s">
        <v>15</v>
      </c>
      <c r="F36" s="8">
        <v>38158</v>
      </c>
      <c r="G36" s="6" t="s">
        <v>42</v>
      </c>
      <c r="H36" s="6">
        <f>VLOOKUP(G36,Viaturas!$B$4:$C$24,2,FALSE)</f>
        <v>3</v>
      </c>
      <c r="I36" s="7">
        <v>12</v>
      </c>
      <c r="J36" s="6">
        <v>6</v>
      </c>
      <c r="L36" t="str">
        <f t="shared" si="0"/>
        <v xml:space="preserve">   new Multas {ID=48, LocalDaMulta="Leiria", Infracao="Excesso de velocidade (&gt; 40 Km)", ValorMulta=250.00M, DataDaMulta=new DateTime(2017,6,20), ViaturaFK=3, CondutorFK=12, AgenteFK=6 },</v>
      </c>
    </row>
    <row r="37" spans="2:12" x14ac:dyDescent="0.25">
      <c r="B37" s="6">
        <v>50</v>
      </c>
      <c r="C37" t="s">
        <v>0</v>
      </c>
      <c r="D37" t="s">
        <v>43</v>
      </c>
      <c r="E37" t="s">
        <v>2</v>
      </c>
      <c r="F37" s="8">
        <v>37992</v>
      </c>
      <c r="G37" s="6" t="s">
        <v>16</v>
      </c>
      <c r="H37" s="6">
        <f>VLOOKUP(G37,Viaturas!$B$4:$C$24,2,FALSE)</f>
        <v>16</v>
      </c>
      <c r="I37" s="7">
        <v>15</v>
      </c>
      <c r="J37" s="6">
        <v>6</v>
      </c>
      <c r="L37" t="str">
        <f t="shared" si="0"/>
        <v xml:space="preserve">   new Multas {ID=50, LocalDaMulta="Leiria", Infracao="Circular com pneus inválidos", ValorMulta=100.00M, DataDaMulta=new DateTime(2017,1,6), ViaturaFK=16, CondutorFK=15, AgenteFK=6 },</v>
      </c>
    </row>
    <row r="38" spans="2:12" x14ac:dyDescent="0.25">
      <c r="B38" s="6">
        <v>53</v>
      </c>
      <c r="C38" t="s">
        <v>0</v>
      </c>
      <c r="D38" t="s">
        <v>40</v>
      </c>
      <c r="E38" t="s">
        <v>41</v>
      </c>
      <c r="F38" s="8">
        <v>38084</v>
      </c>
      <c r="G38" s="6" t="s">
        <v>36</v>
      </c>
      <c r="H38" s="6">
        <f>VLOOKUP(G38,Viaturas!$B$4:$C$24,2,FALSE)</f>
        <v>15</v>
      </c>
      <c r="I38" s="7">
        <v>16</v>
      </c>
      <c r="J38" s="6">
        <v>6</v>
      </c>
      <c r="L38" t="str">
        <f t="shared" si="0"/>
        <v xml:space="preserve">   new Multas {ID=53, LocalDaMulta="Leiria", Infracao="Estacionamento em cima do passeio", ValorMulta=30.00M, DataDaMulta=new DateTime(2017,4,7), ViaturaFK=15, CondutorFK=16, AgenteFK=6 },</v>
      </c>
    </row>
    <row r="39" spans="2:12" x14ac:dyDescent="0.25">
      <c r="B39" s="6">
        <v>54</v>
      </c>
      <c r="C39" t="s">
        <v>0</v>
      </c>
      <c r="D39" t="s">
        <v>12</v>
      </c>
      <c r="E39" t="s">
        <v>2</v>
      </c>
      <c r="F39" s="8">
        <v>38220</v>
      </c>
      <c r="G39" s="6" t="s">
        <v>13</v>
      </c>
      <c r="H39" s="6">
        <f>VLOOKUP(G39,Viaturas!$B$4:$C$24,2,FALSE)</f>
        <v>11</v>
      </c>
      <c r="I39" s="7">
        <v>4</v>
      </c>
      <c r="J39" s="6">
        <v>6</v>
      </c>
      <c r="L39" t="str">
        <f t="shared" si="0"/>
        <v xml:space="preserve">   new Multas {ID=54, LocalDaMulta="Leiria", Infracao="Utilizar telemóvel em condução", ValorMulta=100.00M, DataDaMulta=new DateTime(2017,8,21), ViaturaFK=11, CondutorFK=4, AgenteFK=6 },</v>
      </c>
    </row>
    <row r="40" spans="2:12" x14ac:dyDescent="0.25">
      <c r="B40" s="6">
        <v>66</v>
      </c>
      <c r="C40" t="s">
        <v>0</v>
      </c>
      <c r="D40" t="s">
        <v>12</v>
      </c>
      <c r="E40" t="s">
        <v>2</v>
      </c>
      <c r="F40" s="8">
        <v>38166</v>
      </c>
      <c r="G40" s="6" t="s">
        <v>19</v>
      </c>
      <c r="H40" s="6">
        <f>VLOOKUP(G40,Viaturas!$B$4:$C$24,2,FALSE)</f>
        <v>10</v>
      </c>
      <c r="I40" s="7">
        <v>3</v>
      </c>
      <c r="J40" s="6">
        <v>6</v>
      </c>
      <c r="L40" t="str">
        <f t="shared" si="0"/>
        <v xml:space="preserve">   new Multas {ID=66, LocalDaMulta="Leiria", Infracao="Utilizar telemóvel em condução", ValorMulta=100.00M, DataDaMulta=new DateTime(2017,6,28), ViaturaFK=10, CondutorFK=3, AgenteFK=6 },</v>
      </c>
    </row>
    <row r="41" spans="2:12" x14ac:dyDescent="0.25">
      <c r="B41" s="6">
        <v>70</v>
      </c>
      <c r="C41" t="s">
        <v>0</v>
      </c>
      <c r="D41" t="s">
        <v>32</v>
      </c>
      <c r="E41" t="s">
        <v>2</v>
      </c>
      <c r="F41" s="8">
        <v>38182</v>
      </c>
      <c r="G41" s="6" t="s">
        <v>11</v>
      </c>
      <c r="H41" s="6">
        <f>VLOOKUP(G41,Viaturas!$B$4:$C$24,2,FALSE)</f>
        <v>18</v>
      </c>
      <c r="I41" s="7">
        <v>26</v>
      </c>
      <c r="J41" s="6">
        <v>6</v>
      </c>
      <c r="L41" t="str">
        <f t="shared" si="0"/>
        <v xml:space="preserve">   new Multas {ID=70, LocalDaMulta="Leiria", Infracao="Excesso de velocidade (&gt;20 Km e &lt; 40 Km)", ValorMulta=100.00M, DataDaMulta=new DateTime(2017,7,14), ViaturaFK=18, CondutorFK=26, AgenteFK=6 },</v>
      </c>
    </row>
    <row r="42" spans="2:12" x14ac:dyDescent="0.25">
      <c r="B42" s="6">
        <v>80</v>
      </c>
      <c r="C42" t="s">
        <v>0</v>
      </c>
      <c r="D42" t="s">
        <v>32</v>
      </c>
      <c r="E42" t="s">
        <v>2</v>
      </c>
      <c r="F42" s="8">
        <v>38002</v>
      </c>
      <c r="G42" s="6" t="s">
        <v>49</v>
      </c>
      <c r="H42" s="6">
        <f>VLOOKUP(G42,Viaturas!$B$4:$C$24,2,FALSE)</f>
        <v>1</v>
      </c>
      <c r="I42" s="7">
        <v>27</v>
      </c>
      <c r="J42" s="6">
        <v>6</v>
      </c>
      <c r="L42" t="str">
        <f t="shared" si="0"/>
        <v xml:space="preserve">   new Multas {ID=80, LocalDaMulta="Leiria", Infracao="Excesso de velocidade (&gt;20 Km e &lt; 40 Km)", ValorMulta=100.00M, DataDaMulta=new DateTime(2017,1,16), ViaturaFK=1, CondutorFK=27, AgenteFK=6 },</v>
      </c>
    </row>
    <row r="43" spans="2:12" x14ac:dyDescent="0.25">
      <c r="B43" s="6">
        <v>81</v>
      </c>
      <c r="C43" t="s">
        <v>0</v>
      </c>
      <c r="D43" t="s">
        <v>23</v>
      </c>
      <c r="E43" t="s">
        <v>6</v>
      </c>
      <c r="F43" s="8">
        <v>38252</v>
      </c>
      <c r="G43" s="6" t="s">
        <v>38</v>
      </c>
      <c r="H43" s="6">
        <f>VLOOKUP(G43,Viaturas!$B$4:$C$24,2,FALSE)</f>
        <v>19</v>
      </c>
      <c r="I43" s="7">
        <v>18</v>
      </c>
      <c r="J43" s="6">
        <v>6</v>
      </c>
      <c r="L43" t="str">
        <f t="shared" si="0"/>
        <v xml:space="preserve">   new Multas {ID=81, LocalDaMulta="Leiria", Infracao="Estacionamento em 2a. fila", ValorMulta=50.00M, DataDaMulta=new DateTime(2017,9,22), ViaturaFK=19, CondutorFK=18, AgenteFK=6 },</v>
      </c>
    </row>
    <row r="44" spans="2:12" x14ac:dyDescent="0.25">
      <c r="B44" s="6">
        <v>85</v>
      </c>
      <c r="C44" t="s">
        <v>0</v>
      </c>
      <c r="D44" t="s">
        <v>51</v>
      </c>
      <c r="E44" t="s">
        <v>6</v>
      </c>
      <c r="F44" s="8">
        <v>38044</v>
      </c>
      <c r="G44" s="6" t="s">
        <v>39</v>
      </c>
      <c r="H44" s="6">
        <f>VLOOKUP(G44,Viaturas!$B$4:$C$24,2,FALSE)</f>
        <v>17</v>
      </c>
      <c r="I44" s="7">
        <v>10</v>
      </c>
      <c r="J44" s="6">
        <v>6</v>
      </c>
      <c r="L44" t="str">
        <f t="shared" si="0"/>
        <v xml:space="preserve">   new Multas {ID=85, LocalDaMulta="Leiria", Infracao="Não respeitar prioridade", ValorMulta=50.00M, DataDaMulta=new DateTime(2017,2,27), ViaturaFK=17, CondutorFK=10, AgenteFK=6 },</v>
      </c>
    </row>
    <row r="45" spans="2:12" x14ac:dyDescent="0.25">
      <c r="B45" s="6">
        <v>1</v>
      </c>
      <c r="C45" t="s">
        <v>0</v>
      </c>
      <c r="D45" t="s">
        <v>1</v>
      </c>
      <c r="E45" t="s">
        <v>2</v>
      </c>
      <c r="F45" s="8">
        <v>38021</v>
      </c>
      <c r="G45" s="6" t="s">
        <v>3</v>
      </c>
      <c r="H45" s="6">
        <f>VLOOKUP(G45,Viaturas!$B$4:$C$24,2,FALSE)</f>
        <v>14</v>
      </c>
      <c r="I45" s="7">
        <v>8</v>
      </c>
      <c r="J45" s="6">
        <v>7</v>
      </c>
      <c r="L45" t="str">
        <f t="shared" si="0"/>
        <v xml:space="preserve">   new Multas {ID=1, LocalDaMulta="Leiria", Infracao="Desrespeito da obrigação de parar", ValorMulta=100.00M, DataDaMulta=new DateTime(2017,2,4), ViaturaFK=14, CondutorFK=8, AgenteFK=7 },</v>
      </c>
    </row>
    <row r="46" spans="2:12" x14ac:dyDescent="0.25">
      <c r="B46" s="6">
        <v>25</v>
      </c>
      <c r="C46" t="s">
        <v>0</v>
      </c>
      <c r="D46" t="s">
        <v>18</v>
      </c>
      <c r="E46" t="s">
        <v>15</v>
      </c>
      <c r="F46" s="8">
        <v>38159</v>
      </c>
      <c r="G46" s="6" t="s">
        <v>7</v>
      </c>
      <c r="H46" s="6">
        <f>VLOOKUP(G46,Viaturas!$B$4:$C$24,2,FALSE)</f>
        <v>6</v>
      </c>
      <c r="I46" s="7">
        <v>11</v>
      </c>
      <c r="J46" s="6">
        <v>7</v>
      </c>
      <c r="L46" t="str">
        <f t="shared" si="0"/>
        <v xml:space="preserve">   new Multas {ID=25, LocalDaMulta="Leiria", Infracao="Pisar traço contínuo", ValorMulta=250.00M, DataDaMulta=new DateTime(2017,6,21), ViaturaFK=6, CondutorFK=11, AgenteFK=7 },</v>
      </c>
    </row>
    <row r="47" spans="2:12" x14ac:dyDescent="0.25">
      <c r="B47" s="6">
        <v>34</v>
      </c>
      <c r="C47" t="s">
        <v>0</v>
      </c>
      <c r="D47" t="s">
        <v>32</v>
      </c>
      <c r="E47" t="s">
        <v>2</v>
      </c>
      <c r="F47" s="8">
        <v>38087</v>
      </c>
      <c r="G47" s="6" t="s">
        <v>47</v>
      </c>
      <c r="H47" s="6">
        <f>VLOOKUP(G47,Viaturas!$B$4:$C$24,2,FALSE)</f>
        <v>8</v>
      </c>
      <c r="I47" s="7">
        <v>11</v>
      </c>
      <c r="J47" s="6">
        <v>7</v>
      </c>
      <c r="L47" t="str">
        <f t="shared" si="0"/>
        <v xml:space="preserve">   new Multas {ID=34, LocalDaMulta="Leiria", Infracao="Excesso de velocidade (&gt;20 Km e &lt; 40 Km)", ValorMulta=100.00M, DataDaMulta=new DateTime(2017,4,10), ViaturaFK=8, CondutorFK=11, AgenteFK=7 },</v>
      </c>
    </row>
    <row r="48" spans="2:12" x14ac:dyDescent="0.25">
      <c r="B48" s="6">
        <v>40</v>
      </c>
      <c r="C48" t="s">
        <v>0</v>
      </c>
      <c r="D48" t="s">
        <v>44</v>
      </c>
      <c r="E48" t="s">
        <v>6</v>
      </c>
      <c r="F48" s="8">
        <v>38223</v>
      </c>
      <c r="G48" s="6" t="s">
        <v>3</v>
      </c>
      <c r="H48" s="6">
        <f>VLOOKUP(G48,Viaturas!$B$4:$C$24,2,FALSE)</f>
        <v>14</v>
      </c>
      <c r="I48" s="7">
        <v>17</v>
      </c>
      <c r="J48" s="6">
        <v>7</v>
      </c>
      <c r="L48" t="str">
        <f t="shared" si="0"/>
        <v xml:space="preserve">   new Multas {ID=40, LocalDaMulta="Leiria", Infracao="Excesso de velocidade (&lt;20 Km)", ValorMulta=50.00M, DataDaMulta=new DateTime(2017,8,24), ViaturaFK=14, CondutorFK=17, AgenteFK=7 },</v>
      </c>
    </row>
    <row r="49" spans="2:12" x14ac:dyDescent="0.25">
      <c r="B49" s="6">
        <v>83</v>
      </c>
      <c r="C49" t="s">
        <v>0</v>
      </c>
      <c r="D49" t="s">
        <v>5</v>
      </c>
      <c r="E49" t="s">
        <v>6</v>
      </c>
      <c r="F49" s="8">
        <v>38122</v>
      </c>
      <c r="G49" s="6" t="s">
        <v>47</v>
      </c>
      <c r="H49" s="6">
        <f>VLOOKUP(G49,Viaturas!$B$4:$C$24,2,FALSE)</f>
        <v>8</v>
      </c>
      <c r="I49" s="7">
        <v>13</v>
      </c>
      <c r="J49" s="6">
        <v>7</v>
      </c>
      <c r="L49" t="str">
        <f t="shared" si="0"/>
        <v xml:space="preserve">   new Multas {ID=83, LocalDaMulta="Leiria", Infracao="Não parar na Passadeira de Peões", ValorMulta=50.00M, DataDaMulta=new DateTime(2017,5,15), ViaturaFK=8, CondutorFK=13, AgenteFK=7 },</v>
      </c>
    </row>
    <row r="50" spans="2:12" x14ac:dyDescent="0.25">
      <c r="B50" s="6">
        <v>106</v>
      </c>
      <c r="C50" t="s">
        <v>0</v>
      </c>
      <c r="D50" t="s">
        <v>20</v>
      </c>
      <c r="E50" t="s">
        <v>6</v>
      </c>
      <c r="F50" s="8">
        <v>38220</v>
      </c>
      <c r="G50" s="6" t="s">
        <v>16</v>
      </c>
      <c r="H50" s="6">
        <f>VLOOKUP(G50,Viaturas!$B$4:$C$24,2,FALSE)</f>
        <v>16</v>
      </c>
      <c r="I50" s="7">
        <v>15</v>
      </c>
      <c r="J50" s="6">
        <v>7</v>
      </c>
      <c r="L50" t="str">
        <f t="shared" si="0"/>
        <v xml:space="preserve">   new Multas {ID=106, LocalDaMulta="Leiria", Infracao="Uso incorrecto de luzes", ValorMulta=50.00M, DataDaMulta=new DateTime(2017,8,21), ViaturaFK=16, CondutorFK=15, AgenteFK=7 },</v>
      </c>
    </row>
    <row r="51" spans="2:12" x14ac:dyDescent="0.25">
      <c r="B51" s="6">
        <v>17</v>
      </c>
      <c r="C51" t="s">
        <v>8</v>
      </c>
      <c r="D51" t="s">
        <v>14</v>
      </c>
      <c r="E51" t="s">
        <v>15</v>
      </c>
      <c r="F51" s="8">
        <v>38087</v>
      </c>
      <c r="G51" s="6" t="s">
        <v>33</v>
      </c>
      <c r="H51" s="6">
        <f>VLOOKUP(G51,Viaturas!$B$4:$C$24,2,FALSE)</f>
        <v>13</v>
      </c>
      <c r="I51" s="7">
        <v>28</v>
      </c>
      <c r="J51" s="6">
        <v>8</v>
      </c>
      <c r="L51" t="str">
        <f t="shared" si="0"/>
        <v xml:space="preserve">   new Multas {ID=17, LocalDaMulta="Lisboa", Infracao="Excesso de velocidade (&gt; 40 Km)", ValorMulta=250.00M, DataDaMulta=new DateTime(2017,4,10), ViaturaFK=13, CondutorFK=28, AgenteFK=8 },</v>
      </c>
    </row>
    <row r="52" spans="2:12" x14ac:dyDescent="0.25">
      <c r="B52" s="6">
        <v>29</v>
      </c>
      <c r="C52" t="s">
        <v>8</v>
      </c>
      <c r="D52" t="s">
        <v>43</v>
      </c>
      <c r="E52" t="s">
        <v>2</v>
      </c>
      <c r="F52" s="8">
        <v>38191</v>
      </c>
      <c r="G52" s="6" t="s">
        <v>38</v>
      </c>
      <c r="H52" s="6">
        <f>VLOOKUP(G52,Viaturas!$B$4:$C$24,2,FALSE)</f>
        <v>19</v>
      </c>
      <c r="I52" s="7">
        <v>10</v>
      </c>
      <c r="J52" s="6">
        <v>8</v>
      </c>
      <c r="L52" t="str">
        <f t="shared" si="0"/>
        <v xml:space="preserve">   new Multas {ID=29, LocalDaMulta="Lisboa", Infracao="Circular com pneus inválidos", ValorMulta=100.00M, DataDaMulta=new DateTime(2017,7,23), ViaturaFK=19, CondutorFK=10, AgenteFK=8 },</v>
      </c>
    </row>
    <row r="53" spans="2:12" x14ac:dyDescent="0.25">
      <c r="B53" s="6">
        <v>63</v>
      </c>
      <c r="C53" t="s">
        <v>8</v>
      </c>
      <c r="D53" t="s">
        <v>9</v>
      </c>
      <c r="E53" t="s">
        <v>10</v>
      </c>
      <c r="F53" s="8">
        <v>38225</v>
      </c>
      <c r="G53" s="6" t="s">
        <v>19</v>
      </c>
      <c r="H53" s="6">
        <f>VLOOKUP(G53,Viaturas!$B$4:$C$24,2,FALSE)</f>
        <v>10</v>
      </c>
      <c r="I53" s="7">
        <v>24</v>
      </c>
      <c r="J53" s="6">
        <v>8</v>
      </c>
      <c r="L53" t="str">
        <f t="shared" si="0"/>
        <v xml:space="preserve">   new Multas {ID=63, LocalDaMulta="Lisboa", Infracao="Circular em sentido contrário", ValorMulta=500.00M, DataDaMulta=new DateTime(2017,8,26), ViaturaFK=10, CondutorFK=24, AgenteFK=8 },</v>
      </c>
    </row>
    <row r="54" spans="2:12" x14ac:dyDescent="0.25">
      <c r="B54" s="6">
        <v>68</v>
      </c>
      <c r="C54" t="s">
        <v>8</v>
      </c>
      <c r="D54" t="s">
        <v>51</v>
      </c>
      <c r="E54" t="s">
        <v>6</v>
      </c>
      <c r="F54" s="8">
        <v>38162</v>
      </c>
      <c r="G54" s="6" t="s">
        <v>3</v>
      </c>
      <c r="H54" s="6">
        <f>VLOOKUP(G54,Viaturas!$B$4:$C$24,2,FALSE)</f>
        <v>14</v>
      </c>
      <c r="I54" s="7">
        <v>13</v>
      </c>
      <c r="J54" s="6">
        <v>8</v>
      </c>
      <c r="L54" t="str">
        <f t="shared" si="0"/>
        <v xml:space="preserve">   new Multas {ID=68, LocalDaMulta="Lisboa", Infracao="Não respeitar prioridade", ValorMulta=50.00M, DataDaMulta=new DateTime(2017,6,24), ViaturaFK=14, CondutorFK=13, AgenteFK=8 },</v>
      </c>
    </row>
    <row r="55" spans="2:12" x14ac:dyDescent="0.25">
      <c r="B55" s="6">
        <v>82</v>
      </c>
      <c r="C55" t="s">
        <v>8</v>
      </c>
      <c r="D55" t="s">
        <v>54</v>
      </c>
      <c r="E55" t="s">
        <v>6</v>
      </c>
      <c r="F55" s="8">
        <v>38024</v>
      </c>
      <c r="G55" s="6" t="s">
        <v>47</v>
      </c>
      <c r="H55" s="6">
        <f>VLOOKUP(G55,Viaturas!$B$4:$C$24,2,FALSE)</f>
        <v>8</v>
      </c>
      <c r="I55" s="7">
        <v>11</v>
      </c>
      <c r="J55" s="6">
        <v>8</v>
      </c>
      <c r="L55" t="str">
        <f t="shared" si="0"/>
        <v xml:space="preserve">   new Multas {ID=82, LocalDaMulta="Lisboa", Infracao="Não parar em sinal STOP", ValorMulta=50.00M, DataDaMulta=new DateTime(2017,2,7), ViaturaFK=8, CondutorFK=11, AgenteFK=8 },</v>
      </c>
    </row>
    <row r="56" spans="2:12" x14ac:dyDescent="0.25">
      <c r="B56" s="6">
        <v>89</v>
      </c>
      <c r="C56" t="s">
        <v>8</v>
      </c>
      <c r="D56" t="s">
        <v>23</v>
      </c>
      <c r="E56" t="s">
        <v>6</v>
      </c>
      <c r="F56" s="8">
        <v>38087</v>
      </c>
      <c r="G56" s="6" t="s">
        <v>38</v>
      </c>
      <c r="H56" s="6">
        <f>VLOOKUP(G56,Viaturas!$B$4:$C$24,2,FALSE)</f>
        <v>19</v>
      </c>
      <c r="I56" s="7">
        <v>19</v>
      </c>
      <c r="J56" s="6">
        <v>8</v>
      </c>
      <c r="L56" t="str">
        <f t="shared" si="0"/>
        <v xml:space="preserve">   new Multas {ID=89, LocalDaMulta="Lisboa", Infracao="Estacionamento em 2a. fila", ValorMulta=50.00M, DataDaMulta=new DateTime(2017,4,10), ViaturaFK=19, CondutorFK=19, AgenteFK=8 },</v>
      </c>
    </row>
    <row r="57" spans="2:12" x14ac:dyDescent="0.25">
      <c r="B57" s="6">
        <v>95</v>
      </c>
      <c r="C57" t="s">
        <v>8</v>
      </c>
      <c r="D57" t="s">
        <v>18</v>
      </c>
      <c r="E57" t="s">
        <v>15</v>
      </c>
      <c r="F57" s="8">
        <v>38184</v>
      </c>
      <c r="G57" s="6" t="s">
        <v>19</v>
      </c>
      <c r="H57" s="6">
        <f>VLOOKUP(G57,Viaturas!$B$4:$C$24,2,FALSE)</f>
        <v>10</v>
      </c>
      <c r="I57" s="7">
        <v>8</v>
      </c>
      <c r="J57" s="6">
        <v>8</v>
      </c>
      <c r="L57" t="str">
        <f t="shared" si="0"/>
        <v xml:space="preserve">   new Multas {ID=95, LocalDaMulta="Lisboa", Infracao="Pisar traço contínuo", ValorMulta=250.00M, DataDaMulta=new DateTime(2017,7,16), ViaturaFK=10, CondutorFK=8, AgenteFK=8 },</v>
      </c>
    </row>
    <row r="58" spans="2:12" x14ac:dyDescent="0.25">
      <c r="B58" s="6">
        <v>96</v>
      </c>
      <c r="C58" t="s">
        <v>8</v>
      </c>
      <c r="D58" t="s">
        <v>5</v>
      </c>
      <c r="E58" t="s">
        <v>6</v>
      </c>
      <c r="F58" s="8">
        <v>38069</v>
      </c>
      <c r="G58" s="6" t="s">
        <v>47</v>
      </c>
      <c r="H58" s="6">
        <f>VLOOKUP(G58,Viaturas!$B$4:$C$24,2,FALSE)</f>
        <v>8</v>
      </c>
      <c r="I58" s="7">
        <v>22</v>
      </c>
      <c r="J58" s="6">
        <v>8</v>
      </c>
      <c r="L58" t="str">
        <f t="shared" si="0"/>
        <v xml:space="preserve">   new Multas {ID=96, LocalDaMulta="Lisboa", Infracao="Não parar na Passadeira de Peões", ValorMulta=50.00M, DataDaMulta=new DateTime(2017,3,23), ViaturaFK=8, CondutorFK=22, AgenteFK=8 },</v>
      </c>
    </row>
    <row r="59" spans="2:12" x14ac:dyDescent="0.25">
      <c r="B59" s="6">
        <v>9</v>
      </c>
      <c r="C59" t="s">
        <v>22</v>
      </c>
      <c r="D59" t="s">
        <v>23</v>
      </c>
      <c r="E59" t="s">
        <v>6</v>
      </c>
      <c r="F59" s="8">
        <v>38156</v>
      </c>
      <c r="G59" s="6" t="s">
        <v>21</v>
      </c>
      <c r="H59" s="6">
        <f>VLOOKUP(G59,Viaturas!$B$4:$C$24,2,FALSE)</f>
        <v>5</v>
      </c>
      <c r="I59" s="7">
        <v>6</v>
      </c>
      <c r="J59" s="6">
        <v>9</v>
      </c>
      <c r="L59" t="str">
        <f t="shared" si="0"/>
        <v xml:space="preserve">   new Multas {ID=9, LocalDaMulta="Alcanena", Infracao="Estacionamento em 2a. fila", ValorMulta=50.00M, DataDaMulta=new DateTime(2017,6,18), ViaturaFK=5, CondutorFK=6, AgenteFK=9 },</v>
      </c>
    </row>
    <row r="60" spans="2:12" x14ac:dyDescent="0.25">
      <c r="B60" s="6">
        <v>21</v>
      </c>
      <c r="C60" t="s">
        <v>22</v>
      </c>
      <c r="D60" t="s">
        <v>12</v>
      </c>
      <c r="E60" t="s">
        <v>2</v>
      </c>
      <c r="F60" s="8">
        <v>38213</v>
      </c>
      <c r="G60" s="6" t="s">
        <v>35</v>
      </c>
      <c r="H60" s="6">
        <f>VLOOKUP(G60,Viaturas!$B$4:$C$24,2,FALSE)</f>
        <v>7</v>
      </c>
      <c r="I60" s="7">
        <v>8</v>
      </c>
      <c r="J60" s="6">
        <v>9</v>
      </c>
      <c r="L60" t="str">
        <f t="shared" si="0"/>
        <v xml:space="preserve">   new Multas {ID=21, LocalDaMulta="Alcanena", Infracao="Utilizar telemóvel em condução", ValorMulta=100.00M, DataDaMulta=new DateTime(2017,8,14), ViaturaFK=7, CondutorFK=8, AgenteFK=9 },</v>
      </c>
    </row>
    <row r="61" spans="2:12" x14ac:dyDescent="0.25">
      <c r="B61" s="6">
        <v>73</v>
      </c>
      <c r="C61" t="s">
        <v>22</v>
      </c>
      <c r="D61" t="s">
        <v>29</v>
      </c>
      <c r="E61" t="s">
        <v>2</v>
      </c>
      <c r="F61" s="8">
        <v>38173</v>
      </c>
      <c r="G61" s="6" t="s">
        <v>38</v>
      </c>
      <c r="H61" s="6">
        <f>VLOOKUP(G61,Viaturas!$B$4:$C$24,2,FALSE)</f>
        <v>19</v>
      </c>
      <c r="I61" s="7">
        <v>6</v>
      </c>
      <c r="J61" s="6">
        <v>9</v>
      </c>
      <c r="L61" t="str">
        <f t="shared" si="0"/>
        <v xml:space="preserve">   new Multas {ID=73, LocalDaMulta="Alcanena", Infracao="Cond. sob influ. álcool (de 0,5 a 1,2)", ValorMulta=100.00M, DataDaMulta=new DateTime(2017,7,5), ViaturaFK=19, CondutorFK=6, AgenteFK=9 },</v>
      </c>
    </row>
    <row r="62" spans="2:12" x14ac:dyDescent="0.25">
      <c r="B62" s="6">
        <v>74</v>
      </c>
      <c r="C62" t="s">
        <v>22</v>
      </c>
      <c r="D62" t="s">
        <v>37</v>
      </c>
      <c r="E62" t="s">
        <v>10</v>
      </c>
      <c r="F62" s="8">
        <v>38042</v>
      </c>
      <c r="G62" s="8" t="s">
        <v>38</v>
      </c>
      <c r="H62" s="6">
        <f>VLOOKUP(G62,Viaturas!$B$4:$C$24,2,FALSE)</f>
        <v>19</v>
      </c>
      <c r="I62" s="7">
        <v>22</v>
      </c>
      <c r="J62" s="6">
        <v>9</v>
      </c>
      <c r="L62" t="str">
        <f t="shared" si="0"/>
        <v xml:space="preserve">   new Multas {ID=74, LocalDaMulta="Alcanena", Infracao="Cond. sob influ. álcool (mais de 1,8)", ValorMulta=500.00M, DataDaMulta=new DateTime(2017,2,25), ViaturaFK=19, CondutorFK=22, AgenteFK=9 },</v>
      </c>
    </row>
    <row r="63" spans="2:12" x14ac:dyDescent="0.25">
      <c r="B63" s="6">
        <v>99</v>
      </c>
      <c r="C63" t="s">
        <v>22</v>
      </c>
      <c r="D63" t="s">
        <v>5</v>
      </c>
      <c r="E63" t="s">
        <v>6</v>
      </c>
      <c r="F63" s="8">
        <v>38146</v>
      </c>
      <c r="G63" s="6" t="s">
        <v>11</v>
      </c>
      <c r="H63" s="6">
        <f>VLOOKUP(G63,Viaturas!$B$4:$C$24,2,FALSE)</f>
        <v>18</v>
      </c>
      <c r="I63" s="7">
        <v>11</v>
      </c>
      <c r="J63" s="6">
        <v>9</v>
      </c>
      <c r="L63" t="str">
        <f t="shared" si="0"/>
        <v xml:space="preserve">   new Multas {ID=99, LocalDaMulta="Alcanena", Infracao="Não parar na Passadeira de Peões", ValorMulta=50.00M, DataDaMulta=new DateTime(2017,6,8), ViaturaFK=18, CondutorFK=11, AgenteFK=9 },</v>
      </c>
    </row>
    <row r="64" spans="2:12" x14ac:dyDescent="0.25">
      <c r="B64" s="6">
        <v>102</v>
      </c>
      <c r="C64" t="s">
        <v>22</v>
      </c>
      <c r="D64" t="s">
        <v>26</v>
      </c>
      <c r="E64" t="s">
        <v>27</v>
      </c>
      <c r="F64" s="8">
        <v>38071</v>
      </c>
      <c r="G64" s="6" t="s">
        <v>33</v>
      </c>
      <c r="H64" s="6">
        <f>VLOOKUP(G64,Viaturas!$B$4:$C$24,2,FALSE)</f>
        <v>13</v>
      </c>
      <c r="I64" s="7">
        <v>21</v>
      </c>
      <c r="J64" s="6">
        <v>9</v>
      </c>
      <c r="L64" t="str">
        <f t="shared" si="0"/>
        <v xml:space="preserve">   new Multas {ID=102, LocalDaMulta="Alcanena", Infracao="Cond. sob influ. álcool (de 1,2 a 1,8)", ValorMulta=2500.00M, DataDaMulta=new DateTime(2017,3,25), ViaturaFK=13, CondutorFK=21, AgenteFK=9 },</v>
      </c>
    </row>
    <row r="65" spans="2:12" x14ac:dyDescent="0.25">
      <c r="B65" s="6">
        <v>3</v>
      </c>
      <c r="C65" t="s">
        <v>8</v>
      </c>
      <c r="D65" t="s">
        <v>9</v>
      </c>
      <c r="E65" t="s">
        <v>10</v>
      </c>
      <c r="F65" s="8">
        <v>38202</v>
      </c>
      <c r="G65" s="6" t="s">
        <v>11</v>
      </c>
      <c r="H65" s="6">
        <f>VLOOKUP(G65,Viaturas!$B$4:$C$24,2,FALSE)</f>
        <v>18</v>
      </c>
      <c r="I65" s="7">
        <v>3</v>
      </c>
      <c r="J65" s="6">
        <v>10</v>
      </c>
      <c r="L65" t="str">
        <f t="shared" si="0"/>
        <v xml:space="preserve">   new Multas {ID=3, LocalDaMulta="Lisboa", Infracao="Circular em sentido contrário", ValorMulta=500.00M, DataDaMulta=new DateTime(2017,8,3), ViaturaFK=18, CondutorFK=3, AgenteFK=10 },</v>
      </c>
    </row>
    <row r="66" spans="2:12" x14ac:dyDescent="0.25">
      <c r="B66" s="6">
        <v>13</v>
      </c>
      <c r="C66" t="s">
        <v>8</v>
      </c>
      <c r="D66" t="s">
        <v>5</v>
      </c>
      <c r="E66" t="s">
        <v>6</v>
      </c>
      <c r="F66" s="8">
        <v>37995</v>
      </c>
      <c r="G66" s="6" t="s">
        <v>21</v>
      </c>
      <c r="H66" s="6">
        <f>VLOOKUP(G66,Viaturas!$B$4:$C$24,2,FALSE)</f>
        <v>5</v>
      </c>
      <c r="I66" s="7">
        <v>17</v>
      </c>
      <c r="J66" s="6">
        <v>10</v>
      </c>
      <c r="L66" t="str">
        <f t="shared" si="0"/>
        <v xml:space="preserve">   new Multas {ID=13, LocalDaMulta="Lisboa", Infracao="Não parar na Passadeira de Peões", ValorMulta=50.00M, DataDaMulta=new DateTime(2017,1,9), ViaturaFK=5, CondutorFK=17, AgenteFK=10 },</v>
      </c>
    </row>
    <row r="67" spans="2:12" x14ac:dyDescent="0.25">
      <c r="B67" s="6">
        <v>32</v>
      </c>
      <c r="C67" t="s">
        <v>8</v>
      </c>
      <c r="D67" t="s">
        <v>23</v>
      </c>
      <c r="E67" t="s">
        <v>6</v>
      </c>
      <c r="F67" s="8">
        <v>38158</v>
      </c>
      <c r="G67" s="6" t="s">
        <v>45</v>
      </c>
      <c r="H67" s="6">
        <f>VLOOKUP(G67,Viaturas!$B$4:$C$24,2,FALSE)</f>
        <v>12</v>
      </c>
      <c r="I67" s="7">
        <v>17</v>
      </c>
      <c r="J67" s="6">
        <v>10</v>
      </c>
      <c r="L67" t="str">
        <f t="shared" si="0"/>
        <v xml:space="preserve">   new Multas {ID=32, LocalDaMulta="Lisboa", Infracao="Estacionamento em 2a. fila", ValorMulta=50.00M, DataDaMulta=new DateTime(2017,6,20), ViaturaFK=12, CondutorFK=17, AgenteFK=10 },</v>
      </c>
    </row>
    <row r="68" spans="2:12" x14ac:dyDescent="0.25">
      <c r="B68" s="6">
        <v>41</v>
      </c>
      <c r="C68" t="s">
        <v>8</v>
      </c>
      <c r="D68" t="s">
        <v>32</v>
      </c>
      <c r="E68" t="s">
        <v>2</v>
      </c>
      <c r="F68" s="8">
        <v>38120</v>
      </c>
      <c r="G68" s="6" t="s">
        <v>49</v>
      </c>
      <c r="H68" s="6">
        <f>VLOOKUP(G68,Viaturas!$B$4:$C$24,2,FALSE)</f>
        <v>1</v>
      </c>
      <c r="I68" s="7">
        <v>25</v>
      </c>
      <c r="J68" s="6">
        <v>10</v>
      </c>
      <c r="L68" t="str">
        <f t="shared" si="0"/>
        <v xml:space="preserve">   new Multas {ID=41, LocalDaMulta="Lisboa", Infracao="Excesso de velocidade (&gt;20 Km e &lt; 40 Km)", ValorMulta=100.00M, DataDaMulta=new DateTime(2017,5,13), ViaturaFK=1, CondutorFK=25, AgenteFK=10 },</v>
      </c>
    </row>
    <row r="69" spans="2:12" x14ac:dyDescent="0.25">
      <c r="B69" s="6">
        <v>42</v>
      </c>
      <c r="C69" t="s">
        <v>8</v>
      </c>
      <c r="D69" t="s">
        <v>32</v>
      </c>
      <c r="E69" t="s">
        <v>2</v>
      </c>
      <c r="F69" s="8">
        <v>38139</v>
      </c>
      <c r="G69" s="6" t="s">
        <v>38</v>
      </c>
      <c r="H69" s="6">
        <f>VLOOKUP(G69,Viaturas!$B$4:$C$24,2,FALSE)</f>
        <v>19</v>
      </c>
      <c r="I69" s="7">
        <v>14</v>
      </c>
      <c r="J69" s="6">
        <v>10</v>
      </c>
      <c r="L69" t="str">
        <f t="shared" ref="L69:L117" si="1">"   new Multas {"&amp;B$3&amp;"="&amp;B69&amp;", "&amp;C$3&amp;"="""&amp;C69&amp;""", "&amp;D$3&amp;"="""&amp;D69&amp;""", "&amp;E$3&amp;"="&amp;E69&amp;"M, "&amp;F$3&amp;"=new DateTime("&amp;YEAR(F69)+13&amp;","&amp;MONTH(F69)&amp;","&amp;DAY(F69)&amp;"), "&amp;H$3&amp;"="&amp;H69&amp;", "&amp;I$3&amp;"="&amp;I69&amp;", "&amp;J$3&amp;"="&amp;J69&amp;" },"</f>
        <v xml:space="preserve">   new Multas {ID=42, LocalDaMulta="Lisboa", Infracao="Excesso de velocidade (&gt;20 Km e &lt; 40 Km)", ValorMulta=100.00M, DataDaMulta=new DateTime(2017,6,1), ViaturaFK=19, CondutorFK=14, AgenteFK=10 },</v>
      </c>
    </row>
    <row r="70" spans="2:12" x14ac:dyDescent="0.25">
      <c r="B70" s="6">
        <v>56</v>
      </c>
      <c r="C70" t="s">
        <v>8</v>
      </c>
      <c r="D70" t="s">
        <v>23</v>
      </c>
      <c r="E70" t="s">
        <v>6</v>
      </c>
      <c r="F70" s="8">
        <v>38051</v>
      </c>
      <c r="G70" s="6" t="s">
        <v>39</v>
      </c>
      <c r="H70" s="6">
        <f>VLOOKUP(G70,Viaturas!$B$4:$C$24,2,FALSE)</f>
        <v>17</v>
      </c>
      <c r="I70" s="7">
        <v>5</v>
      </c>
      <c r="J70" s="6">
        <v>10</v>
      </c>
      <c r="L70" t="str">
        <f t="shared" si="1"/>
        <v xml:space="preserve">   new Multas {ID=56, LocalDaMulta="Lisboa", Infracao="Estacionamento em 2a. fila", ValorMulta=50.00M, DataDaMulta=new DateTime(2017,3,5), ViaturaFK=17, CondutorFK=5, AgenteFK=10 },</v>
      </c>
    </row>
    <row r="71" spans="2:12" x14ac:dyDescent="0.25">
      <c r="B71" s="6">
        <v>11</v>
      </c>
      <c r="C71" t="s">
        <v>25</v>
      </c>
      <c r="D71" t="s">
        <v>20</v>
      </c>
      <c r="E71" t="s">
        <v>6</v>
      </c>
      <c r="F71" s="8">
        <v>38213</v>
      </c>
      <c r="G71" s="6" t="s">
        <v>7</v>
      </c>
      <c r="H71" s="6">
        <f>VLOOKUP(G71,Viaturas!$B$4:$C$24,2,FALSE)</f>
        <v>6</v>
      </c>
      <c r="I71" s="7">
        <v>13</v>
      </c>
      <c r="J71" s="6">
        <v>4</v>
      </c>
      <c r="L71" t="str">
        <f t="shared" si="1"/>
        <v xml:space="preserve">   new Multas {ID=11, LocalDaMulta="Porto", Infracao="Uso incorrecto de luzes", ValorMulta=50.00M, DataDaMulta=new DateTime(2017,8,14), ViaturaFK=6, CondutorFK=13, AgenteFK=4 },</v>
      </c>
    </row>
    <row r="72" spans="2:12" x14ac:dyDescent="0.25">
      <c r="B72" s="6">
        <v>18</v>
      </c>
      <c r="C72" t="s">
        <v>25</v>
      </c>
      <c r="D72" t="s">
        <v>12</v>
      </c>
      <c r="E72" t="s">
        <v>2</v>
      </c>
      <c r="F72" s="8">
        <v>37991</v>
      </c>
      <c r="G72" s="6" t="s">
        <v>34</v>
      </c>
      <c r="H72" s="6">
        <f>VLOOKUP(G72,Viaturas!$B$4:$C$24,2,FALSE)</f>
        <v>4</v>
      </c>
      <c r="I72" s="7">
        <v>7</v>
      </c>
      <c r="J72" s="6">
        <v>4</v>
      </c>
      <c r="L72" t="str">
        <f t="shared" si="1"/>
        <v xml:space="preserve">   new Multas {ID=18, LocalDaMulta="Porto", Infracao="Utilizar telemóvel em condução", ValorMulta=100.00M, DataDaMulta=new DateTime(2017,1,5), ViaturaFK=4, CondutorFK=7, AgenteFK=4 },</v>
      </c>
    </row>
    <row r="73" spans="2:12" x14ac:dyDescent="0.25">
      <c r="B73" s="6">
        <v>38</v>
      </c>
      <c r="C73" t="s">
        <v>25</v>
      </c>
      <c r="D73" t="s">
        <v>20</v>
      </c>
      <c r="E73" t="s">
        <v>6</v>
      </c>
      <c r="F73" s="8">
        <v>38177</v>
      </c>
      <c r="G73" s="6" t="s">
        <v>30</v>
      </c>
      <c r="H73" s="6">
        <f>VLOOKUP(G73,Viaturas!$B$4:$C$24,2,FALSE)</f>
        <v>9</v>
      </c>
      <c r="I73" s="7">
        <v>30</v>
      </c>
      <c r="J73" s="6">
        <v>4</v>
      </c>
      <c r="L73" t="str">
        <f t="shared" si="1"/>
        <v xml:space="preserve">   new Multas {ID=38, LocalDaMulta="Porto", Infracao="Uso incorrecto de luzes", ValorMulta=50.00M, DataDaMulta=new DateTime(2017,7,9), ViaturaFK=9, CondutorFK=30, AgenteFK=4 },</v>
      </c>
    </row>
    <row r="74" spans="2:12" x14ac:dyDescent="0.25">
      <c r="B74" s="6">
        <v>51</v>
      </c>
      <c r="C74" t="s">
        <v>25</v>
      </c>
      <c r="D74" t="s">
        <v>1</v>
      </c>
      <c r="E74" t="s">
        <v>2</v>
      </c>
      <c r="F74" s="8">
        <v>38045</v>
      </c>
      <c r="G74" s="6" t="s">
        <v>35</v>
      </c>
      <c r="H74" s="6">
        <f>VLOOKUP(G74,Viaturas!$B$4:$C$24,2,FALSE)</f>
        <v>7</v>
      </c>
      <c r="I74" s="7">
        <v>19</v>
      </c>
      <c r="J74" s="6">
        <v>4</v>
      </c>
      <c r="L74" t="str">
        <f t="shared" si="1"/>
        <v xml:space="preserve">   new Multas {ID=51, LocalDaMulta="Porto", Infracao="Desrespeito da obrigação de parar", ValorMulta=100.00M, DataDaMulta=new DateTime(2017,2,28), ViaturaFK=7, CondutorFK=19, AgenteFK=4 },</v>
      </c>
    </row>
    <row r="75" spans="2:12" x14ac:dyDescent="0.25">
      <c r="B75" s="6">
        <v>76</v>
      </c>
      <c r="C75" t="s">
        <v>25</v>
      </c>
      <c r="D75" t="s">
        <v>23</v>
      </c>
      <c r="E75" t="s">
        <v>6</v>
      </c>
      <c r="F75" s="8">
        <v>38027</v>
      </c>
      <c r="G75" s="6" t="s">
        <v>36</v>
      </c>
      <c r="H75" s="6">
        <f>VLOOKUP(G75,Viaturas!$B$4:$C$24,2,FALSE)</f>
        <v>15</v>
      </c>
      <c r="I75" s="7">
        <v>4</v>
      </c>
      <c r="J75" s="6">
        <v>4</v>
      </c>
      <c r="L75" t="str">
        <f t="shared" si="1"/>
        <v xml:space="preserve">   new Multas {ID=76, LocalDaMulta="Porto", Infracao="Estacionamento em 2a. fila", ValorMulta=50.00M, DataDaMulta=new DateTime(2017,2,10), ViaturaFK=15, CondutorFK=4, AgenteFK=4 },</v>
      </c>
    </row>
    <row r="76" spans="2:12" x14ac:dyDescent="0.25">
      <c r="B76" s="6">
        <v>108</v>
      </c>
      <c r="C76" t="s">
        <v>25</v>
      </c>
      <c r="D76" t="s">
        <v>5</v>
      </c>
      <c r="E76" t="s">
        <v>6</v>
      </c>
      <c r="F76" s="8">
        <v>38140</v>
      </c>
      <c r="G76" s="6" t="s">
        <v>13</v>
      </c>
      <c r="H76" s="6">
        <f>VLOOKUP(G76,Viaturas!$B$4:$C$24,2,FALSE)</f>
        <v>11</v>
      </c>
      <c r="I76" s="7">
        <v>20</v>
      </c>
      <c r="J76" s="6">
        <v>4</v>
      </c>
      <c r="L76" t="str">
        <f t="shared" si="1"/>
        <v xml:space="preserve">   new Multas {ID=108, LocalDaMulta="Porto", Infracao="Não parar na Passadeira de Peões", ValorMulta=50.00M, DataDaMulta=new DateTime(2017,6,2), ViaturaFK=11, CondutorFK=20, AgenteFK=4 },</v>
      </c>
    </row>
    <row r="77" spans="2:12" x14ac:dyDescent="0.25">
      <c r="B77" s="6">
        <v>62</v>
      </c>
      <c r="C77" t="s">
        <v>46</v>
      </c>
      <c r="D77" t="s">
        <v>18</v>
      </c>
      <c r="E77" t="s">
        <v>15</v>
      </c>
      <c r="F77" s="8">
        <v>38119</v>
      </c>
      <c r="G77" s="6" t="s">
        <v>19</v>
      </c>
      <c r="H77" s="6">
        <f>VLOOKUP(G77,Viaturas!$B$4:$C$24,2,FALSE)</f>
        <v>10</v>
      </c>
      <c r="I77" s="7">
        <v>26</v>
      </c>
      <c r="J77" s="6">
        <v>6</v>
      </c>
      <c r="L77" t="str">
        <f t="shared" si="1"/>
        <v xml:space="preserve">   new Multas {ID=62, LocalDaMulta="Ourém", Infracao="Pisar traço contínuo", ValorMulta=250.00M, DataDaMulta=new DateTime(2017,5,12), ViaturaFK=10, CondutorFK=26, AgenteFK=6 },</v>
      </c>
    </row>
    <row r="78" spans="2:12" x14ac:dyDescent="0.25">
      <c r="B78" s="6">
        <v>86</v>
      </c>
      <c r="C78" t="s">
        <v>46</v>
      </c>
      <c r="D78" t="s">
        <v>29</v>
      </c>
      <c r="E78" t="s">
        <v>2</v>
      </c>
      <c r="F78" s="8">
        <v>38030</v>
      </c>
      <c r="G78" s="6" t="s">
        <v>48</v>
      </c>
      <c r="H78" s="6">
        <f>VLOOKUP(G78,Viaturas!$B$4:$C$24,2,FALSE)</f>
        <v>2</v>
      </c>
      <c r="I78" s="7">
        <v>7</v>
      </c>
      <c r="J78" s="6">
        <v>6</v>
      </c>
      <c r="L78" t="str">
        <f t="shared" si="1"/>
        <v xml:space="preserve">   new Multas {ID=86, LocalDaMulta="Ourém", Infracao="Cond. sob influ. álcool (de 0,5 a 1,2)", ValorMulta=100.00M, DataDaMulta=new DateTime(2017,2,13), ViaturaFK=2, CondutorFK=7, AgenteFK=6 },</v>
      </c>
    </row>
    <row r="79" spans="2:12" x14ac:dyDescent="0.25">
      <c r="B79" s="6">
        <v>33</v>
      </c>
      <c r="C79" t="s">
        <v>46</v>
      </c>
      <c r="D79" t="s">
        <v>26</v>
      </c>
      <c r="E79" t="s">
        <v>27</v>
      </c>
      <c r="F79" s="8">
        <v>38208</v>
      </c>
      <c r="G79" s="6" t="s">
        <v>35</v>
      </c>
      <c r="H79" s="6">
        <f>VLOOKUP(G79,Viaturas!$B$4:$C$24,2,FALSE)</f>
        <v>7</v>
      </c>
      <c r="I79" s="7">
        <v>7</v>
      </c>
      <c r="J79" s="7">
        <v>7</v>
      </c>
      <c r="L79" t="str">
        <f t="shared" si="1"/>
        <v xml:space="preserve">   new Multas {ID=33, LocalDaMulta="Ourém", Infracao="Cond. sob influ. álcool (de 1,2 a 1,8)", ValorMulta=2500.00M, DataDaMulta=new DateTime(2017,8,9), ViaturaFK=7, CondutorFK=7, AgenteFK=7 },</v>
      </c>
    </row>
    <row r="80" spans="2:12" x14ac:dyDescent="0.25">
      <c r="B80" s="6">
        <v>60</v>
      </c>
      <c r="C80" t="s">
        <v>46</v>
      </c>
      <c r="D80" t="s">
        <v>32</v>
      </c>
      <c r="E80" t="s">
        <v>2</v>
      </c>
      <c r="F80" s="8">
        <v>38105</v>
      </c>
      <c r="G80" s="6" t="s">
        <v>33</v>
      </c>
      <c r="H80" s="6">
        <f>VLOOKUP(G80,Viaturas!$B$4:$C$24,2,FALSE)</f>
        <v>13</v>
      </c>
      <c r="I80" s="7">
        <v>13</v>
      </c>
      <c r="J80" s="7">
        <v>7</v>
      </c>
      <c r="L80" t="str">
        <f t="shared" si="1"/>
        <v xml:space="preserve">   new Multas {ID=60, LocalDaMulta="Ourém", Infracao="Excesso de velocidade (&gt;20 Km e &lt; 40 Km)", ValorMulta=100.00M, DataDaMulta=new DateTime(2017,4,28), ViaturaFK=13, CondutorFK=13, AgenteFK=7 },</v>
      </c>
    </row>
    <row r="81" spans="2:12" x14ac:dyDescent="0.25">
      <c r="B81" s="6">
        <v>79</v>
      </c>
      <c r="C81" t="s">
        <v>46</v>
      </c>
      <c r="D81" t="s">
        <v>29</v>
      </c>
      <c r="E81" t="s">
        <v>2</v>
      </c>
      <c r="F81" s="8">
        <v>38176</v>
      </c>
      <c r="G81" s="6" t="s">
        <v>36</v>
      </c>
      <c r="H81" s="6">
        <f>VLOOKUP(G81,Viaturas!$B$4:$C$24,2,FALSE)</f>
        <v>15</v>
      </c>
      <c r="I81" s="7">
        <v>3</v>
      </c>
      <c r="J81" s="7">
        <v>7</v>
      </c>
      <c r="L81" t="str">
        <f t="shared" si="1"/>
        <v xml:space="preserve">   new Multas {ID=79, LocalDaMulta="Ourém", Infracao="Cond. sob influ. álcool (de 0,5 a 1,2)", ValorMulta=100.00M, DataDaMulta=new DateTime(2017,7,8), ViaturaFK=15, CondutorFK=3, AgenteFK=7 },</v>
      </c>
    </row>
    <row r="82" spans="2:12" x14ac:dyDescent="0.25">
      <c r="B82" s="6">
        <v>84</v>
      </c>
      <c r="C82" t="s">
        <v>46</v>
      </c>
      <c r="D82" t="s">
        <v>26</v>
      </c>
      <c r="E82" t="s">
        <v>27</v>
      </c>
      <c r="F82" s="8">
        <v>38250</v>
      </c>
      <c r="G82" s="6" t="s">
        <v>34</v>
      </c>
      <c r="H82" s="6">
        <f>VLOOKUP(G82,Viaturas!$B$4:$C$24,2,FALSE)</f>
        <v>4</v>
      </c>
      <c r="I82" s="7">
        <v>7</v>
      </c>
      <c r="J82" s="7">
        <v>7</v>
      </c>
      <c r="L82" t="str">
        <f t="shared" si="1"/>
        <v xml:space="preserve">   new Multas {ID=84, LocalDaMulta="Ourém", Infracao="Cond. sob influ. álcool (de 1,2 a 1,8)", ValorMulta=2500.00M, DataDaMulta=new DateTime(2017,9,20), ViaturaFK=4, CondutorFK=7, AgenteFK=7 },</v>
      </c>
    </row>
    <row r="83" spans="2:12" x14ac:dyDescent="0.25">
      <c r="B83" s="6">
        <v>87</v>
      </c>
      <c r="C83" t="s">
        <v>46</v>
      </c>
      <c r="D83" t="s">
        <v>37</v>
      </c>
      <c r="E83" t="s">
        <v>10</v>
      </c>
      <c r="F83" s="8">
        <v>38122</v>
      </c>
      <c r="G83" s="8" t="s">
        <v>45</v>
      </c>
      <c r="H83" s="6">
        <f>VLOOKUP(G83,Viaturas!$B$4:$C$24,2,FALSE)</f>
        <v>12</v>
      </c>
      <c r="I83" s="7">
        <v>22</v>
      </c>
      <c r="J83" s="7">
        <v>7</v>
      </c>
      <c r="L83" t="str">
        <f t="shared" si="1"/>
        <v xml:space="preserve">   new Multas {ID=87, LocalDaMulta="Ourém", Infracao="Cond. sob influ. álcool (mais de 1,8)", ValorMulta=500.00M, DataDaMulta=new DateTime(2017,5,15), ViaturaFK=12, CondutorFK=22, AgenteFK=7 },</v>
      </c>
    </row>
    <row r="84" spans="2:12" x14ac:dyDescent="0.25">
      <c r="B84" s="6">
        <v>91</v>
      </c>
      <c r="C84" t="s">
        <v>46</v>
      </c>
      <c r="D84" t="s">
        <v>14</v>
      </c>
      <c r="E84" t="s">
        <v>15</v>
      </c>
      <c r="F84" s="8">
        <v>38105</v>
      </c>
      <c r="G84" s="6" t="s">
        <v>35</v>
      </c>
      <c r="H84" s="6">
        <f>VLOOKUP(G84,Viaturas!$B$4:$C$24,2,FALSE)</f>
        <v>7</v>
      </c>
      <c r="I84" s="7">
        <v>27</v>
      </c>
      <c r="J84" s="7">
        <v>7</v>
      </c>
      <c r="L84" t="str">
        <f t="shared" si="1"/>
        <v xml:space="preserve">   new Multas {ID=91, LocalDaMulta="Ourém", Infracao="Excesso de velocidade (&gt; 40 Km)", ValorMulta=250.00M, DataDaMulta=new DateTime(2017,4,28), ViaturaFK=7, CondutorFK=27, AgenteFK=7 },</v>
      </c>
    </row>
    <row r="85" spans="2:12" x14ac:dyDescent="0.25">
      <c r="B85" s="6">
        <v>94</v>
      </c>
      <c r="C85" t="s">
        <v>46</v>
      </c>
      <c r="D85" t="s">
        <v>20</v>
      </c>
      <c r="E85" t="s">
        <v>6</v>
      </c>
      <c r="F85" s="8">
        <v>38143</v>
      </c>
      <c r="G85" s="6" t="s">
        <v>21</v>
      </c>
      <c r="H85" s="6">
        <f>VLOOKUP(G85,Viaturas!$B$4:$C$24,2,FALSE)</f>
        <v>5</v>
      </c>
      <c r="I85" s="7">
        <v>4</v>
      </c>
      <c r="J85" s="7">
        <v>7</v>
      </c>
      <c r="L85" t="str">
        <f t="shared" si="1"/>
        <v xml:space="preserve">   new Multas {ID=94, LocalDaMulta="Ourém", Infracao="Uso incorrecto de luzes", ValorMulta=50.00M, DataDaMulta=new DateTime(2017,6,5), ViaturaFK=5, CondutorFK=4, AgenteFK=7 },</v>
      </c>
    </row>
    <row r="86" spans="2:12" x14ac:dyDescent="0.25">
      <c r="B86" s="6">
        <v>100</v>
      </c>
      <c r="C86" t="s">
        <v>46</v>
      </c>
      <c r="D86" t="s">
        <v>43</v>
      </c>
      <c r="E86" t="s">
        <v>2</v>
      </c>
      <c r="F86" s="8">
        <v>38253</v>
      </c>
      <c r="G86" s="6" t="s">
        <v>39</v>
      </c>
      <c r="H86" s="6">
        <f>VLOOKUP(G86,Viaturas!$B$4:$C$24,2,FALSE)</f>
        <v>17</v>
      </c>
      <c r="I86" s="7">
        <v>13</v>
      </c>
      <c r="J86" s="7">
        <v>7</v>
      </c>
      <c r="L86" t="str">
        <f t="shared" si="1"/>
        <v xml:space="preserve">   new Multas {ID=100, LocalDaMulta="Ourém", Infracao="Circular com pneus inválidos", ValorMulta=100.00M, DataDaMulta=new DateTime(2017,9,23), ViaturaFK=17, CondutorFK=13, AgenteFK=7 },</v>
      </c>
    </row>
    <row r="87" spans="2:12" x14ac:dyDescent="0.25">
      <c r="B87" s="6">
        <v>107</v>
      </c>
      <c r="C87" t="s">
        <v>46</v>
      </c>
      <c r="D87" t="s">
        <v>12</v>
      </c>
      <c r="E87" t="s">
        <v>2</v>
      </c>
      <c r="F87" s="8">
        <v>38086</v>
      </c>
      <c r="G87" s="6" t="s">
        <v>13</v>
      </c>
      <c r="H87" s="6">
        <f>VLOOKUP(G87,Viaturas!$B$4:$C$24,2,FALSE)</f>
        <v>11</v>
      </c>
      <c r="I87" s="7">
        <v>3</v>
      </c>
      <c r="J87" s="7">
        <v>7</v>
      </c>
      <c r="L87" t="str">
        <f t="shared" si="1"/>
        <v xml:space="preserve">   new Multas {ID=107, LocalDaMulta="Ourém", Infracao="Utilizar telemóvel em condução", ValorMulta=100.00M, DataDaMulta=new DateTime(2017,4,9), ViaturaFK=11, CondutorFK=3, AgenteFK=7 },</v>
      </c>
    </row>
    <row r="88" spans="2:12" x14ac:dyDescent="0.25">
      <c r="B88" s="6">
        <v>112</v>
      </c>
      <c r="C88" t="s">
        <v>46</v>
      </c>
      <c r="D88" t="s">
        <v>26</v>
      </c>
      <c r="E88" t="s">
        <v>27</v>
      </c>
      <c r="F88" s="8">
        <v>38095</v>
      </c>
      <c r="G88" s="6" t="s">
        <v>13</v>
      </c>
      <c r="H88" s="6">
        <f>VLOOKUP(G88,Viaturas!$B$4:$C$24,2,FALSE)</f>
        <v>11</v>
      </c>
      <c r="I88" s="7">
        <v>6</v>
      </c>
      <c r="J88" s="7">
        <v>7</v>
      </c>
      <c r="L88" t="str">
        <f t="shared" si="1"/>
        <v xml:space="preserve">   new Multas {ID=112, LocalDaMulta="Ourém", Infracao="Cond. sob influ. álcool (de 1,2 a 1,8)", ValorMulta=2500.00M, DataDaMulta=new DateTime(2017,4,18), ViaturaFK=11, CondutorFK=6, AgenteFK=7 },</v>
      </c>
    </row>
    <row r="89" spans="2:12" x14ac:dyDescent="0.25">
      <c r="B89" s="6">
        <v>27</v>
      </c>
      <c r="C89" t="s">
        <v>4</v>
      </c>
      <c r="D89" t="s">
        <v>12</v>
      </c>
      <c r="E89" t="s">
        <v>2</v>
      </c>
      <c r="F89" s="8">
        <v>38067</v>
      </c>
      <c r="G89" s="6" t="s">
        <v>36</v>
      </c>
      <c r="H89" s="6">
        <f>VLOOKUP(G89,Viaturas!$B$4:$C$24,2,FALSE)</f>
        <v>15</v>
      </c>
      <c r="I89" s="7">
        <v>15</v>
      </c>
      <c r="J89" s="7">
        <v>7</v>
      </c>
      <c r="L89" t="str">
        <f t="shared" si="1"/>
        <v xml:space="preserve">   new Multas {ID=27, LocalDaMulta="Torres Novas", Infracao="Utilizar telemóvel em condução", ValorMulta=100.00M, DataDaMulta=new DateTime(2017,3,21), ViaturaFK=15, CondutorFK=15, AgenteFK=7 },</v>
      </c>
    </row>
    <row r="90" spans="2:12" x14ac:dyDescent="0.25">
      <c r="B90" s="6">
        <v>111</v>
      </c>
      <c r="C90" t="s">
        <v>4</v>
      </c>
      <c r="D90" t="s">
        <v>12</v>
      </c>
      <c r="E90" t="s">
        <v>2</v>
      </c>
      <c r="F90" s="8">
        <v>38221</v>
      </c>
      <c r="G90" s="6" t="s">
        <v>42</v>
      </c>
      <c r="H90" s="6">
        <f>VLOOKUP(G90,Viaturas!$B$4:$C$24,2,FALSE)</f>
        <v>3</v>
      </c>
      <c r="I90" s="7">
        <v>7</v>
      </c>
      <c r="J90" s="7">
        <v>7</v>
      </c>
      <c r="L90" t="str">
        <f t="shared" si="1"/>
        <v xml:space="preserve">   new Multas {ID=111, LocalDaMulta="Torres Novas", Infracao="Utilizar telemóvel em condução", ValorMulta=100.00M, DataDaMulta=new DateTime(2017,8,22), ViaturaFK=3, CondutorFK=7, AgenteFK=7 },</v>
      </c>
    </row>
    <row r="91" spans="2:12" x14ac:dyDescent="0.25">
      <c r="B91" s="6">
        <v>30</v>
      </c>
      <c r="C91" t="s">
        <v>4</v>
      </c>
      <c r="D91" t="s">
        <v>14</v>
      </c>
      <c r="E91" t="s">
        <v>15</v>
      </c>
      <c r="F91" s="8">
        <v>38161</v>
      </c>
      <c r="G91" s="6" t="s">
        <v>34</v>
      </c>
      <c r="H91" s="6">
        <f>VLOOKUP(G91,Viaturas!$B$4:$C$24,2,FALSE)</f>
        <v>4</v>
      </c>
      <c r="I91" s="7">
        <v>16</v>
      </c>
      <c r="J91" s="6">
        <v>10</v>
      </c>
      <c r="L91" t="str">
        <f t="shared" si="1"/>
        <v xml:space="preserve">   new Multas {ID=30, LocalDaMulta="Torres Novas", Infracao="Excesso de velocidade (&gt; 40 Km)", ValorMulta=250.00M, DataDaMulta=new DateTime(2017,6,23), ViaturaFK=4, CondutorFK=16, AgenteFK=10 },</v>
      </c>
    </row>
    <row r="92" spans="2:12" x14ac:dyDescent="0.25">
      <c r="B92" s="6">
        <v>75</v>
      </c>
      <c r="C92" t="s">
        <v>4</v>
      </c>
      <c r="D92" t="s">
        <v>37</v>
      </c>
      <c r="E92" t="s">
        <v>10</v>
      </c>
      <c r="F92" s="8">
        <v>38127</v>
      </c>
      <c r="G92" s="8" t="s">
        <v>47</v>
      </c>
      <c r="H92" s="6">
        <f>VLOOKUP(G92,Viaturas!$B$4:$C$24,2,FALSE)</f>
        <v>8</v>
      </c>
      <c r="I92" s="7">
        <v>20</v>
      </c>
      <c r="J92" s="6">
        <v>10</v>
      </c>
      <c r="L92" t="str">
        <f t="shared" si="1"/>
        <v xml:space="preserve">   new Multas {ID=75, LocalDaMulta="Torres Novas", Infracao="Cond. sob influ. álcool (mais de 1,8)", ValorMulta=500.00M, DataDaMulta=new DateTime(2017,5,20), ViaturaFK=8, CondutorFK=20, AgenteFK=10 },</v>
      </c>
    </row>
    <row r="93" spans="2:12" x14ac:dyDescent="0.25">
      <c r="B93" s="6">
        <v>2</v>
      </c>
      <c r="C93" t="s">
        <v>4</v>
      </c>
      <c r="D93" t="s">
        <v>5</v>
      </c>
      <c r="E93" t="s">
        <v>6</v>
      </c>
      <c r="F93" s="8">
        <v>38169</v>
      </c>
      <c r="G93" s="6" t="s">
        <v>7</v>
      </c>
      <c r="H93" s="6">
        <f>VLOOKUP(G93,Viaturas!$B$4:$C$24,2,FALSE)</f>
        <v>6</v>
      </c>
      <c r="I93" s="7">
        <v>26</v>
      </c>
      <c r="J93" s="6">
        <v>9</v>
      </c>
      <c r="L93" t="str">
        <f t="shared" si="1"/>
        <v xml:space="preserve">   new Multas {ID=2, LocalDaMulta="Torres Novas", Infracao="Não parar na Passadeira de Peões", ValorMulta=50.00M, DataDaMulta=new DateTime(2017,7,1), ViaturaFK=6, CondutorFK=26, AgenteFK=9 },</v>
      </c>
    </row>
    <row r="94" spans="2:12" x14ac:dyDescent="0.25">
      <c r="B94" s="6">
        <v>8</v>
      </c>
      <c r="C94" t="s">
        <v>4</v>
      </c>
      <c r="D94" t="s">
        <v>20</v>
      </c>
      <c r="E94" t="s">
        <v>6</v>
      </c>
      <c r="F94" s="8">
        <v>38147</v>
      </c>
      <c r="G94" s="6" t="s">
        <v>21</v>
      </c>
      <c r="H94" s="6">
        <f>VLOOKUP(G94,Viaturas!$B$4:$C$24,2,FALSE)</f>
        <v>5</v>
      </c>
      <c r="I94" s="7">
        <v>3</v>
      </c>
      <c r="J94" s="6">
        <v>5</v>
      </c>
      <c r="L94" t="str">
        <f t="shared" si="1"/>
        <v xml:space="preserve">   new Multas {ID=8, LocalDaMulta="Torres Novas", Infracao="Uso incorrecto de luzes", ValorMulta=50.00M, DataDaMulta=new DateTime(2017,6,9), ViaturaFK=5, CondutorFK=3, AgenteFK=5 },</v>
      </c>
    </row>
    <row r="95" spans="2:12" x14ac:dyDescent="0.25">
      <c r="B95" s="6">
        <v>57</v>
      </c>
      <c r="C95" t="s">
        <v>4</v>
      </c>
      <c r="D95" t="s">
        <v>18</v>
      </c>
      <c r="E95" t="s">
        <v>15</v>
      </c>
      <c r="F95" s="8">
        <v>38105</v>
      </c>
      <c r="G95" s="6" t="s">
        <v>49</v>
      </c>
      <c r="H95" s="6">
        <f>VLOOKUP(G95,Viaturas!$B$4:$C$24,2,FALSE)</f>
        <v>1</v>
      </c>
      <c r="I95" s="7">
        <v>15</v>
      </c>
      <c r="J95" s="6">
        <v>9</v>
      </c>
      <c r="L95" t="str">
        <f t="shared" si="1"/>
        <v xml:space="preserve">   new Multas {ID=57, LocalDaMulta="Torres Novas", Infracao="Pisar traço contínuo", ValorMulta=250.00M, DataDaMulta=new DateTime(2017,4,28), ViaturaFK=1, CondutorFK=15, AgenteFK=9 },</v>
      </c>
    </row>
    <row r="96" spans="2:12" x14ac:dyDescent="0.25">
      <c r="B96" s="6">
        <v>59</v>
      </c>
      <c r="C96" t="s">
        <v>4</v>
      </c>
      <c r="D96" t="s">
        <v>20</v>
      </c>
      <c r="E96" t="s">
        <v>6</v>
      </c>
      <c r="F96" s="8">
        <v>38079</v>
      </c>
      <c r="G96" s="6" t="s">
        <v>19</v>
      </c>
      <c r="H96" s="6">
        <f>VLOOKUP(G96,Viaturas!$B$4:$C$24,2,FALSE)</f>
        <v>10</v>
      </c>
      <c r="I96" s="7">
        <v>24</v>
      </c>
      <c r="J96" s="6">
        <v>5</v>
      </c>
      <c r="L96" t="str">
        <f t="shared" si="1"/>
        <v xml:space="preserve">   new Multas {ID=59, LocalDaMulta="Torres Novas", Infracao="Uso incorrecto de luzes", ValorMulta=50.00M, DataDaMulta=new DateTime(2017,4,2), ViaturaFK=10, CondutorFK=24, AgenteFK=5 },</v>
      </c>
    </row>
    <row r="97" spans="2:12" x14ac:dyDescent="0.25">
      <c r="B97" s="6">
        <v>71</v>
      </c>
      <c r="C97" t="s">
        <v>4</v>
      </c>
      <c r="D97" t="s">
        <v>26</v>
      </c>
      <c r="E97" t="s">
        <v>27</v>
      </c>
      <c r="F97" s="8">
        <v>38203</v>
      </c>
      <c r="G97" s="6" t="s">
        <v>30</v>
      </c>
      <c r="H97" s="6">
        <f>VLOOKUP(G97,Viaturas!$B$4:$C$24,2,FALSE)</f>
        <v>9</v>
      </c>
      <c r="I97" s="7">
        <v>19</v>
      </c>
      <c r="J97" s="6">
        <v>9</v>
      </c>
      <c r="L97" t="str">
        <f t="shared" si="1"/>
        <v xml:space="preserve">   new Multas {ID=71, LocalDaMulta="Torres Novas", Infracao="Cond. sob influ. álcool (de 1,2 a 1,8)", ValorMulta=2500.00M, DataDaMulta=new DateTime(2017,8,4), ViaturaFK=9, CondutorFK=19, AgenteFK=9 },</v>
      </c>
    </row>
    <row r="98" spans="2:12" x14ac:dyDescent="0.25">
      <c r="B98" s="6">
        <v>101</v>
      </c>
      <c r="C98" t="s">
        <v>4</v>
      </c>
      <c r="D98" t="s">
        <v>44</v>
      </c>
      <c r="E98" t="s">
        <v>6</v>
      </c>
      <c r="F98" s="8">
        <v>38184</v>
      </c>
      <c r="G98" s="6" t="s">
        <v>47</v>
      </c>
      <c r="H98" s="6">
        <f>VLOOKUP(G98,Viaturas!$B$4:$C$24,2,FALSE)</f>
        <v>8</v>
      </c>
      <c r="I98" s="7">
        <v>18</v>
      </c>
      <c r="J98" s="6">
        <v>5</v>
      </c>
      <c r="L98" t="str">
        <f t="shared" si="1"/>
        <v xml:space="preserve">   new Multas {ID=101, LocalDaMulta="Torres Novas", Infracao="Excesso de velocidade (&lt;20 Km)", ValorMulta=50.00M, DataDaMulta=new DateTime(2017,7,16), ViaturaFK=8, CondutorFK=18, AgenteFK=5 },</v>
      </c>
    </row>
    <row r="99" spans="2:12" x14ac:dyDescent="0.25">
      <c r="B99" s="6">
        <v>110</v>
      </c>
      <c r="C99" t="s">
        <v>4</v>
      </c>
      <c r="D99" t="s">
        <v>50</v>
      </c>
      <c r="E99" t="s">
        <v>15</v>
      </c>
      <c r="F99" s="8">
        <v>38132</v>
      </c>
      <c r="G99" s="6" t="s">
        <v>42</v>
      </c>
      <c r="H99" s="6">
        <f>VLOOKUP(G99,Viaturas!$B$4:$C$24,2,FALSE)</f>
        <v>3</v>
      </c>
      <c r="I99" s="7">
        <v>27</v>
      </c>
      <c r="J99" s="6">
        <v>9</v>
      </c>
      <c r="L99" t="str">
        <f t="shared" si="1"/>
        <v xml:space="preserve">   new Multas {ID=110, LocalDaMulta="Torres Novas", Infracao="Não parar em semáforo Vermelho", ValorMulta=250.00M, DataDaMulta=new DateTime(2017,5,25), ViaturaFK=3, CondutorFK=27, AgenteFK=9 },</v>
      </c>
    </row>
    <row r="100" spans="2:12" x14ac:dyDescent="0.25">
      <c r="B100" s="6">
        <v>114</v>
      </c>
      <c r="C100" t="s">
        <v>4</v>
      </c>
      <c r="D100" t="s">
        <v>50</v>
      </c>
      <c r="E100" t="s">
        <v>15</v>
      </c>
      <c r="F100" s="8">
        <v>38054</v>
      </c>
      <c r="G100" s="6" t="s">
        <v>3</v>
      </c>
      <c r="H100" s="6">
        <f>VLOOKUP(G100,Viaturas!$B$4:$C$24,2,FALSE)</f>
        <v>14</v>
      </c>
      <c r="I100" s="7">
        <v>28</v>
      </c>
      <c r="J100" s="6">
        <v>5</v>
      </c>
      <c r="L100" t="str">
        <f t="shared" si="1"/>
        <v xml:space="preserve">   new Multas {ID=114, LocalDaMulta="Torres Novas", Infracao="Não parar em semáforo Vermelho", ValorMulta=250.00M, DataDaMulta=new DateTime(2017,3,8), ViaturaFK=14, CondutorFK=28, AgenteFK=5 },</v>
      </c>
    </row>
    <row r="101" spans="2:12" x14ac:dyDescent="0.25">
      <c r="B101" s="6">
        <v>16</v>
      </c>
      <c r="C101" t="s">
        <v>8</v>
      </c>
      <c r="D101" t="s">
        <v>32</v>
      </c>
      <c r="E101" t="s">
        <v>2</v>
      </c>
      <c r="F101" s="8">
        <v>38243</v>
      </c>
      <c r="G101" s="6" t="s">
        <v>7</v>
      </c>
      <c r="H101" s="6">
        <f>VLOOKUP(G101,Viaturas!$B$4:$C$24,2,FALSE)</f>
        <v>6</v>
      </c>
      <c r="I101" s="7">
        <v>15</v>
      </c>
      <c r="J101" s="6">
        <v>3</v>
      </c>
      <c r="L101" t="str">
        <f t="shared" si="1"/>
        <v xml:space="preserve">   new Multas {ID=16, LocalDaMulta="Lisboa", Infracao="Excesso de velocidade (&gt;20 Km e &lt; 40 Km)", ValorMulta=100.00M, DataDaMulta=new DateTime(2017,9,13), ViaturaFK=6, CondutorFK=15, AgenteFK=3 },</v>
      </c>
    </row>
    <row r="102" spans="2:12" x14ac:dyDescent="0.25">
      <c r="B102" s="6">
        <v>24</v>
      </c>
      <c r="C102" t="s">
        <v>8</v>
      </c>
      <c r="D102" t="s">
        <v>12</v>
      </c>
      <c r="E102" t="s">
        <v>2</v>
      </c>
      <c r="F102" s="8">
        <v>38214</v>
      </c>
      <c r="G102" s="6" t="s">
        <v>38</v>
      </c>
      <c r="H102" s="6">
        <f>VLOOKUP(G102,Viaturas!$B$4:$C$24,2,FALSE)</f>
        <v>19</v>
      </c>
      <c r="I102" s="7">
        <v>28</v>
      </c>
      <c r="J102" s="6">
        <v>3</v>
      </c>
      <c r="L102" t="str">
        <f t="shared" si="1"/>
        <v xml:space="preserve">   new Multas {ID=24, LocalDaMulta="Lisboa", Infracao="Utilizar telemóvel em condução", ValorMulta=100.00M, DataDaMulta=new DateTime(2017,8,15), ViaturaFK=19, CondutorFK=28, AgenteFK=3 },</v>
      </c>
    </row>
    <row r="103" spans="2:12" x14ac:dyDescent="0.25">
      <c r="B103" s="6">
        <v>58</v>
      </c>
      <c r="C103" t="s">
        <v>8</v>
      </c>
      <c r="D103" t="s">
        <v>50</v>
      </c>
      <c r="E103" t="s">
        <v>15</v>
      </c>
      <c r="F103" s="8">
        <v>38074</v>
      </c>
      <c r="G103" s="6" t="s">
        <v>7</v>
      </c>
      <c r="H103" s="6">
        <f>VLOOKUP(G103,Viaturas!$B$4:$C$24,2,FALSE)</f>
        <v>6</v>
      </c>
      <c r="I103" s="7">
        <v>20</v>
      </c>
      <c r="J103" s="6">
        <v>3</v>
      </c>
      <c r="L103" t="str">
        <f t="shared" si="1"/>
        <v xml:space="preserve">   new Multas {ID=58, LocalDaMulta="Lisboa", Infracao="Não parar em semáforo Vermelho", ValorMulta=250.00M, DataDaMulta=new DateTime(2017,3,28), ViaturaFK=6, CondutorFK=20, AgenteFK=3 },</v>
      </c>
    </row>
    <row r="104" spans="2:12" x14ac:dyDescent="0.25">
      <c r="B104" s="6">
        <v>69</v>
      </c>
      <c r="C104" t="s">
        <v>8</v>
      </c>
      <c r="D104" t="s">
        <v>5</v>
      </c>
      <c r="E104" t="s">
        <v>6</v>
      </c>
      <c r="F104" s="8">
        <v>38255</v>
      </c>
      <c r="G104" s="6" t="s">
        <v>21</v>
      </c>
      <c r="H104" s="6">
        <f>VLOOKUP(G104,Viaturas!$B$4:$C$24,2,FALSE)</f>
        <v>5</v>
      </c>
      <c r="I104" s="7">
        <v>14</v>
      </c>
      <c r="J104" s="6">
        <v>3</v>
      </c>
      <c r="L104" t="str">
        <f t="shared" si="1"/>
        <v xml:space="preserve">   new Multas {ID=69, LocalDaMulta="Lisboa", Infracao="Não parar na Passadeira de Peões", ValorMulta=50.00M, DataDaMulta=new DateTime(2017,9,25), ViaturaFK=5, CondutorFK=14, AgenteFK=3 },</v>
      </c>
    </row>
    <row r="105" spans="2:12" x14ac:dyDescent="0.25">
      <c r="B105" s="6">
        <v>88</v>
      </c>
      <c r="C105" t="s">
        <v>8</v>
      </c>
      <c r="D105" t="s">
        <v>12</v>
      </c>
      <c r="E105" t="s">
        <v>2</v>
      </c>
      <c r="F105" s="8">
        <v>38139</v>
      </c>
      <c r="G105" s="6" t="s">
        <v>49</v>
      </c>
      <c r="H105" s="6">
        <f>VLOOKUP(G105,Viaturas!$B$4:$C$24,2,FALSE)</f>
        <v>1</v>
      </c>
      <c r="I105" s="7">
        <v>6</v>
      </c>
      <c r="J105" s="6">
        <v>3</v>
      </c>
      <c r="L105" t="str">
        <f t="shared" si="1"/>
        <v xml:space="preserve">   new Multas {ID=88, LocalDaMulta="Lisboa", Infracao="Utilizar telemóvel em condução", ValorMulta=100.00M, DataDaMulta=new DateTime(2017,6,1), ViaturaFK=1, CondutorFK=6, AgenteFK=3 },</v>
      </c>
    </row>
    <row r="106" spans="2:12" x14ac:dyDescent="0.25">
      <c r="B106" s="6">
        <v>93</v>
      </c>
      <c r="C106" t="s">
        <v>8</v>
      </c>
      <c r="D106" t="s">
        <v>26</v>
      </c>
      <c r="E106" t="s">
        <v>27</v>
      </c>
      <c r="F106" s="8">
        <v>38000</v>
      </c>
      <c r="G106" s="6" t="s">
        <v>3</v>
      </c>
      <c r="H106" s="6">
        <f>VLOOKUP(G106,Viaturas!$B$4:$C$24,2,FALSE)</f>
        <v>14</v>
      </c>
      <c r="I106" s="7">
        <v>30</v>
      </c>
      <c r="J106" s="6">
        <v>3</v>
      </c>
      <c r="L106" t="str">
        <f t="shared" si="1"/>
        <v xml:space="preserve">   new Multas {ID=93, LocalDaMulta="Lisboa", Infracao="Cond. sob influ. álcool (de 1,2 a 1,8)", ValorMulta=2500.00M, DataDaMulta=new DateTime(2017,1,14), ViaturaFK=14, CondutorFK=30, AgenteFK=3 },</v>
      </c>
    </row>
    <row r="107" spans="2:12" x14ac:dyDescent="0.25">
      <c r="B107" s="6">
        <v>98</v>
      </c>
      <c r="C107" t="s">
        <v>8</v>
      </c>
      <c r="D107" t="s">
        <v>5</v>
      </c>
      <c r="E107" t="s">
        <v>6</v>
      </c>
      <c r="F107" s="8">
        <v>38223</v>
      </c>
      <c r="G107" s="6" t="s">
        <v>47</v>
      </c>
      <c r="H107" s="6">
        <f>VLOOKUP(G107,Viaturas!$B$4:$C$24,2,FALSE)</f>
        <v>8</v>
      </c>
      <c r="I107" s="7">
        <v>23</v>
      </c>
      <c r="J107" s="6">
        <v>3</v>
      </c>
      <c r="L107" t="str">
        <f t="shared" si="1"/>
        <v xml:space="preserve">   new Multas {ID=98, LocalDaMulta="Lisboa", Infracao="Não parar na Passadeira de Peões", ValorMulta=50.00M, DataDaMulta=new DateTime(2017,8,24), ViaturaFK=8, CondutorFK=23, AgenteFK=3 },</v>
      </c>
    </row>
    <row r="108" spans="2:12" x14ac:dyDescent="0.25">
      <c r="B108" s="6">
        <v>104</v>
      </c>
      <c r="C108" t="s">
        <v>8</v>
      </c>
      <c r="D108" t="s">
        <v>26</v>
      </c>
      <c r="E108" t="s">
        <v>27</v>
      </c>
      <c r="F108" s="8">
        <v>38125</v>
      </c>
      <c r="G108" s="6" t="s">
        <v>38</v>
      </c>
      <c r="H108" s="6">
        <f>VLOOKUP(G108,Viaturas!$B$4:$C$24,2,FALSE)</f>
        <v>19</v>
      </c>
      <c r="I108" s="7">
        <v>17</v>
      </c>
      <c r="J108" s="6">
        <v>3</v>
      </c>
      <c r="L108" t="str">
        <f t="shared" si="1"/>
        <v xml:space="preserve">   new Multas {ID=104, LocalDaMulta="Lisboa", Infracao="Cond. sob influ. álcool (de 1,2 a 1,8)", ValorMulta=2500.00M, DataDaMulta=new DateTime(2017,5,18), ViaturaFK=19, CondutorFK=17, AgenteFK=3 },</v>
      </c>
    </row>
    <row r="109" spans="2:12" x14ac:dyDescent="0.25">
      <c r="B109" s="6">
        <v>22</v>
      </c>
      <c r="C109" t="s">
        <v>0</v>
      </c>
      <c r="D109" t="s">
        <v>1</v>
      </c>
      <c r="E109" t="s">
        <v>2</v>
      </c>
      <c r="F109" s="8">
        <v>38108</v>
      </c>
      <c r="G109" s="6" t="s">
        <v>36</v>
      </c>
      <c r="H109" s="6">
        <f>VLOOKUP(G109,Viaturas!$B$4:$C$24,2,FALSE)</f>
        <v>15</v>
      </c>
      <c r="I109" s="7">
        <v>3</v>
      </c>
      <c r="J109" s="6">
        <v>8</v>
      </c>
      <c r="L109" t="str">
        <f t="shared" si="1"/>
        <v xml:space="preserve">   new Multas {ID=22, LocalDaMulta="Leiria", Infracao="Desrespeito da obrigação de parar", ValorMulta=100.00M, DataDaMulta=new DateTime(2017,5,1), ViaturaFK=15, CondutorFK=3, AgenteFK=8 },</v>
      </c>
    </row>
    <row r="110" spans="2:12" x14ac:dyDescent="0.25">
      <c r="B110" s="6">
        <v>35</v>
      </c>
      <c r="C110" t="s">
        <v>0</v>
      </c>
      <c r="D110" t="s">
        <v>32</v>
      </c>
      <c r="E110" t="s">
        <v>2</v>
      </c>
      <c r="F110" s="8">
        <v>38124</v>
      </c>
      <c r="G110" s="6" t="s">
        <v>19</v>
      </c>
      <c r="H110" s="6">
        <f>VLOOKUP(G110,Viaturas!$B$4:$C$24,2,FALSE)</f>
        <v>10</v>
      </c>
      <c r="I110" s="7">
        <v>26</v>
      </c>
      <c r="J110" s="6">
        <v>8</v>
      </c>
      <c r="L110" t="str">
        <f t="shared" si="1"/>
        <v xml:space="preserve">   new Multas {ID=35, LocalDaMulta="Leiria", Infracao="Excesso de velocidade (&gt;20 Km e &lt; 40 Km)", ValorMulta=100.00M, DataDaMulta=new DateTime(2017,5,17), ViaturaFK=10, CondutorFK=26, AgenteFK=8 },</v>
      </c>
    </row>
    <row r="111" spans="2:12" x14ac:dyDescent="0.25">
      <c r="B111" s="6">
        <v>37</v>
      </c>
      <c r="C111" t="s">
        <v>0</v>
      </c>
      <c r="D111" t="s">
        <v>1</v>
      </c>
      <c r="E111" t="s">
        <v>2</v>
      </c>
      <c r="F111" s="8">
        <v>38049</v>
      </c>
      <c r="G111" s="6" t="s">
        <v>48</v>
      </c>
      <c r="H111" s="6">
        <f>VLOOKUP(G111,Viaturas!$B$4:$C$24,2,FALSE)</f>
        <v>2</v>
      </c>
      <c r="I111" s="7">
        <v>17</v>
      </c>
      <c r="J111" s="6">
        <v>8</v>
      </c>
      <c r="L111" t="str">
        <f t="shared" si="1"/>
        <v xml:space="preserve">   new Multas {ID=37, LocalDaMulta="Leiria", Infracao="Desrespeito da obrigação de parar", ValorMulta=100.00M, DataDaMulta=new DateTime(2017,3,3), ViaturaFK=2, CondutorFK=17, AgenteFK=8 },</v>
      </c>
    </row>
    <row r="112" spans="2:12" x14ac:dyDescent="0.25">
      <c r="B112" s="6">
        <v>39</v>
      </c>
      <c r="C112" t="s">
        <v>0</v>
      </c>
      <c r="D112" t="s">
        <v>26</v>
      </c>
      <c r="E112" t="s">
        <v>27</v>
      </c>
      <c r="F112" s="8">
        <v>38249</v>
      </c>
      <c r="G112" s="6" t="s">
        <v>47</v>
      </c>
      <c r="H112" s="6">
        <f>VLOOKUP(G112,Viaturas!$B$4:$C$24,2,FALSE)</f>
        <v>8</v>
      </c>
      <c r="I112" s="7">
        <v>11</v>
      </c>
      <c r="J112" s="6">
        <v>8</v>
      </c>
      <c r="L112" t="str">
        <f t="shared" si="1"/>
        <v xml:space="preserve">   new Multas {ID=39, LocalDaMulta="Leiria", Infracao="Cond. sob influ. álcool (de 1,2 a 1,8)", ValorMulta=2500.00M, DataDaMulta=new DateTime(2017,9,19), ViaturaFK=8, CondutorFK=11, AgenteFK=8 },</v>
      </c>
    </row>
    <row r="113" spans="2:12" x14ac:dyDescent="0.25">
      <c r="B113" s="6">
        <v>49</v>
      </c>
      <c r="C113" t="s">
        <v>0</v>
      </c>
      <c r="D113" t="s">
        <v>18</v>
      </c>
      <c r="E113" t="s">
        <v>15</v>
      </c>
      <c r="F113" s="8">
        <v>38247</v>
      </c>
      <c r="G113" s="6" t="s">
        <v>21</v>
      </c>
      <c r="H113" s="6">
        <f>VLOOKUP(G113,Viaturas!$B$4:$C$24,2,FALSE)</f>
        <v>5</v>
      </c>
      <c r="I113" s="7">
        <v>22</v>
      </c>
      <c r="J113" s="6">
        <v>8</v>
      </c>
      <c r="L113" t="str">
        <f t="shared" si="1"/>
        <v xml:space="preserve">   new Multas {ID=49, LocalDaMulta="Leiria", Infracao="Pisar traço contínuo", ValorMulta=250.00M, DataDaMulta=new DateTime(2017,9,17), ViaturaFK=5, CondutorFK=22, AgenteFK=8 },</v>
      </c>
    </row>
    <row r="114" spans="2:12" x14ac:dyDescent="0.25">
      <c r="B114" s="6">
        <v>78</v>
      </c>
      <c r="C114" t="s">
        <v>0</v>
      </c>
      <c r="D114" t="s">
        <v>29</v>
      </c>
      <c r="E114" t="s">
        <v>2</v>
      </c>
      <c r="F114" s="8">
        <v>38059</v>
      </c>
      <c r="G114" s="6" t="s">
        <v>21</v>
      </c>
      <c r="H114" s="6">
        <f>VLOOKUP(G114,Viaturas!$B$4:$C$24,2,FALSE)</f>
        <v>5</v>
      </c>
      <c r="I114" s="7">
        <v>14</v>
      </c>
      <c r="J114" s="6">
        <v>8</v>
      </c>
      <c r="L114" t="str">
        <f t="shared" si="1"/>
        <v xml:space="preserve">   new Multas {ID=78, LocalDaMulta="Leiria", Infracao="Cond. sob influ. álcool (de 0,5 a 1,2)", ValorMulta=100.00M, DataDaMulta=new DateTime(2017,3,13), ViaturaFK=5, CondutorFK=14, AgenteFK=8 },</v>
      </c>
    </row>
    <row r="115" spans="2:12" x14ac:dyDescent="0.25">
      <c r="B115" s="6">
        <v>10</v>
      </c>
      <c r="C115" t="s">
        <v>24</v>
      </c>
      <c r="D115" t="s">
        <v>18</v>
      </c>
      <c r="E115" t="s">
        <v>15</v>
      </c>
      <c r="F115" s="8">
        <v>38035</v>
      </c>
      <c r="G115" s="6" t="s">
        <v>13</v>
      </c>
      <c r="H115" s="6">
        <f>VLOOKUP(G115,Viaturas!$B$4:$C$24,2,FALSE)</f>
        <v>11</v>
      </c>
      <c r="I115" s="7">
        <v>19</v>
      </c>
      <c r="J115" s="6">
        <v>8</v>
      </c>
      <c r="L115" t="str">
        <f t="shared" si="1"/>
        <v xml:space="preserve">   new Multas {ID=10, LocalDaMulta="Santarém", Infracao="Pisar traço contínuo", ValorMulta=250.00M, DataDaMulta=new DateTime(2017,2,18), ViaturaFK=11, CondutorFK=19, AgenteFK=8 },</v>
      </c>
    </row>
    <row r="116" spans="2:12" x14ac:dyDescent="0.25">
      <c r="B116" s="6">
        <v>103</v>
      </c>
      <c r="C116" t="s">
        <v>24</v>
      </c>
      <c r="D116" t="s">
        <v>14</v>
      </c>
      <c r="E116" t="s">
        <v>15</v>
      </c>
      <c r="F116" s="8">
        <v>38227</v>
      </c>
      <c r="G116" s="6" t="s">
        <v>45</v>
      </c>
      <c r="H116" s="6">
        <f>VLOOKUP(G116,Viaturas!$B$4:$C$24,2,FALSE)</f>
        <v>12</v>
      </c>
      <c r="I116" s="7">
        <v>5</v>
      </c>
      <c r="J116" s="6">
        <v>8</v>
      </c>
      <c r="L116" t="str">
        <f t="shared" si="1"/>
        <v xml:space="preserve">   new Multas {ID=103, LocalDaMulta="Santarém", Infracao="Excesso de velocidade (&gt; 40 Km)", ValorMulta=250.00M, DataDaMulta=new DateTime(2017,8,28), ViaturaFK=12, CondutorFK=5, AgenteFK=8 },</v>
      </c>
    </row>
    <row r="117" spans="2:12" x14ac:dyDescent="0.25">
      <c r="B117" s="6">
        <v>97</v>
      </c>
      <c r="C117" t="s">
        <v>28</v>
      </c>
      <c r="D117" t="s">
        <v>1</v>
      </c>
      <c r="E117" t="s">
        <v>2</v>
      </c>
      <c r="F117" s="8">
        <v>38176</v>
      </c>
      <c r="G117" s="6" t="s">
        <v>7</v>
      </c>
      <c r="H117" s="6">
        <f>VLOOKUP(G117,Viaturas!$B$4:$C$24,2,FALSE)</f>
        <v>6</v>
      </c>
      <c r="I117" s="7">
        <v>26</v>
      </c>
      <c r="J117" s="6">
        <v>6</v>
      </c>
      <c r="L117" t="str">
        <f t="shared" si="1"/>
        <v xml:space="preserve">   new Multas {ID=97, LocalDaMulta="Tomar", Infracao="Desrespeito da obrigação de parar", ValorMulta=100.00M, DataDaMulta=new DateTime(2017,7,8), ViaturaFK=6, CondutorFK=26, AgenteFK=6 },</v>
      </c>
    </row>
    <row r="118" spans="2:12" x14ac:dyDescent="0.25">
      <c r="B118" s="6">
        <v>115</v>
      </c>
      <c r="C118" t="s">
        <v>28</v>
      </c>
      <c r="D118" t="s">
        <v>51</v>
      </c>
      <c r="E118" t="s">
        <v>6</v>
      </c>
      <c r="F118" s="8">
        <v>38203</v>
      </c>
      <c r="G118" s="6" t="s">
        <v>42</v>
      </c>
      <c r="H118" s="6">
        <f>VLOOKUP(G118,Viaturas!$B$4:$C$24,2,FALSE)</f>
        <v>3</v>
      </c>
      <c r="I118" s="7">
        <v>4</v>
      </c>
      <c r="J118" s="6">
        <v>6</v>
      </c>
      <c r="L118" t="str">
        <f>"   new Multas {"&amp;B$3&amp;"="&amp;B118&amp;", "&amp;C$3&amp;"="""&amp;C118&amp;""", "&amp;D$3&amp;"="""&amp;D118&amp;""", "&amp;E$3&amp;"="&amp;E118&amp;"M, "&amp;F$3&amp;"=new DateTime("&amp;YEAR(F118)+13&amp;","&amp;MONTH(F118)&amp;","&amp;DAY(F118)&amp;"), "&amp;H$3&amp;"="&amp;H118&amp;", "&amp;I$3&amp;"="&amp;I118&amp;", "&amp;J$3&amp;"="&amp;J118&amp;" }"</f>
        <v xml:space="preserve">   new Multas {ID=115, LocalDaMulta="Tomar", Infracao="Não respeitar prioridade", ValorMulta=50.00M, DataDaMulta=new DateTime(2017,8,4), ViaturaFK=3, CondutorFK=4, AgenteFK=6 }</v>
      </c>
    </row>
    <row r="119" spans="2:12" x14ac:dyDescent="0.25">
      <c r="L119" t="s">
        <v>291</v>
      </c>
    </row>
    <row r="120" spans="2:12" x14ac:dyDescent="0.25">
      <c r="L120" t="s">
        <v>294</v>
      </c>
    </row>
    <row r="121" spans="2:12" x14ac:dyDescent="0.25">
      <c r="L121" t="s">
        <v>292</v>
      </c>
    </row>
  </sheetData>
  <sortState ref="B4:L118">
    <sortCondition ref="J4:J11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Agentes</vt:lpstr>
      <vt:lpstr>Viaturas</vt:lpstr>
      <vt:lpstr>Condutores</vt:lpstr>
      <vt:lpstr>Multas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Casimiro Pereira</dc:creator>
  <cp:lastModifiedBy>Daniela</cp:lastModifiedBy>
  <dcterms:created xsi:type="dcterms:W3CDTF">2018-03-15T14:15:33Z</dcterms:created>
  <dcterms:modified xsi:type="dcterms:W3CDTF">2019-05-11T19:32:35Z</dcterms:modified>
</cp:coreProperties>
</file>