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abin/GitHub/Natal_Valley_Green_Layers/Data/"/>
    </mc:Choice>
  </mc:AlternateContent>
  <xr:revisionPtr revIDLastSave="0" documentId="13_ncr:1_{0A8C23F5-7884-5C42-BDDB-35690EF29738}" xr6:coauthVersionLast="36" xr6:coauthVersionMax="36" xr10:uidLastSave="{00000000-0000-0000-0000-000000000000}"/>
  <bookViews>
    <workbookView xWindow="380" yWindow="500" windowWidth="28040" windowHeight="16940" xr2:uid="{4CED83F5-099A-4C49-965D-5D8667FA113D}"/>
  </bookViews>
  <sheets>
    <sheet name="Totals" sheetId="1" r:id="rId1"/>
    <sheet name="Map 5-6" sheetId="2" r:id="rId2"/>
    <sheet name="Map 18-19" sheetId="3" r:id="rId3"/>
    <sheet name="Map 30-31" sheetId="4" r:id="rId4"/>
    <sheet name="Map 42-43" sheetId="5" r:id="rId5"/>
    <sheet name="Map 54-55" sheetId="6" r:id="rId6"/>
    <sheet name="Map 67-68" sheetId="7" r:id="rId7"/>
    <sheet name="Map 79-80" sheetId="8" r:id="rId8"/>
    <sheet name="Map 91-92" sheetId="9" r:id="rId9"/>
    <sheet name="Map 103-104" sheetId="10" r:id="rId10"/>
    <sheet name="Map 115-116" sheetId="11" r:id="rId11"/>
    <sheet name="Map 128-129" sheetId="12" r:id="rId12"/>
    <sheet name="Map 140-141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5" i="1" l="1"/>
  <c r="AN15" i="1" s="1"/>
  <c r="BB5" i="1" l="1"/>
  <c r="BA5" i="1"/>
  <c r="BA6" i="1"/>
  <c r="BB6" i="1" s="1"/>
  <c r="BA7" i="1"/>
  <c r="BB7" i="1" s="1"/>
  <c r="BA8" i="1"/>
  <c r="BB8" i="1" s="1"/>
  <c r="BA9" i="1"/>
  <c r="BB9" i="1" s="1"/>
  <c r="BA10" i="1"/>
  <c r="BB10" i="1" s="1"/>
  <c r="BA11" i="1"/>
  <c r="BB11" i="1" s="1"/>
  <c r="BA12" i="1"/>
  <c r="BB12" i="1" s="1"/>
  <c r="BA13" i="1"/>
  <c r="BB13" i="1" s="1"/>
  <c r="BA14" i="1"/>
  <c r="BB14" i="1" s="1"/>
  <c r="BA3" i="1"/>
  <c r="BB3" i="1" s="1"/>
  <c r="BA4" i="1"/>
  <c r="BB4" i="1" s="1"/>
  <c r="S15" i="1" l="1"/>
  <c r="S2" i="1"/>
  <c r="AT10" i="1" l="1"/>
  <c r="AU10" i="1" s="1"/>
  <c r="AT14" i="1" l="1"/>
  <c r="AU14" i="1" s="1"/>
  <c r="AT13" i="1"/>
  <c r="AU13" i="1" s="1"/>
  <c r="AT12" i="1"/>
  <c r="AU12" i="1" s="1"/>
  <c r="AT11" i="1"/>
  <c r="AU11" i="1" s="1"/>
  <c r="AT9" i="1"/>
  <c r="AU9" i="1" s="1"/>
  <c r="AT8" i="1"/>
  <c r="AU8" i="1" s="1"/>
  <c r="AT7" i="1"/>
  <c r="AU7" i="1" s="1"/>
  <c r="AT6" i="1"/>
  <c r="AU6" i="1" s="1"/>
  <c r="AT5" i="1"/>
  <c r="AU5" i="1" s="1"/>
  <c r="AT4" i="1"/>
  <c r="AU4" i="1" s="1"/>
  <c r="I5" i="1" l="1"/>
  <c r="I6" i="1"/>
  <c r="I7" i="1"/>
  <c r="I8" i="1"/>
  <c r="I9" i="1"/>
  <c r="I10" i="1"/>
  <c r="I11" i="1"/>
  <c r="I12" i="1"/>
  <c r="I13" i="1"/>
  <c r="I14" i="1"/>
  <c r="I4" i="1"/>
  <c r="AT3" i="1" l="1"/>
  <c r="AU3" i="1" s="1"/>
  <c r="AL3" i="1"/>
  <c r="AM3" i="1" s="1"/>
  <c r="AL14" i="1"/>
  <c r="AM14" i="1" s="1"/>
  <c r="AL13" i="1"/>
  <c r="AM13" i="1" s="1"/>
  <c r="AL12" i="1"/>
  <c r="AM12" i="1" s="1"/>
  <c r="AL11" i="1" l="1"/>
  <c r="AM11" i="1" s="1"/>
  <c r="AL10" i="1"/>
  <c r="AM10" i="1" s="1"/>
  <c r="AL9" i="1"/>
  <c r="AM9" i="1" s="1"/>
  <c r="AL8" i="1"/>
  <c r="AM8" i="1" s="1"/>
  <c r="AL6" i="1"/>
  <c r="AM6" i="1" s="1"/>
  <c r="AL7" i="1"/>
  <c r="AM7" i="1" s="1"/>
  <c r="S4" i="1" l="1"/>
  <c r="S5" i="1"/>
  <c r="S6" i="1"/>
  <c r="S7" i="1"/>
  <c r="S8" i="1"/>
  <c r="S9" i="1"/>
  <c r="S10" i="1"/>
  <c r="S11" i="1"/>
  <c r="S12" i="1"/>
  <c r="S13" i="1"/>
  <c r="S14" i="1"/>
  <c r="S3" i="1"/>
  <c r="AL5" i="1"/>
  <c r="AM5" i="1" s="1"/>
  <c r="AL4" i="1"/>
  <c r="AM4" i="1" s="1"/>
  <c r="AC3" i="1"/>
  <c r="AF3" i="1"/>
  <c r="AC4" i="1"/>
  <c r="AC5" i="1"/>
  <c r="AC6" i="1"/>
  <c r="AC7" i="1"/>
  <c r="AC8" i="1"/>
  <c r="AC9" i="1"/>
  <c r="AC10" i="1"/>
  <c r="AC11" i="1"/>
  <c r="AC12" i="1"/>
  <c r="AC13" i="1"/>
  <c r="AC14" i="1"/>
  <c r="AF4" i="1"/>
  <c r="AF5" i="1"/>
  <c r="AF6" i="1"/>
  <c r="AF7" i="1"/>
  <c r="AF8" i="1"/>
  <c r="AF9" i="1"/>
  <c r="AF10" i="1"/>
  <c r="AF11" i="1"/>
  <c r="AF12" i="1"/>
  <c r="AF13" i="1"/>
  <c r="AF14" i="1"/>
  <c r="Y4" i="1"/>
  <c r="Y5" i="1"/>
  <c r="Y6" i="1"/>
  <c r="Y7" i="1"/>
  <c r="Y8" i="1"/>
  <c r="Y9" i="1"/>
  <c r="Y10" i="1"/>
  <c r="Y11" i="1"/>
  <c r="Y12" i="1"/>
  <c r="Y13" i="1"/>
  <c r="Y14" i="1"/>
  <c r="Y3" i="1"/>
  <c r="W4" i="1"/>
  <c r="Z4" i="1" s="1"/>
  <c r="AA4" i="1" s="1"/>
  <c r="W5" i="1"/>
  <c r="Z5" i="1" s="1"/>
  <c r="AA5" i="1" s="1"/>
  <c r="W6" i="1"/>
  <c r="Z6" i="1" s="1"/>
  <c r="AA6" i="1" s="1"/>
  <c r="W7" i="1"/>
  <c r="Z7" i="1" s="1"/>
  <c r="AA7" i="1" s="1"/>
  <c r="W8" i="1"/>
  <c r="Z8" i="1" s="1"/>
  <c r="AA8" i="1" s="1"/>
  <c r="W9" i="1"/>
  <c r="W10" i="1"/>
  <c r="Z10" i="1" s="1"/>
  <c r="AA10" i="1" s="1"/>
  <c r="AO15" i="1" s="1"/>
  <c r="AP15" i="1" s="1"/>
  <c r="W11" i="1"/>
  <c r="Z11" i="1" s="1"/>
  <c r="AA11" i="1" s="1"/>
  <c r="W12" i="1"/>
  <c r="Z12" i="1" s="1"/>
  <c r="AA12" i="1" s="1"/>
  <c r="W13" i="1"/>
  <c r="Z13" i="1" s="1"/>
  <c r="AA13" i="1" s="1"/>
  <c r="W14" i="1"/>
  <c r="Z14" i="1" s="1"/>
  <c r="AA14" i="1" s="1"/>
  <c r="W3" i="1"/>
  <c r="AG3" i="1" l="1"/>
  <c r="AN3" i="1" s="1"/>
  <c r="AD10" i="1"/>
  <c r="AV10" i="1" s="1"/>
  <c r="AW10" i="1" s="1"/>
  <c r="AX10" i="1" s="1"/>
  <c r="AD14" i="1"/>
  <c r="AV14" i="1" s="1"/>
  <c r="AW14" i="1" s="1"/>
  <c r="AX14" i="1" s="1"/>
  <c r="AG9" i="1"/>
  <c r="AN9" i="1" s="1"/>
  <c r="AG5" i="1"/>
  <c r="AN5" i="1" s="1"/>
  <c r="AO5" i="1" s="1"/>
  <c r="AP5" i="1" s="1"/>
  <c r="AG11" i="1"/>
  <c r="AN11" i="1" s="1"/>
  <c r="AO11" i="1" s="1"/>
  <c r="AP11" i="1" s="1"/>
  <c r="AG7" i="1"/>
  <c r="AN7" i="1" s="1"/>
  <c r="AO7" i="1" s="1"/>
  <c r="AP7" i="1" s="1"/>
  <c r="Z9" i="1"/>
  <c r="AA9" i="1" s="1"/>
  <c r="AG8" i="1"/>
  <c r="AG13" i="1"/>
  <c r="AN13" i="1" s="1"/>
  <c r="AO13" i="1" s="1"/>
  <c r="AP13" i="1" s="1"/>
  <c r="AD6" i="1"/>
  <c r="AV6" i="1" s="1"/>
  <c r="AW6" i="1" s="1"/>
  <c r="AX6" i="1" s="1"/>
  <c r="AG12" i="1"/>
  <c r="AN12" i="1" s="1"/>
  <c r="AO12" i="1" s="1"/>
  <c r="AP12" i="1" s="1"/>
  <c r="AG4" i="1"/>
  <c r="AN4" i="1" s="1"/>
  <c r="AO4" i="1" s="1"/>
  <c r="AP4" i="1" s="1"/>
  <c r="AG14" i="1"/>
  <c r="AN14" i="1" s="1"/>
  <c r="AO14" i="1" s="1"/>
  <c r="AP14" i="1" s="1"/>
  <c r="AD8" i="1"/>
  <c r="AV8" i="1" s="1"/>
  <c r="AW8" i="1" s="1"/>
  <c r="AX8" i="1" s="1"/>
  <c r="AD13" i="1"/>
  <c r="AV13" i="1" s="1"/>
  <c r="AW13" i="1" s="1"/>
  <c r="AX13" i="1" s="1"/>
  <c r="AD9" i="1"/>
  <c r="AV9" i="1" s="1"/>
  <c r="AD5" i="1"/>
  <c r="AV5" i="1" s="1"/>
  <c r="AW5" i="1" s="1"/>
  <c r="AX5" i="1" s="1"/>
  <c r="AD12" i="1"/>
  <c r="AV12" i="1" s="1"/>
  <c r="AW12" i="1" s="1"/>
  <c r="AX12" i="1" s="1"/>
  <c r="AD4" i="1"/>
  <c r="AV4" i="1" s="1"/>
  <c r="AW4" i="1" s="1"/>
  <c r="AX4" i="1" s="1"/>
  <c r="AG10" i="1"/>
  <c r="AG6" i="1"/>
  <c r="AD11" i="1"/>
  <c r="AV11" i="1" s="1"/>
  <c r="AW11" i="1" s="1"/>
  <c r="AX11" i="1" s="1"/>
  <c r="AD7" i="1"/>
  <c r="AD3" i="1"/>
  <c r="AV3" i="1" s="1"/>
  <c r="Z3" i="1"/>
  <c r="AA3" i="1" s="1"/>
  <c r="AW9" i="1" l="1"/>
  <c r="AX9" i="1" s="1"/>
  <c r="AH7" i="1"/>
  <c r="AV7" i="1"/>
  <c r="AW7" i="1" s="1"/>
  <c r="AX7" i="1" s="1"/>
  <c r="AH13" i="1"/>
  <c r="AH9" i="1"/>
  <c r="AH8" i="1"/>
  <c r="AH14" i="1"/>
  <c r="AH4" i="1"/>
  <c r="AN8" i="1"/>
  <c r="AO8" i="1" s="1"/>
  <c r="AP8" i="1" s="1"/>
  <c r="AH12" i="1"/>
  <c r="AH5" i="1"/>
  <c r="AH11" i="1"/>
  <c r="AH3" i="1"/>
  <c r="AW3" i="1"/>
  <c r="AX3" i="1" s="1"/>
  <c r="AO9" i="1"/>
  <c r="AP9" i="1" s="1"/>
  <c r="AH10" i="1"/>
  <c r="AN10" i="1"/>
  <c r="AO10" i="1" s="1"/>
  <c r="AP10" i="1" s="1"/>
  <c r="AH6" i="1"/>
  <c r="AN6" i="1"/>
  <c r="AO6" i="1" s="1"/>
  <c r="AP6" i="1" s="1"/>
  <c r="AO3" i="1"/>
  <c r="AP3" i="1" s="1"/>
</calcChain>
</file>

<file path=xl/sharedStrings.xml><?xml version="1.0" encoding="utf-8"?>
<sst xmlns="http://schemas.openxmlformats.org/spreadsheetml/2006/main" count="157" uniqueCount="92">
  <si>
    <t>F5H3 5-6</t>
  </si>
  <si>
    <t>F5H3 18-19</t>
  </si>
  <si>
    <t>F5H3 30-31</t>
  </si>
  <si>
    <t>F5H3 42-43</t>
  </si>
  <si>
    <t>F5H3 54-55</t>
  </si>
  <si>
    <t>F5H3 67-68</t>
  </si>
  <si>
    <t>F5H3 79-80</t>
  </si>
  <si>
    <t>F5H3 91-92</t>
  </si>
  <si>
    <t>F5H3 103-104</t>
  </si>
  <si>
    <t>F5H3 115-116</t>
  </si>
  <si>
    <t>F5H3 128-129</t>
  </si>
  <si>
    <t>F5H3 140-141</t>
  </si>
  <si>
    <t>NM @ .35A (g)</t>
  </si>
  <si>
    <t>NM @ .35A + Vial (g)</t>
  </si>
  <si>
    <t>Carbonate (g)</t>
  </si>
  <si>
    <t>Separate Leech (g)</t>
  </si>
  <si>
    <t>Separate (g)</t>
  </si>
  <si>
    <t>Separate Leech + Vial (g)</t>
  </si>
  <si>
    <t>Separate + Vial (g)</t>
  </si>
  <si>
    <t>Vial wt Separate (g)</t>
  </si>
  <si>
    <t>Vial wt .35A (g)</t>
  </si>
  <si>
    <t>Carbonate (%)</t>
  </si>
  <si>
    <t>NM @ .35A (%)</t>
  </si>
  <si>
    <t>M @ .35 A + Vial (g)</t>
  </si>
  <si>
    <t>M @ .35A (g)</t>
  </si>
  <si>
    <t>M @ .35A (%)</t>
  </si>
  <si>
    <t>% Accounted</t>
  </si>
  <si>
    <t>Green Grains</t>
  </si>
  <si>
    <t>Glauconite Grains (n)</t>
  </si>
  <si>
    <t>Total Weight (g)</t>
  </si>
  <si>
    <t>Coarse Fraction (g)</t>
  </si>
  <si>
    <t>Coarse Fraction (%)</t>
  </si>
  <si>
    <t>Pyrite Framboids (n)</t>
  </si>
  <si>
    <t>Pyrite Framboids</t>
  </si>
  <si>
    <t>Green Grains Recount</t>
  </si>
  <si>
    <t>Pyrite</t>
  </si>
  <si>
    <t>Exp</t>
  </si>
  <si>
    <t>Site</t>
  </si>
  <si>
    <t>Hole</t>
  </si>
  <si>
    <t>Core</t>
  </si>
  <si>
    <t>Type</t>
  </si>
  <si>
    <t>Sect</t>
  </si>
  <si>
    <t>A/W</t>
  </si>
  <si>
    <t>Top Offset (cm)</t>
  </si>
  <si>
    <t>Bottom Offset (cm)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</si>
  <si>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</si>
  <si>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</si>
  <si>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</si>
  <si>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</si>
  <si>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</si>
  <si>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</si>
  <si>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</si>
  <si>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</si>
  <si>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</si>
  <si>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</si>
  <si>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</si>
  <si>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</si>
  <si>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F</t>
  </si>
  <si>
    <t>H</t>
  </si>
  <si>
    <t>W</t>
  </si>
  <si>
    <t>Top Depth CCSF (m)</t>
  </si>
  <si>
    <t>Bottom Depth CCSF (m)</t>
  </si>
  <si>
    <t>Sample ID</t>
  </si>
  <si>
    <t>Glauconite Counting Separate wt (mg)</t>
  </si>
  <si>
    <t>Glauconite Stuck (mg)</t>
  </si>
  <si>
    <t>N Separations Glauconite</t>
  </si>
  <si>
    <t>N Separations Pyrite</t>
  </si>
  <si>
    <t>Pyrite Counting Separate wt (mg)</t>
  </si>
  <si>
    <t>Pyrite Stuck (mg)</t>
  </si>
  <si>
    <t>Benthic d18O (VPDB)</t>
  </si>
  <si>
    <t>Pryite</t>
  </si>
  <si>
    <t>Pyrite Recount</t>
  </si>
  <si>
    <t>First run weights</t>
  </si>
  <si>
    <t>F5H2 143-144</t>
  </si>
  <si>
    <t>F5H4 2-3</t>
  </si>
  <si>
    <t>s d18O</t>
  </si>
  <si>
    <t>Benthic d13C (VPDB)</t>
  </si>
  <si>
    <t>s d13C</t>
  </si>
  <si>
    <t>Glauconite (grains/mg Magnetic)</t>
  </si>
  <si>
    <t>Glauconite (grains/mg Coarse)</t>
  </si>
  <si>
    <t>Glauconite (grains/mg Sample)</t>
  </si>
  <si>
    <t>Pyrite (grains/mg Non-Magnetic)</t>
  </si>
  <si>
    <t>Pyrite (grains/mg Coarse)</t>
  </si>
  <si>
    <t>Pyrite (grains/mg Sample)</t>
  </si>
  <si>
    <t>Pyrite (grains/mg Leeched Coarse)</t>
  </si>
  <si>
    <t>Glauconite (grains/mg Leeched Coarse)</t>
  </si>
  <si>
    <t>Pyrite &gt;250 um mag fraction (mg)</t>
  </si>
  <si>
    <t>Pyrite &gt;250 um non-mag fraction (mg)</t>
  </si>
  <si>
    <t>Pyrite &gt; 250 (mg)</t>
  </si>
  <si>
    <t>Glauconite Recount</t>
  </si>
  <si>
    <t>weight of leached coarse sample</t>
  </si>
  <si>
    <t>Pyrite &gt; 250 (mg/g sample)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</si>
</sst>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165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069F9-11D0-4449-907B-5320BD132C1D}">
  <dimension ref="A1:BB30"/>
  <sheetViews>
    <sheetView tabSelected="1" topLeftCell="AW1" workbookViewId="0">
      <selection activeCell="BB1" sqref="BB1"/>
    </sheetView>
  </sheetViews>
  <sheetFormatPr baseColWidth="10" defaultRowHeight="16" x14ac:dyDescent="0.2"/>
  <cols>
    <col min="1" max="7" width="10.83203125" style="11"/>
    <col min="8" max="8" width="14.1640625" style="11" bestFit="1" customWidth="1"/>
    <col min="9" max="9" width="17.5" style="11" bestFit="1" customWidth="1"/>
    <col min="10" max="10" width="17.5" style="11" customWidth="1"/>
    <col min="11" max="11" width="20.83203125" style="11" bestFit="1" customWidth="1"/>
    <col min="12" max="12" width="15.6640625" style="11" bestFit="1" customWidth="1"/>
    <col min="13" max="13" width="18.6640625" style="11" bestFit="1" customWidth="1"/>
    <col min="14" max="16" width="18.6640625" style="11" customWidth="1"/>
    <col min="17" max="17" width="16.5" style="11" bestFit="1" customWidth="1"/>
    <col min="18" max="18" width="18.83203125" style="11" bestFit="1" customWidth="1"/>
    <col min="19" max="19" width="18.83203125" style="11" customWidth="1"/>
    <col min="20" max="20" width="19.83203125" style="11" bestFit="1" customWidth="1"/>
    <col min="21" max="21" width="15.5" style="11" bestFit="1" customWidth="1"/>
    <col min="22" max="22" width="18.5" style="11" bestFit="1" customWidth="1"/>
    <col min="23" max="23" width="12.6640625" style="11" bestFit="1" customWidth="1"/>
    <col min="24" max="24" width="24.6640625" style="11" bestFit="1" customWidth="1"/>
    <col min="25" max="25" width="18.83203125" style="11" bestFit="1" customWidth="1"/>
    <col min="26" max="26" width="14" style="11" bestFit="1" customWidth="1"/>
    <col min="27" max="27" width="14.5" style="11" bestFit="1" customWidth="1"/>
    <col min="28" max="28" width="21" style="11" bestFit="1" customWidth="1"/>
    <col min="29" max="29" width="15.1640625" style="11" bestFit="1" customWidth="1"/>
    <col min="30" max="30" width="15.1640625" style="11" customWidth="1"/>
    <col min="31" max="31" width="20" style="11" bestFit="1" customWidth="1"/>
    <col min="32" max="32" width="13.6640625" style="11" bestFit="1" customWidth="1"/>
    <col min="33" max="34" width="14.1640625" style="11" bestFit="1" customWidth="1"/>
    <col min="35" max="35" width="22.33203125" style="11" bestFit="1" customWidth="1"/>
    <col min="36" max="36" width="32.6640625" style="11" bestFit="1" customWidth="1"/>
    <col min="37" max="37" width="19.5" style="11" bestFit="1" customWidth="1"/>
    <col min="38" max="38" width="21" style="11" bestFit="1" customWidth="1"/>
    <col min="39" max="39" width="36" style="11" bestFit="1" customWidth="1"/>
    <col min="40" max="40" width="41.6640625" style="11" bestFit="1" customWidth="1"/>
    <col min="41" max="41" width="34.33203125" style="11" bestFit="1" customWidth="1"/>
    <col min="42" max="42" width="32.83203125" style="11" bestFit="1" customWidth="1"/>
    <col min="43" max="43" width="18" style="11" bestFit="1" customWidth="1"/>
    <col min="44" max="44" width="32.6640625" style="11" bestFit="1" customWidth="1"/>
    <col min="45" max="45" width="15.1640625" style="11" bestFit="1" customWidth="1"/>
    <col min="46" max="46" width="21" style="11" bestFit="1" customWidth="1"/>
    <col min="47" max="47" width="39.33203125" style="11" bestFit="1" customWidth="1"/>
    <col min="48" max="48" width="40.83203125" style="11" bestFit="1" customWidth="1"/>
    <col min="49" max="49" width="33.5" style="11" bestFit="1" customWidth="1"/>
    <col min="50" max="50" width="32" style="11" bestFit="1" customWidth="1"/>
    <col min="51" max="51" width="33.33203125" style="11" bestFit="1" customWidth="1"/>
    <col min="52" max="52" width="29.5" style="11" bestFit="1" customWidth="1"/>
    <col min="53" max="53" width="10.83203125" style="11"/>
    <col min="54" max="54" width="25.6640625" style="11" bestFit="1" customWidth="1"/>
    <col min="55" max="16384" width="10.83203125" style="11"/>
  </cols>
  <sheetData>
    <row r="1" spans="1:54" x14ac:dyDescent="0.2">
      <c r="A1" s="11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60</v>
      </c>
      <c r="K1" s="11" t="s">
        <v>61</v>
      </c>
      <c r="L1" s="11" t="s">
        <v>62</v>
      </c>
      <c r="M1" s="11" t="s">
        <v>69</v>
      </c>
      <c r="N1" s="11" t="s">
        <v>75</v>
      </c>
      <c r="O1" s="11" t="s">
        <v>76</v>
      </c>
      <c r="P1" s="11" t="s">
        <v>77</v>
      </c>
      <c r="Q1" s="11" t="s">
        <v>29</v>
      </c>
      <c r="R1" s="11" t="s">
        <v>30</v>
      </c>
      <c r="S1" s="11" t="s">
        <v>31</v>
      </c>
      <c r="T1" s="11" t="s">
        <v>19</v>
      </c>
      <c r="U1" s="11" t="s">
        <v>20</v>
      </c>
      <c r="V1" s="11" t="s">
        <v>18</v>
      </c>
      <c r="W1" s="11" t="s">
        <v>16</v>
      </c>
      <c r="X1" s="11" t="s">
        <v>17</v>
      </c>
      <c r="Y1" s="11" t="s">
        <v>15</v>
      </c>
      <c r="Z1" s="11" t="s">
        <v>14</v>
      </c>
      <c r="AA1" s="11" t="s">
        <v>21</v>
      </c>
      <c r="AB1" s="11" t="s">
        <v>13</v>
      </c>
      <c r="AC1" s="11" t="s">
        <v>12</v>
      </c>
      <c r="AD1" s="11" t="s">
        <v>22</v>
      </c>
      <c r="AE1" s="11" t="s">
        <v>23</v>
      </c>
      <c r="AF1" s="11" t="s">
        <v>24</v>
      </c>
      <c r="AG1" s="11" t="s">
        <v>25</v>
      </c>
      <c r="AH1" s="11" t="s">
        <v>26</v>
      </c>
      <c r="AI1" s="11" t="s">
        <v>65</v>
      </c>
      <c r="AJ1" s="11" t="s">
        <v>63</v>
      </c>
      <c r="AK1" s="11" t="s">
        <v>64</v>
      </c>
      <c r="AL1" s="11" t="s">
        <v>28</v>
      </c>
      <c r="AM1" s="11" t="s">
        <v>78</v>
      </c>
      <c r="AN1" s="11" t="s">
        <v>85</v>
      </c>
      <c r="AO1" s="11" t="s">
        <v>79</v>
      </c>
      <c r="AP1" s="11" t="s">
        <v>80</v>
      </c>
      <c r="AQ1" s="11" t="s">
        <v>66</v>
      </c>
      <c r="AR1" s="11" t="s">
        <v>67</v>
      </c>
      <c r="AS1" s="11" t="s">
        <v>68</v>
      </c>
      <c r="AT1" s="11" t="s">
        <v>32</v>
      </c>
      <c r="AU1" s="11" t="s">
        <v>81</v>
      </c>
      <c r="AV1" s="11" t="s">
        <v>84</v>
      </c>
      <c r="AW1" s="11" t="s">
        <v>82</v>
      </c>
      <c r="AX1" s="11" t="s">
        <v>83</v>
      </c>
      <c r="AY1" s="11" t="s">
        <v>87</v>
      </c>
      <c r="AZ1" s="11" t="s">
        <v>86</v>
      </c>
      <c r="BA1" s="11" t="s">
        <v>88</v>
      </c>
      <c r="BB1" s="11" t="s">
        <v>91</v>
      </c>
    </row>
    <row r="2" spans="1:54" x14ac:dyDescent="0.2">
      <c r="A2">
        <v>361</v>
      </c>
      <c r="B2" t="s">
        <v>45</v>
      </c>
      <c r="C2" t="s">
        <v>57</v>
      </c>
      <c r="D2">
        <v>5</v>
      </c>
      <c r="E2" t="s">
        <v>58</v>
      </c>
      <c r="F2">
        <v>2</v>
      </c>
      <c r="G2" t="s">
        <v>59</v>
      </c>
      <c r="H2">
        <v>143</v>
      </c>
      <c r="I2">
        <v>144</v>
      </c>
      <c r="J2">
        <v>35.793999999999997</v>
      </c>
      <c r="K2">
        <v>35.803999999999903</v>
      </c>
      <c r="L2" s="11" t="s">
        <v>73</v>
      </c>
      <c r="M2">
        <v>4.6704999999999997</v>
      </c>
      <c r="N2">
        <v>3.4499999999999899E-2</v>
      </c>
      <c r="O2">
        <v>-0.72099999999999997</v>
      </c>
      <c r="P2">
        <v>1.8499999999999999E-2</v>
      </c>
      <c r="Q2">
        <v>17.02</v>
      </c>
      <c r="R2">
        <v>3</v>
      </c>
      <c r="S2" s="11">
        <f>R2/Q2*100</f>
        <v>17.626321974148063</v>
      </c>
    </row>
    <row r="3" spans="1:54" x14ac:dyDescent="0.2">
      <c r="A3" s="11">
        <v>361</v>
      </c>
      <c r="B3" s="11" t="s">
        <v>45</v>
      </c>
      <c r="C3" s="11" t="s">
        <v>57</v>
      </c>
      <c r="D3" s="11">
        <v>3</v>
      </c>
      <c r="E3" s="11" t="s">
        <v>58</v>
      </c>
      <c r="F3" s="11">
        <v>3</v>
      </c>
      <c r="G3" s="11" t="s">
        <v>59</v>
      </c>
      <c r="H3" s="11">
        <v>5</v>
      </c>
      <c r="I3" s="11">
        <v>6</v>
      </c>
      <c r="J3">
        <v>35.914000000000001</v>
      </c>
      <c r="K3">
        <v>35.923999999999999</v>
      </c>
      <c r="L3" s="11" t="s">
        <v>0</v>
      </c>
      <c r="M3" s="14">
        <v>4.6994999999999996</v>
      </c>
      <c r="N3">
        <v>5.1499999999999997E-2</v>
      </c>
      <c r="O3">
        <v>-0.51949999999999996</v>
      </c>
      <c r="P3">
        <v>1.95E-2</v>
      </c>
      <c r="Q3" s="11">
        <v>15.77</v>
      </c>
      <c r="R3" s="11">
        <v>2.06</v>
      </c>
      <c r="S3" s="11">
        <f>R3/Q3*100</f>
        <v>13.06277742549144</v>
      </c>
      <c r="T3" s="11">
        <v>10.295500000000001</v>
      </c>
      <c r="U3" s="11">
        <v>10.2386</v>
      </c>
      <c r="V3" s="11">
        <v>10.9216</v>
      </c>
      <c r="W3" s="11">
        <f t="shared" ref="W3:W14" si="0">V3-T3</f>
        <v>0.62609999999999921</v>
      </c>
      <c r="X3" s="11">
        <v>10.7225</v>
      </c>
      <c r="Y3" s="11">
        <f t="shared" ref="Y3:Y14" si="1">X3-T3</f>
        <v>0.4269999999999996</v>
      </c>
      <c r="Z3" s="11">
        <f t="shared" ref="Z3:Z14" si="2">W3-Y3</f>
        <v>0.19909999999999961</v>
      </c>
      <c r="AA3" s="11">
        <f t="shared" ref="AA3:AA14" si="3">Z3/W3*100</f>
        <v>31.800031943778929</v>
      </c>
      <c r="AB3" s="11">
        <v>10.6988</v>
      </c>
      <c r="AC3" s="11">
        <f t="shared" ref="AC3:AC14" si="4">AB3-T3</f>
        <v>0.40329999999999977</v>
      </c>
      <c r="AD3" s="12">
        <f t="shared" ref="AD3:AD14" si="5">AC3/Y3*100</f>
        <v>94.449648711943823</v>
      </c>
      <c r="AE3" s="11">
        <v>10.2576</v>
      </c>
      <c r="AF3" s="11">
        <f t="shared" ref="AF3:AF14" si="6">AE3-U3</f>
        <v>1.9000000000000128E-2</v>
      </c>
      <c r="AG3" s="12">
        <f t="shared" ref="AG3:AG14" si="7">AF3/Y3*100</f>
        <v>4.4496487119438282</v>
      </c>
      <c r="AH3" s="12">
        <f t="shared" ref="AH3:AH14" si="8">AD3+AG3</f>
        <v>98.899297423887646</v>
      </c>
      <c r="AI3" s="11">
        <v>4</v>
      </c>
      <c r="AJ3" s="13">
        <v>2.1040000000000001</v>
      </c>
      <c r="AK3" s="13">
        <v>1.7000000000000001E-2</v>
      </c>
      <c r="AL3" s="12">
        <f>SUM('Map 5-6'!A9:I13)</f>
        <v>204</v>
      </c>
      <c r="AM3" s="12">
        <f>AL3/(AJ3-AK3)</f>
        <v>97.747963584091991</v>
      </c>
      <c r="AN3" s="12">
        <f t="shared" ref="AN3:AN14" si="9">AM3*AG3/100</f>
        <v>4.3494410025708712</v>
      </c>
      <c r="AO3" s="12">
        <f t="shared" ref="AO3:AO14" si="10">AN3*(1-AA3/100)</f>
        <v>2.9663173743775157</v>
      </c>
      <c r="AP3" s="12">
        <f t="shared" ref="AP3:AP14" si="11">AO3*S3/100</f>
        <v>0.38748343634861654</v>
      </c>
      <c r="AQ3" s="11">
        <v>2</v>
      </c>
      <c r="AR3" s="11">
        <v>85.305999999999997</v>
      </c>
      <c r="AS3" s="11">
        <v>0.02</v>
      </c>
      <c r="AT3" s="11">
        <f>SUM('Map 5-6'!A16:I20)</f>
        <v>79</v>
      </c>
      <c r="AU3" s="12">
        <f>AT3/(AR3-AS3)</f>
        <v>0.92629505428792536</v>
      </c>
      <c r="AV3" s="12">
        <f>AU3*AD3/100</f>
        <v>0.87488242481105483</v>
      </c>
      <c r="AW3" s="12">
        <f t="shared" ref="AW3:AW14" si="12">AV3*(1-AA3/100)</f>
        <v>0.59666953425063174</v>
      </c>
      <c r="AX3" s="11">
        <f>AW3*S3/100</f>
        <v>7.794161322487643E-2</v>
      </c>
      <c r="AY3" s="11">
        <v>0.63200000000000001</v>
      </c>
      <c r="AZ3" s="11">
        <v>0</v>
      </c>
      <c r="BA3" s="11">
        <f>SUM(AY3:AZ3)</f>
        <v>0.63200000000000001</v>
      </c>
      <c r="BB3" s="11">
        <f>BA3/Q3*1000</f>
        <v>40.076093849080536</v>
      </c>
    </row>
    <row r="4" spans="1:54" x14ac:dyDescent="0.2">
      <c r="A4" s="11">
        <v>361</v>
      </c>
      <c r="B4" s="11" t="s">
        <v>46</v>
      </c>
      <c r="C4" s="11" t="s">
        <v>57</v>
      </c>
      <c r="D4" s="11">
        <v>3</v>
      </c>
      <c r="E4" s="11" t="s">
        <v>58</v>
      </c>
      <c r="F4" s="11">
        <v>3</v>
      </c>
      <c r="G4" s="11" t="s">
        <v>59</v>
      </c>
      <c r="H4" s="11">
        <v>18</v>
      </c>
      <c r="I4" s="11">
        <f>H4+1</f>
        <v>19</v>
      </c>
      <c r="J4">
        <v>36.043999999999997</v>
      </c>
      <c r="K4">
        <v>36.054000000000002</v>
      </c>
      <c r="L4" s="11" t="s">
        <v>1</v>
      </c>
      <c r="M4" s="14">
        <v>4.7382499999999999</v>
      </c>
      <c r="N4">
        <v>5.8999999999999997E-2</v>
      </c>
      <c r="O4">
        <v>-0.58774999999999999</v>
      </c>
      <c r="P4">
        <v>2.2249999999999999E-2</v>
      </c>
      <c r="Q4" s="11">
        <v>14.34</v>
      </c>
      <c r="R4" s="11">
        <v>1.46</v>
      </c>
      <c r="S4" s="11">
        <f t="shared" ref="S4:S15" si="13">R4/Q4*100</f>
        <v>10.181311018131103</v>
      </c>
      <c r="T4" s="11">
        <v>10.363899999999999</v>
      </c>
      <c r="U4" s="11">
        <v>10.281599999999999</v>
      </c>
      <c r="V4" s="11">
        <v>11.025499999999999</v>
      </c>
      <c r="W4" s="11">
        <f t="shared" si="0"/>
        <v>0.66159999999999997</v>
      </c>
      <c r="X4" s="11">
        <v>10.696</v>
      </c>
      <c r="Y4" s="11">
        <f t="shared" si="1"/>
        <v>0.33210000000000051</v>
      </c>
      <c r="Z4" s="11">
        <f t="shared" si="2"/>
        <v>0.32949999999999946</v>
      </c>
      <c r="AA4" s="11">
        <f t="shared" si="3"/>
        <v>49.803506650544058</v>
      </c>
      <c r="AB4" s="11">
        <v>10.6563</v>
      </c>
      <c r="AC4" s="11">
        <f t="shared" si="4"/>
        <v>0.29240000000000066</v>
      </c>
      <c r="AD4" s="12">
        <f t="shared" si="5"/>
        <v>88.045769346582418</v>
      </c>
      <c r="AE4" s="11">
        <v>10.3131</v>
      </c>
      <c r="AF4" s="11">
        <f t="shared" si="6"/>
        <v>3.1500000000001194E-2</v>
      </c>
      <c r="AG4" s="12">
        <f t="shared" si="7"/>
        <v>9.4850948509488546</v>
      </c>
      <c r="AH4" s="12">
        <f t="shared" si="8"/>
        <v>97.530864197531272</v>
      </c>
      <c r="AI4" s="11">
        <v>4</v>
      </c>
      <c r="AJ4" s="13">
        <v>2.0099999999999998</v>
      </c>
      <c r="AK4" s="13">
        <v>6.7000000000000004E-2</v>
      </c>
      <c r="AL4" s="12">
        <f>SUM('Map 18-19'!A2:I6)</f>
        <v>74</v>
      </c>
      <c r="AM4" s="12">
        <f t="shared" ref="AM4:AM14" si="14">AL4/(AJ4-AK4)</f>
        <v>38.085434894493055</v>
      </c>
      <c r="AN4" s="12">
        <f t="shared" si="9"/>
        <v>3.6124396241390389</v>
      </c>
      <c r="AO4" s="12">
        <f t="shared" si="10"/>
        <v>1.8133180156840638</v>
      </c>
      <c r="AP4" s="12">
        <f t="shared" si="11"/>
        <v>0.18461954692459787</v>
      </c>
      <c r="AQ4" s="11">
        <v>2</v>
      </c>
      <c r="AR4" s="11">
        <v>45.432000000000002</v>
      </c>
      <c r="AS4" s="11">
        <v>0.4</v>
      </c>
      <c r="AT4" s="11">
        <f>SUM('Map 18-19'!A9:I13)</f>
        <v>334</v>
      </c>
      <c r="AU4" s="12">
        <f t="shared" ref="AU4:AU14" si="15">AT4/(AR4-AS4)</f>
        <v>7.4169479481257765</v>
      </c>
      <c r="AV4" s="12">
        <f t="shared" ref="AV4:AV14" si="16">AU4*AD4/100</f>
        <v>6.5303088829628981</v>
      </c>
      <c r="AW4" s="12">
        <f t="shared" si="12"/>
        <v>3.2779860641354017</v>
      </c>
      <c r="AX4" s="11">
        <f t="shared" ref="AX4:AX14" si="17">AW4*S4/100</f>
        <v>0.33374195632061976</v>
      </c>
      <c r="AY4" s="11">
        <v>4.7469999999999999</v>
      </c>
      <c r="AZ4" s="11">
        <v>1.9890000000000001</v>
      </c>
      <c r="BA4" s="11">
        <f>SUM(AY4:AZ4)</f>
        <v>6.7359999999999998</v>
      </c>
      <c r="BB4" s="11">
        <f>BA4/Q4*1000</f>
        <v>469.73500697350067</v>
      </c>
    </row>
    <row r="5" spans="1:54" x14ac:dyDescent="0.2">
      <c r="A5" s="11">
        <v>361</v>
      </c>
      <c r="B5" s="11" t="s">
        <v>47</v>
      </c>
      <c r="C5" s="11" t="s">
        <v>57</v>
      </c>
      <c r="D5" s="11">
        <v>3</v>
      </c>
      <c r="E5" s="11" t="s">
        <v>58</v>
      </c>
      <c r="F5" s="11">
        <v>3</v>
      </c>
      <c r="G5" s="11" t="s">
        <v>59</v>
      </c>
      <c r="H5" s="11">
        <v>30</v>
      </c>
      <c r="I5" s="11">
        <f t="shared" ref="I5:I14" si="18">H5+1</f>
        <v>31</v>
      </c>
      <c r="J5">
        <v>36.164000000000001</v>
      </c>
      <c r="K5">
        <v>36.173999999999999</v>
      </c>
      <c r="L5" s="11" t="s">
        <v>2</v>
      </c>
      <c r="M5" s="14">
        <v>4.6327499999999997</v>
      </c>
      <c r="N5">
        <v>4.5249999999999999E-2</v>
      </c>
      <c r="O5">
        <v>-0.51149999999999995</v>
      </c>
      <c r="P5">
        <v>3.1E-2</v>
      </c>
      <c r="Q5" s="11">
        <v>14.71</v>
      </c>
      <c r="R5" s="11">
        <v>2.5299999999999998</v>
      </c>
      <c r="S5" s="11">
        <f t="shared" si="13"/>
        <v>17.199184228416044</v>
      </c>
      <c r="T5" s="11">
        <v>10.190099999999999</v>
      </c>
      <c r="U5" s="11">
        <v>10.2034</v>
      </c>
      <c r="V5" s="11">
        <v>11.323399999999999</v>
      </c>
      <c r="W5" s="11">
        <f t="shared" si="0"/>
        <v>1.1333000000000002</v>
      </c>
      <c r="X5" s="11">
        <v>10.6541</v>
      </c>
      <c r="Y5" s="11">
        <f t="shared" si="1"/>
        <v>0.46400000000000041</v>
      </c>
      <c r="Z5" s="11">
        <f t="shared" si="2"/>
        <v>0.66929999999999978</v>
      </c>
      <c r="AA5" s="11">
        <f t="shared" si="3"/>
        <v>59.057619341745315</v>
      </c>
      <c r="AB5" s="11">
        <v>10.555099999999999</v>
      </c>
      <c r="AC5" s="11">
        <f t="shared" si="4"/>
        <v>0.36500000000000021</v>
      </c>
      <c r="AD5" s="12">
        <f t="shared" si="5"/>
        <v>78.663793103448256</v>
      </c>
      <c r="AE5" s="11">
        <v>10.2864</v>
      </c>
      <c r="AF5" s="11">
        <f t="shared" si="6"/>
        <v>8.3000000000000185E-2</v>
      </c>
      <c r="AG5" s="12">
        <f t="shared" si="7"/>
        <v>17.887931034482783</v>
      </c>
      <c r="AH5" s="12">
        <f t="shared" si="8"/>
        <v>96.551724137931046</v>
      </c>
      <c r="AI5" s="11">
        <v>4</v>
      </c>
      <c r="AJ5" s="13">
        <v>4.4219999999999997</v>
      </c>
      <c r="AK5" s="13">
        <v>0.221</v>
      </c>
      <c r="AL5" s="12">
        <f>SUM('Map 30-31'!A2:I6)</f>
        <v>87</v>
      </c>
      <c r="AM5" s="12">
        <f t="shared" si="14"/>
        <v>20.709354915496313</v>
      </c>
      <c r="AN5" s="12">
        <f t="shared" si="9"/>
        <v>3.7044751249702506</v>
      </c>
      <c r="AO5" s="12">
        <f t="shared" si="10"/>
        <v>1.5167003070556759</v>
      </c>
      <c r="AP5" s="12">
        <f t="shared" si="11"/>
        <v>0.26086008000345751</v>
      </c>
      <c r="AQ5" s="11">
        <v>4</v>
      </c>
      <c r="AR5" s="11">
        <v>24.763000000000002</v>
      </c>
      <c r="AS5" s="11">
        <v>0.55000000000000004</v>
      </c>
      <c r="AT5" s="11">
        <f>SUM('Map 30-31'!A9:I13)</f>
        <v>161</v>
      </c>
      <c r="AU5" s="12">
        <f t="shared" si="15"/>
        <v>6.6493206128938995</v>
      </c>
      <c r="AV5" s="12">
        <f t="shared" si="16"/>
        <v>5.2306078097117954</v>
      </c>
      <c r="AW5" s="12">
        <f t="shared" si="12"/>
        <v>2.1415353601926013</v>
      </c>
      <c r="AX5" s="11">
        <f t="shared" si="17"/>
        <v>0.36832661191619864</v>
      </c>
      <c r="AY5" s="11">
        <v>1.0680000000000001</v>
      </c>
      <c r="AZ5" s="11">
        <v>2.3479999999999999</v>
      </c>
      <c r="BA5" s="11">
        <f t="shared" ref="BA5:BA14" si="19">SUM(AY5:AZ5)</f>
        <v>3.4159999999999999</v>
      </c>
      <c r="BB5" s="11">
        <f>BA5/Q5*1000</f>
        <v>232.22297756628143</v>
      </c>
    </row>
    <row r="6" spans="1:54" x14ac:dyDescent="0.2">
      <c r="A6" s="11">
        <v>361</v>
      </c>
      <c r="B6" s="11" t="s">
        <v>48</v>
      </c>
      <c r="C6" s="11" t="s">
        <v>57</v>
      </c>
      <c r="D6" s="11">
        <v>3</v>
      </c>
      <c r="E6" s="11" t="s">
        <v>58</v>
      </c>
      <c r="F6" s="11">
        <v>3</v>
      </c>
      <c r="G6" s="11" t="s">
        <v>59</v>
      </c>
      <c r="H6" s="11">
        <v>42</v>
      </c>
      <c r="I6" s="11">
        <f t="shared" si="18"/>
        <v>43</v>
      </c>
      <c r="J6">
        <v>36.283999999999999</v>
      </c>
      <c r="K6">
        <v>36.293999999999997</v>
      </c>
      <c r="L6" s="11" t="s">
        <v>3</v>
      </c>
      <c r="M6" s="14">
        <v>4.3913333333333302</v>
      </c>
      <c r="N6">
        <v>3.3000000000000002E-2</v>
      </c>
      <c r="O6">
        <v>-5.2999999999999999E-2</v>
      </c>
      <c r="P6">
        <v>1.46666666666666E-2</v>
      </c>
      <c r="Q6" s="11">
        <v>14.91</v>
      </c>
      <c r="R6" s="11">
        <v>3.91</v>
      </c>
      <c r="S6" s="11">
        <f t="shared" si="13"/>
        <v>26.224010731052989</v>
      </c>
      <c r="T6" s="11">
        <v>10.163399999999999</v>
      </c>
      <c r="U6" s="11">
        <v>10.241300000000001</v>
      </c>
      <c r="V6" s="11">
        <v>12.015499999999999</v>
      </c>
      <c r="W6" s="11">
        <f t="shared" si="0"/>
        <v>1.8521000000000001</v>
      </c>
      <c r="X6" s="11">
        <v>10.6799</v>
      </c>
      <c r="Y6" s="11">
        <f t="shared" si="1"/>
        <v>0.51650000000000063</v>
      </c>
      <c r="Z6" s="11">
        <f t="shared" si="2"/>
        <v>1.3355999999999995</v>
      </c>
      <c r="AA6" s="11">
        <f t="shared" si="3"/>
        <v>72.112736893256269</v>
      </c>
      <c r="AB6" s="11">
        <v>10.5961</v>
      </c>
      <c r="AC6" s="11">
        <f t="shared" si="4"/>
        <v>0.43270000000000053</v>
      </c>
      <c r="AD6" s="12">
        <f t="shared" si="5"/>
        <v>83.775411423039685</v>
      </c>
      <c r="AE6" s="11">
        <v>10.309799999999999</v>
      </c>
      <c r="AF6" s="11">
        <f t="shared" si="6"/>
        <v>6.8499999999998451E-2</v>
      </c>
      <c r="AG6" s="12">
        <f t="shared" si="7"/>
        <v>13.262342691190391</v>
      </c>
      <c r="AH6" s="12">
        <f t="shared" si="8"/>
        <v>97.037754114230069</v>
      </c>
      <c r="AI6" s="11">
        <v>4</v>
      </c>
      <c r="AJ6" s="13">
        <v>4.1440000000000001</v>
      </c>
      <c r="AK6" s="13">
        <v>4.0000000000000001E-3</v>
      </c>
      <c r="AL6" s="12">
        <f>SUM('Map 42-43'!A2:I6)</f>
        <v>156</v>
      </c>
      <c r="AM6" s="12">
        <f t="shared" si="14"/>
        <v>37.681159420289852</v>
      </c>
      <c r="AN6" s="12">
        <f t="shared" si="9"/>
        <v>4.9974044923326106</v>
      </c>
      <c r="AO6" s="12">
        <f t="shared" si="10"/>
        <v>1.3936393392850259</v>
      </c>
      <c r="AP6" s="12">
        <f t="shared" si="11"/>
        <v>0.36546812988628119</v>
      </c>
      <c r="AQ6" s="11">
        <v>4</v>
      </c>
      <c r="AR6" s="11">
        <v>23.013999999999999</v>
      </c>
      <c r="AS6" s="11">
        <v>0.4</v>
      </c>
      <c r="AT6" s="11">
        <f>SUM('Map 42-43'!A9:I13)</f>
        <v>64</v>
      </c>
      <c r="AU6" s="12">
        <f t="shared" si="15"/>
        <v>2.8301052445387813</v>
      </c>
      <c r="AV6" s="12">
        <f t="shared" si="16"/>
        <v>2.3709323123173873</v>
      </c>
      <c r="AW6" s="12">
        <f t="shared" si="12"/>
        <v>0.66118813201875282</v>
      </c>
      <c r="AX6" s="11">
        <f t="shared" si="17"/>
        <v>0.17339004669304653</v>
      </c>
      <c r="AY6" s="11">
        <v>0.67600000000000005</v>
      </c>
      <c r="AZ6" s="11">
        <v>0.38600000000000001</v>
      </c>
      <c r="BA6" s="11">
        <f t="shared" si="19"/>
        <v>1.0620000000000001</v>
      </c>
      <c r="BB6" s="11">
        <f>BA6/Q6*1000</f>
        <v>71.227364185110659</v>
      </c>
    </row>
    <row r="7" spans="1:54" x14ac:dyDescent="0.2">
      <c r="A7" s="11">
        <v>361</v>
      </c>
      <c r="B7" s="11" t="s">
        <v>49</v>
      </c>
      <c r="C7" s="11" t="s">
        <v>57</v>
      </c>
      <c r="D7" s="11">
        <v>3</v>
      </c>
      <c r="E7" s="11" t="s">
        <v>58</v>
      </c>
      <c r="F7" s="11">
        <v>3</v>
      </c>
      <c r="G7" s="11" t="s">
        <v>59</v>
      </c>
      <c r="H7" s="11">
        <v>54</v>
      </c>
      <c r="I7" s="11">
        <f t="shared" si="18"/>
        <v>55</v>
      </c>
      <c r="J7">
        <v>36.404000000000003</v>
      </c>
      <c r="K7">
        <v>36.414000000000001</v>
      </c>
      <c r="L7" s="11" t="s">
        <v>4</v>
      </c>
      <c r="M7" s="14">
        <v>4.2229999999999999</v>
      </c>
      <c r="N7">
        <v>3.7333333333333302E-2</v>
      </c>
      <c r="O7">
        <v>-0.21099999999999999</v>
      </c>
      <c r="P7">
        <v>2.2333333333333299E-2</v>
      </c>
      <c r="Q7" s="11">
        <v>16.16</v>
      </c>
      <c r="R7" s="11">
        <v>3.44</v>
      </c>
      <c r="S7" s="11">
        <f t="shared" si="13"/>
        <v>21.287128712871286</v>
      </c>
      <c r="T7" s="11">
        <v>10.148199999999999</v>
      </c>
      <c r="U7" s="11">
        <v>10.278499999999999</v>
      </c>
      <c r="V7" s="11">
        <v>11.9156</v>
      </c>
      <c r="W7" s="11">
        <f t="shared" si="0"/>
        <v>1.7674000000000003</v>
      </c>
      <c r="X7" s="11">
        <v>10.7477</v>
      </c>
      <c r="Y7" s="11">
        <f t="shared" si="1"/>
        <v>0.59950000000000081</v>
      </c>
      <c r="Z7" s="11">
        <f t="shared" si="2"/>
        <v>1.1678999999999995</v>
      </c>
      <c r="AA7" s="11">
        <f t="shared" si="3"/>
        <v>66.080117686997809</v>
      </c>
      <c r="AB7" s="11">
        <v>10.673299999999999</v>
      </c>
      <c r="AC7" s="11">
        <f t="shared" si="4"/>
        <v>0.52510000000000012</v>
      </c>
      <c r="AD7" s="12">
        <f t="shared" si="5"/>
        <v>87.589658048373536</v>
      </c>
      <c r="AE7" s="11">
        <v>10.347200000000001</v>
      </c>
      <c r="AF7" s="11">
        <f t="shared" si="6"/>
        <v>6.8700000000001538E-2</v>
      </c>
      <c r="AG7" s="12">
        <f t="shared" si="7"/>
        <v>11.45954962468748</v>
      </c>
      <c r="AH7" s="12">
        <f t="shared" si="8"/>
        <v>99.049207673061019</v>
      </c>
      <c r="AI7" s="11">
        <v>4</v>
      </c>
      <c r="AJ7" s="13">
        <v>3.806</v>
      </c>
      <c r="AK7" s="13">
        <v>4.1000000000000002E-2</v>
      </c>
      <c r="AL7" s="11">
        <f>SUM('Map 54-55'!A2:I6)</f>
        <v>158</v>
      </c>
      <c r="AM7" s="12">
        <f t="shared" si="14"/>
        <v>41.965471447543159</v>
      </c>
      <c r="AN7" s="12">
        <f t="shared" si="9"/>
        <v>4.8090540257652634</v>
      </c>
      <c r="AO7" s="12">
        <f t="shared" si="10"/>
        <v>1.6312254659082714</v>
      </c>
      <c r="AP7" s="12">
        <f t="shared" si="11"/>
        <v>0.34724106452502812</v>
      </c>
      <c r="AQ7" s="11">
        <v>4</v>
      </c>
      <c r="AR7" s="11">
        <v>30.111999999999998</v>
      </c>
      <c r="AS7" s="11">
        <v>7.4999999999999997E-2</v>
      </c>
      <c r="AT7" s="11">
        <f>SUM('Map 54-55'!A9:I13)</f>
        <v>65</v>
      </c>
      <c r="AU7" s="12">
        <f t="shared" si="15"/>
        <v>2.1639977361254452</v>
      </c>
      <c r="AV7" s="12">
        <f t="shared" si="16"/>
        <v>1.895438217246822</v>
      </c>
      <c r="AW7" s="12">
        <f t="shared" si="12"/>
        <v>0.64293041260578887</v>
      </c>
      <c r="AX7" s="11">
        <f t="shared" si="17"/>
        <v>0.13686142446558872</v>
      </c>
      <c r="BA7" s="11">
        <f t="shared" si="19"/>
        <v>0</v>
      </c>
      <c r="BB7" s="11">
        <f>BA7/Q7*1000</f>
        <v>0</v>
      </c>
    </row>
    <row r="8" spans="1:54" x14ac:dyDescent="0.2">
      <c r="A8" s="11">
        <v>361</v>
      </c>
      <c r="B8" s="11" t="s">
        <v>50</v>
      </c>
      <c r="C8" s="11" t="s">
        <v>57</v>
      </c>
      <c r="D8" s="11">
        <v>3</v>
      </c>
      <c r="E8" s="11" t="s">
        <v>58</v>
      </c>
      <c r="F8" s="11">
        <v>3</v>
      </c>
      <c r="G8" s="11" t="s">
        <v>59</v>
      </c>
      <c r="H8" s="11">
        <v>67</v>
      </c>
      <c r="I8" s="11">
        <f t="shared" si="18"/>
        <v>68</v>
      </c>
      <c r="J8">
        <v>36.533999999999999</v>
      </c>
      <c r="K8">
        <v>36.543999999999997</v>
      </c>
      <c r="L8" s="11" t="s">
        <v>5</v>
      </c>
      <c r="M8" s="14">
        <v>4.1609999999999996</v>
      </c>
      <c r="N8">
        <v>6.5750000000000003E-2</v>
      </c>
      <c r="O8">
        <v>-3.9750000000000001E-2</v>
      </c>
      <c r="P8">
        <v>2.75E-2</v>
      </c>
      <c r="Q8" s="11">
        <v>14.95</v>
      </c>
      <c r="R8" s="11">
        <v>3.89</v>
      </c>
      <c r="S8" s="11">
        <f t="shared" si="13"/>
        <v>26.020066889632108</v>
      </c>
      <c r="T8" s="11">
        <v>10.270300000000001</v>
      </c>
      <c r="U8" s="11">
        <v>10.2339</v>
      </c>
      <c r="V8" s="11">
        <v>12.009499999999999</v>
      </c>
      <c r="W8" s="11">
        <f t="shared" si="0"/>
        <v>1.7391999999999985</v>
      </c>
      <c r="X8" s="11">
        <v>10.9094</v>
      </c>
      <c r="Y8" s="11">
        <f t="shared" si="1"/>
        <v>0.63909999999999911</v>
      </c>
      <c r="Z8" s="11">
        <f t="shared" si="2"/>
        <v>1.1000999999999994</v>
      </c>
      <c r="AA8" s="11">
        <f t="shared" si="3"/>
        <v>63.253219871205168</v>
      </c>
      <c r="AB8" s="11">
        <v>10.8104</v>
      </c>
      <c r="AC8" s="11">
        <f t="shared" si="4"/>
        <v>0.54009999999999891</v>
      </c>
      <c r="AD8" s="12">
        <f t="shared" si="5"/>
        <v>84.509466437177224</v>
      </c>
      <c r="AE8" s="11">
        <v>10.314500000000001</v>
      </c>
      <c r="AF8" s="11">
        <f t="shared" si="6"/>
        <v>8.0600000000000449E-2</v>
      </c>
      <c r="AG8" s="12">
        <f t="shared" si="7"/>
        <v>12.611484900641615</v>
      </c>
      <c r="AH8" s="12">
        <f t="shared" si="8"/>
        <v>97.120951337818838</v>
      </c>
      <c r="AI8" s="11">
        <v>4</v>
      </c>
      <c r="AJ8" s="13">
        <v>3.7330000000000001</v>
      </c>
      <c r="AK8" s="13">
        <v>1.4999999999999999E-2</v>
      </c>
      <c r="AL8" s="11">
        <f>SUM('Map 67-68'!A2:I6)</f>
        <v>134</v>
      </c>
      <c r="AM8" s="12">
        <f t="shared" si="14"/>
        <v>36.040882194728347</v>
      </c>
      <c r="AN8" s="12">
        <f t="shared" si="9"/>
        <v>4.545290416046198</v>
      </c>
      <c r="AO8" s="12">
        <f t="shared" si="10"/>
        <v>1.6702478753996801</v>
      </c>
      <c r="AP8" s="12">
        <f t="shared" si="11"/>
        <v>0.43459961440165595</v>
      </c>
      <c r="AQ8" s="11">
        <v>4</v>
      </c>
      <c r="AR8" s="11">
        <v>35.017000000000003</v>
      </c>
      <c r="AS8" s="11">
        <v>5.7000000000000002E-2</v>
      </c>
      <c r="AT8" s="11">
        <f>SUM('Map 67-68'!A9:I13)</f>
        <v>65</v>
      </c>
      <c r="AU8" s="12">
        <f t="shared" si="15"/>
        <v>1.8592677345537758</v>
      </c>
      <c r="AV8" s="12">
        <f t="shared" si="16"/>
        <v>1.5712572421099884</v>
      </c>
      <c r="AW8" s="12">
        <f t="shared" si="12"/>
        <v>0.57738644401592287</v>
      </c>
      <c r="AX8" s="11">
        <f t="shared" si="17"/>
        <v>0.15023633894461139</v>
      </c>
      <c r="BA8" s="11">
        <f t="shared" si="19"/>
        <v>0</v>
      </c>
      <c r="BB8" s="11">
        <f>BA8/Q8*1000</f>
        <v>0</v>
      </c>
    </row>
    <row r="9" spans="1:54" x14ac:dyDescent="0.2">
      <c r="A9" s="11">
        <v>361</v>
      </c>
      <c r="B9" s="11" t="s">
        <v>51</v>
      </c>
      <c r="C9" s="11" t="s">
        <v>57</v>
      </c>
      <c r="D9" s="11">
        <v>3</v>
      </c>
      <c r="E9" s="11" t="s">
        <v>58</v>
      </c>
      <c r="F9" s="11">
        <v>3</v>
      </c>
      <c r="G9" s="11" t="s">
        <v>59</v>
      </c>
      <c r="H9" s="11">
        <v>79</v>
      </c>
      <c r="I9" s="11">
        <f t="shared" si="18"/>
        <v>80</v>
      </c>
      <c r="J9">
        <v>36.654000000000003</v>
      </c>
      <c r="K9">
        <v>36.664000000000001</v>
      </c>
      <c r="L9" s="11" t="s">
        <v>6</v>
      </c>
      <c r="M9" s="14">
        <v>4.38375</v>
      </c>
      <c r="N9">
        <v>6.3750000000000001E-2</v>
      </c>
      <c r="O9">
        <v>-0.23175000000000001</v>
      </c>
      <c r="P9">
        <v>3.3250000000000002E-2</v>
      </c>
      <c r="Q9" s="11">
        <v>16.12</v>
      </c>
      <c r="R9" s="11">
        <v>3.83</v>
      </c>
      <c r="S9" s="11">
        <f t="shared" si="13"/>
        <v>23.759305210918114</v>
      </c>
      <c r="T9" s="11">
        <v>10.1837</v>
      </c>
      <c r="U9" s="11">
        <v>10.1792</v>
      </c>
      <c r="V9" s="11">
        <v>12.144399999999999</v>
      </c>
      <c r="W9" s="11">
        <f t="shared" si="0"/>
        <v>1.9606999999999992</v>
      </c>
      <c r="X9" s="11">
        <v>10.938499999999999</v>
      </c>
      <c r="Y9" s="11">
        <f t="shared" si="1"/>
        <v>0.75479999999999947</v>
      </c>
      <c r="Z9" s="11">
        <f t="shared" si="2"/>
        <v>1.2058999999999997</v>
      </c>
      <c r="AA9" s="11">
        <f t="shared" si="3"/>
        <v>61.503544652420061</v>
      </c>
      <c r="AB9" s="11">
        <v>10.866899999999999</v>
      </c>
      <c r="AC9" s="11">
        <f t="shared" si="4"/>
        <v>0.68319999999999936</v>
      </c>
      <c r="AD9" s="12">
        <f t="shared" si="5"/>
        <v>90.514043455219905</v>
      </c>
      <c r="AE9" s="11">
        <v>10.2339</v>
      </c>
      <c r="AF9" s="11">
        <f t="shared" si="6"/>
        <v>5.4700000000000415E-2</v>
      </c>
      <c r="AG9" s="12">
        <f t="shared" si="7"/>
        <v>7.2469528351881891</v>
      </c>
      <c r="AH9" s="12">
        <f t="shared" si="8"/>
        <v>97.760996290408087</v>
      </c>
      <c r="AI9" s="11">
        <v>4</v>
      </c>
      <c r="AJ9" s="13">
        <v>3.0649999999999999</v>
      </c>
      <c r="AK9" s="13">
        <v>1.7999999999999999E-2</v>
      </c>
      <c r="AL9" s="11">
        <f>SUM('Map 79-80'!A2:I6)</f>
        <v>180</v>
      </c>
      <c r="AM9" s="12">
        <f t="shared" si="14"/>
        <v>59.074499507712503</v>
      </c>
      <c r="AN9" s="12">
        <f t="shared" si="9"/>
        <v>4.2811011169474043</v>
      </c>
      <c r="AO9" s="12">
        <f t="shared" si="10"/>
        <v>1.6480721798704034</v>
      </c>
      <c r="AP9" s="12">
        <f t="shared" si="11"/>
        <v>0.39157049931164051</v>
      </c>
      <c r="AQ9" s="11">
        <v>4</v>
      </c>
      <c r="AR9" s="11">
        <v>45.499000000000002</v>
      </c>
      <c r="AS9" s="11">
        <v>5.3999999999999999E-2</v>
      </c>
      <c r="AT9" s="11">
        <f>SUM('Map 79-80'!A9:I13)</f>
        <v>51</v>
      </c>
      <c r="AU9" s="12">
        <f t="shared" si="15"/>
        <v>1.1222356694905931</v>
      </c>
      <c r="AV9" s="12">
        <f t="shared" si="16"/>
        <v>1.0157808815526934</v>
      </c>
      <c r="AW9" s="12">
        <f t="shared" si="12"/>
        <v>0.39103963349618648</v>
      </c>
      <c r="AX9" s="11">
        <f t="shared" si="17"/>
        <v>9.2908300018014534E-2</v>
      </c>
      <c r="BA9" s="11">
        <f t="shared" si="19"/>
        <v>0</v>
      </c>
      <c r="BB9" s="11">
        <f>BA9/Q9*1000</f>
        <v>0</v>
      </c>
    </row>
    <row r="10" spans="1:54" x14ac:dyDescent="0.2">
      <c r="A10" s="11">
        <v>361</v>
      </c>
      <c r="B10" s="11" t="s">
        <v>52</v>
      </c>
      <c r="C10" s="11" t="s">
        <v>57</v>
      </c>
      <c r="D10" s="11">
        <v>3</v>
      </c>
      <c r="E10" s="11" t="s">
        <v>58</v>
      </c>
      <c r="F10" s="11">
        <v>3</v>
      </c>
      <c r="G10" s="11" t="s">
        <v>59</v>
      </c>
      <c r="H10" s="11">
        <v>91</v>
      </c>
      <c r="I10" s="11">
        <f t="shared" si="18"/>
        <v>92</v>
      </c>
      <c r="J10">
        <v>36.774000000000001</v>
      </c>
      <c r="K10">
        <v>36.783999999999999</v>
      </c>
      <c r="L10" s="11" t="s">
        <v>7</v>
      </c>
      <c r="M10" s="14">
        <v>4.70733333333333</v>
      </c>
      <c r="N10">
        <v>5.1666666666666597E-2</v>
      </c>
      <c r="O10">
        <v>-0.99766666666666604</v>
      </c>
      <c r="P10">
        <v>2.4333333333333301E-2</v>
      </c>
      <c r="Q10" s="11">
        <v>13.24</v>
      </c>
      <c r="R10" s="11">
        <v>0.49</v>
      </c>
      <c r="S10" s="11">
        <f t="shared" si="13"/>
        <v>3.7009063444108756</v>
      </c>
      <c r="T10" s="11">
        <v>10.293799999999999</v>
      </c>
      <c r="U10" s="11">
        <v>10.209099999999999</v>
      </c>
      <c r="V10" s="11">
        <v>10.5245</v>
      </c>
      <c r="W10" s="11">
        <f t="shared" si="0"/>
        <v>0.23070000000000057</v>
      </c>
      <c r="X10" s="11">
        <v>10.451499999999999</v>
      </c>
      <c r="Y10" s="11">
        <f t="shared" si="1"/>
        <v>0.15770000000000017</v>
      </c>
      <c r="Z10" s="11">
        <f t="shared" si="2"/>
        <v>7.3000000000000398E-2</v>
      </c>
      <c r="AA10" s="11">
        <f t="shared" si="3"/>
        <v>31.642826181187782</v>
      </c>
      <c r="AB10" s="11">
        <v>10.4316</v>
      </c>
      <c r="AC10" s="11">
        <f t="shared" si="4"/>
        <v>0.13780000000000037</v>
      </c>
      <c r="AD10" s="12">
        <f t="shared" si="5"/>
        <v>87.381103360811807</v>
      </c>
      <c r="AE10" s="11">
        <v>10.2233</v>
      </c>
      <c r="AF10" s="11">
        <f t="shared" si="6"/>
        <v>1.4200000000000657E-2</v>
      </c>
      <c r="AG10" s="12">
        <f t="shared" si="7"/>
        <v>9.0044388078634388</v>
      </c>
      <c r="AH10" s="12">
        <f t="shared" si="8"/>
        <v>96.385542168675244</v>
      </c>
      <c r="AI10" s="11">
        <v>2</v>
      </c>
      <c r="AJ10" s="13">
        <v>3.673</v>
      </c>
      <c r="AK10" s="13">
        <v>0</v>
      </c>
      <c r="AL10" s="11">
        <f>SUM('Map 91-92'!A2:I6)</f>
        <v>352</v>
      </c>
      <c r="AM10" s="12">
        <f t="shared" si="14"/>
        <v>95.834467737544244</v>
      </c>
      <c r="AN10" s="12">
        <f t="shared" si="9"/>
        <v>8.6293560042688018</v>
      </c>
      <c r="AO10" s="12">
        <f t="shared" si="10"/>
        <v>5.8987838832821327</v>
      </c>
      <c r="AP10" s="12">
        <f t="shared" si="11"/>
        <v>0.21830846697947467</v>
      </c>
      <c r="AQ10" s="11">
        <v>2</v>
      </c>
      <c r="AR10" s="11">
        <v>38.436</v>
      </c>
      <c r="AS10" s="11">
        <v>0.11700000000000001</v>
      </c>
      <c r="AT10" s="11">
        <f>SUM('Map 91-92'!A16:I20)</f>
        <v>274</v>
      </c>
      <c r="AU10" s="12">
        <f t="shared" si="15"/>
        <v>7.1504997520812124</v>
      </c>
      <c r="AV10" s="12">
        <f t="shared" si="16"/>
        <v>6.2481855791806762</v>
      </c>
      <c r="AW10" s="12">
        <f t="shared" si="12"/>
        <v>4.2710830768824932</v>
      </c>
      <c r="AX10" s="11">
        <f t="shared" si="17"/>
        <v>0.15806878456740342</v>
      </c>
      <c r="AY10" s="11">
        <v>1.165</v>
      </c>
      <c r="AZ10" s="11">
        <v>3.5579999999999998</v>
      </c>
      <c r="BA10" s="11">
        <f t="shared" si="19"/>
        <v>4.7229999999999999</v>
      </c>
      <c r="BB10" s="11">
        <f>BA10/Q10*1000</f>
        <v>356.72205438066464</v>
      </c>
    </row>
    <row r="11" spans="1:54" x14ac:dyDescent="0.2">
      <c r="A11" s="11">
        <v>361</v>
      </c>
      <c r="B11" s="11" t="s">
        <v>53</v>
      </c>
      <c r="C11" s="11" t="s">
        <v>57</v>
      </c>
      <c r="D11" s="11">
        <v>3</v>
      </c>
      <c r="E11" s="11" t="s">
        <v>58</v>
      </c>
      <c r="F11" s="11">
        <v>3</v>
      </c>
      <c r="G11" s="11" t="s">
        <v>59</v>
      </c>
      <c r="H11" s="11">
        <v>103</v>
      </c>
      <c r="I11" s="11">
        <f t="shared" si="18"/>
        <v>104</v>
      </c>
      <c r="J11">
        <v>36.893999999999998</v>
      </c>
      <c r="K11">
        <v>36.904000000000003</v>
      </c>
      <c r="L11" s="11" t="s">
        <v>8</v>
      </c>
      <c r="M11" s="14">
        <v>4.8057499999999997</v>
      </c>
      <c r="N11">
        <v>5.2499999999999998E-2</v>
      </c>
      <c r="O11">
        <v>-0.66125</v>
      </c>
      <c r="P11">
        <v>2.82499999999999E-2</v>
      </c>
      <c r="Q11" s="11">
        <v>13.57</v>
      </c>
      <c r="R11" s="11">
        <v>0.81</v>
      </c>
      <c r="S11" s="11">
        <f t="shared" si="13"/>
        <v>5.9690493736182759</v>
      </c>
      <c r="T11" s="11">
        <v>10.1816</v>
      </c>
      <c r="U11" s="11">
        <v>10.201499999999999</v>
      </c>
      <c r="V11" s="11">
        <v>10.5557</v>
      </c>
      <c r="W11" s="11">
        <f t="shared" si="0"/>
        <v>0.37410000000000032</v>
      </c>
      <c r="X11" s="11">
        <v>10.4183</v>
      </c>
      <c r="Y11" s="11">
        <f t="shared" si="1"/>
        <v>0.2367000000000008</v>
      </c>
      <c r="Z11" s="11">
        <f t="shared" si="2"/>
        <v>0.13739999999999952</v>
      </c>
      <c r="AA11" s="11">
        <f t="shared" si="3"/>
        <v>36.728147554129755</v>
      </c>
      <c r="AB11" s="11">
        <v>10.392799999999999</v>
      </c>
      <c r="AC11" s="11">
        <f t="shared" si="4"/>
        <v>0.21119999999999983</v>
      </c>
      <c r="AD11" s="12">
        <f t="shared" si="5"/>
        <v>89.226869455005968</v>
      </c>
      <c r="AE11" s="11">
        <v>10.217599999999999</v>
      </c>
      <c r="AF11" s="11">
        <f t="shared" si="6"/>
        <v>1.6099999999999781E-2</v>
      </c>
      <c r="AG11" s="12">
        <f t="shared" si="7"/>
        <v>6.80185889311353</v>
      </c>
      <c r="AH11" s="12">
        <f t="shared" si="8"/>
        <v>96.0287283481195</v>
      </c>
      <c r="AI11" s="11">
        <v>2</v>
      </c>
      <c r="AJ11" s="13">
        <v>4.423</v>
      </c>
      <c r="AK11" s="13">
        <v>0</v>
      </c>
      <c r="AL11" s="11">
        <f>SUM('Map 103-104'!A2:I6)</f>
        <v>588</v>
      </c>
      <c r="AM11" s="12">
        <f t="shared" si="14"/>
        <v>132.94144245986885</v>
      </c>
      <c r="AN11" s="12">
        <f t="shared" si="9"/>
        <v>9.0424893265899957</v>
      </c>
      <c r="AO11" s="12">
        <f t="shared" si="10"/>
        <v>5.7213505041535884</v>
      </c>
      <c r="AP11" s="12">
        <f t="shared" si="11"/>
        <v>0.34151023643068584</v>
      </c>
      <c r="AQ11" s="11">
        <v>3</v>
      </c>
      <c r="AR11" s="11">
        <v>29.646000000000001</v>
      </c>
      <c r="AS11" s="11">
        <v>8.8999999999999996E-2</v>
      </c>
      <c r="AT11" s="11">
        <f>SUM('Map 103-104'!A9:I13)</f>
        <v>383</v>
      </c>
      <c r="AU11" s="12">
        <f t="shared" si="15"/>
        <v>12.958013330175591</v>
      </c>
      <c r="AV11" s="12">
        <f t="shared" si="16"/>
        <v>11.562029638078045</v>
      </c>
      <c r="AW11" s="12">
        <f t="shared" si="12"/>
        <v>7.3155103323525257</v>
      </c>
      <c r="AX11" s="11">
        <f t="shared" si="17"/>
        <v>0.43666642367026864</v>
      </c>
      <c r="AY11" s="11">
        <v>3.2749999999999999</v>
      </c>
      <c r="AZ11" s="11">
        <v>0.55000000000000004</v>
      </c>
      <c r="BA11" s="11">
        <f t="shared" si="19"/>
        <v>3.8250000000000002</v>
      </c>
      <c r="BB11" s="11">
        <f>BA11/Q11*1000</f>
        <v>281.87177597641858</v>
      </c>
    </row>
    <row r="12" spans="1:54" x14ac:dyDescent="0.2">
      <c r="A12" s="11">
        <v>361</v>
      </c>
      <c r="B12" s="11" t="s">
        <v>54</v>
      </c>
      <c r="C12" s="11" t="s">
        <v>57</v>
      </c>
      <c r="D12" s="11">
        <v>3</v>
      </c>
      <c r="E12" s="11" t="s">
        <v>58</v>
      </c>
      <c r="F12" s="11">
        <v>3</v>
      </c>
      <c r="G12" s="11" t="s">
        <v>59</v>
      </c>
      <c r="H12" s="11">
        <v>115</v>
      </c>
      <c r="I12" s="11">
        <f t="shared" si="18"/>
        <v>116</v>
      </c>
      <c r="J12">
        <v>37.014000000000003</v>
      </c>
      <c r="K12">
        <v>37.024000000000001</v>
      </c>
      <c r="L12" s="11" t="s">
        <v>9</v>
      </c>
      <c r="M12" s="14">
        <v>4.6559999999999997</v>
      </c>
      <c r="N12">
        <v>9.7000000000000003E-2</v>
      </c>
      <c r="O12">
        <v>-0.81199999999999894</v>
      </c>
      <c r="P12">
        <v>2.5000000000000001E-2</v>
      </c>
      <c r="Q12" s="11">
        <v>15.53</v>
      </c>
      <c r="R12" s="11">
        <v>1.23</v>
      </c>
      <c r="S12" s="11">
        <f t="shared" si="13"/>
        <v>7.9201545396007722</v>
      </c>
      <c r="T12" s="11">
        <v>10.3736</v>
      </c>
      <c r="U12" s="11">
        <v>10.2051</v>
      </c>
      <c r="V12" s="11">
        <v>10.938499999999999</v>
      </c>
      <c r="W12" s="11">
        <f t="shared" si="0"/>
        <v>0.56489999999999974</v>
      </c>
      <c r="X12" s="11">
        <v>10.747299999999999</v>
      </c>
      <c r="Y12" s="11">
        <f t="shared" si="1"/>
        <v>0.37369999999999948</v>
      </c>
      <c r="Z12" s="11">
        <f t="shared" si="2"/>
        <v>0.19120000000000026</v>
      </c>
      <c r="AA12" s="11">
        <f t="shared" si="3"/>
        <v>33.846698530713468</v>
      </c>
      <c r="AB12" s="11">
        <v>10.7136</v>
      </c>
      <c r="AC12" s="11">
        <f t="shared" si="4"/>
        <v>0.33999999999999986</v>
      </c>
      <c r="AD12" s="12">
        <f t="shared" si="5"/>
        <v>90.982071180091069</v>
      </c>
      <c r="AE12" s="11">
        <v>10.2296</v>
      </c>
      <c r="AF12" s="11">
        <f t="shared" si="6"/>
        <v>2.4499999999999744E-2</v>
      </c>
      <c r="AG12" s="12">
        <f t="shared" si="7"/>
        <v>6.5560610115064959</v>
      </c>
      <c r="AH12" s="12">
        <f t="shared" si="8"/>
        <v>97.538132191597569</v>
      </c>
      <c r="AI12" s="11">
        <v>4</v>
      </c>
      <c r="AJ12" s="13">
        <v>1.2290000000000001</v>
      </c>
      <c r="AK12" s="13">
        <v>5.2999999999999999E-2</v>
      </c>
      <c r="AL12" s="11">
        <f>SUM('Map 115-116'!A2:I6)</f>
        <v>262</v>
      </c>
      <c r="AM12" s="12">
        <f t="shared" si="14"/>
        <v>222.78911564625847</v>
      </c>
      <c r="AN12" s="12">
        <f t="shared" si="9"/>
        <v>14.60619034876447</v>
      </c>
      <c r="AO12" s="12">
        <f t="shared" si="10"/>
        <v>9.6624771345959939</v>
      </c>
      <c r="AP12" s="12">
        <f t="shared" si="11"/>
        <v>0.76528312141359123</v>
      </c>
      <c r="AQ12" s="11">
        <v>4</v>
      </c>
      <c r="AR12" s="11">
        <v>21.776</v>
      </c>
      <c r="AS12" s="11">
        <v>0.11700000000000001</v>
      </c>
      <c r="AT12" s="11">
        <f>SUM('Map 115-116'!A9:I13)</f>
        <v>193</v>
      </c>
      <c r="AU12" s="12">
        <f t="shared" si="15"/>
        <v>8.9108453760561428</v>
      </c>
      <c r="AV12" s="12">
        <f t="shared" si="16"/>
        <v>8.1072716827912537</v>
      </c>
      <c r="AW12" s="12">
        <f t="shared" si="12"/>
        <v>5.3632278772509974</v>
      </c>
      <c r="AX12" s="11">
        <f t="shared" si="17"/>
        <v>0.42477593618922904</v>
      </c>
      <c r="AY12" s="11">
        <v>3.6709999999999998</v>
      </c>
      <c r="AZ12" s="11">
        <v>0.95899999999999996</v>
      </c>
      <c r="BA12" s="11">
        <f t="shared" si="19"/>
        <v>4.63</v>
      </c>
      <c r="BB12" s="11">
        <f>BA12/Q12*1000</f>
        <v>298.13264649066321</v>
      </c>
    </row>
    <row r="13" spans="1:54" x14ac:dyDescent="0.2">
      <c r="A13" s="11">
        <v>361</v>
      </c>
      <c r="B13" s="11" t="s">
        <v>55</v>
      </c>
      <c r="C13" s="11" t="s">
        <v>57</v>
      </c>
      <c r="D13" s="11">
        <v>3</v>
      </c>
      <c r="E13" s="11" t="s">
        <v>58</v>
      </c>
      <c r="F13" s="11">
        <v>3</v>
      </c>
      <c r="G13" s="11" t="s">
        <v>59</v>
      </c>
      <c r="H13" s="11">
        <v>128</v>
      </c>
      <c r="I13" s="11">
        <f t="shared" si="18"/>
        <v>129</v>
      </c>
      <c r="J13">
        <v>37.143999999999998</v>
      </c>
      <c r="K13">
        <v>37.154000000000003</v>
      </c>
      <c r="L13" s="11" t="s">
        <v>10</v>
      </c>
      <c r="M13" s="14">
        <v>4.6025</v>
      </c>
      <c r="N13">
        <v>6.5000000000000002E-2</v>
      </c>
      <c r="O13">
        <v>-0.78899999999999904</v>
      </c>
      <c r="P13">
        <v>4.1999999999999899E-2</v>
      </c>
      <c r="Q13" s="11">
        <v>15.49</v>
      </c>
      <c r="R13" s="11">
        <v>1.22</v>
      </c>
      <c r="S13" s="11">
        <f t="shared" si="13"/>
        <v>7.8760490639122009</v>
      </c>
      <c r="T13" s="11">
        <v>10.282999999999999</v>
      </c>
      <c r="U13" s="11">
        <v>10.286</v>
      </c>
      <c r="V13" s="11">
        <v>10.8322</v>
      </c>
      <c r="W13" s="11">
        <f t="shared" si="0"/>
        <v>0.5492000000000008</v>
      </c>
      <c r="X13" s="11">
        <v>10.624599999999999</v>
      </c>
      <c r="Y13" s="11">
        <f t="shared" si="1"/>
        <v>0.34159999999999968</v>
      </c>
      <c r="Z13" s="11">
        <f t="shared" si="2"/>
        <v>0.20760000000000112</v>
      </c>
      <c r="AA13" s="11">
        <f t="shared" si="3"/>
        <v>37.800436999271817</v>
      </c>
      <c r="AB13" s="11">
        <v>10.582599999999999</v>
      </c>
      <c r="AC13" s="11">
        <f t="shared" si="4"/>
        <v>0.29959999999999987</v>
      </c>
      <c r="AD13" s="12">
        <f t="shared" si="5"/>
        <v>87.704918032786921</v>
      </c>
      <c r="AE13" s="11">
        <v>10.3146</v>
      </c>
      <c r="AF13" s="11">
        <f t="shared" si="6"/>
        <v>2.8600000000000847E-2</v>
      </c>
      <c r="AG13" s="12">
        <f t="shared" si="7"/>
        <v>8.3723653395787103</v>
      </c>
      <c r="AH13" s="12">
        <f t="shared" si="8"/>
        <v>96.077283372365628</v>
      </c>
      <c r="AI13" s="11">
        <v>4</v>
      </c>
      <c r="AJ13" s="13">
        <v>1.4490000000000001</v>
      </c>
      <c r="AK13" s="13">
        <v>-3.5000000000000003E-2</v>
      </c>
      <c r="AL13" s="11">
        <f>SUM('Map 128-129'!A2:I6)</f>
        <v>242</v>
      </c>
      <c r="AM13" s="12">
        <f t="shared" si="14"/>
        <v>163.07277628032344</v>
      </c>
      <c r="AN13" s="12">
        <f t="shared" si="9"/>
        <v>13.653048599582533</v>
      </c>
      <c r="AO13" s="12">
        <f t="shared" si="10"/>
        <v>8.4921365652173737</v>
      </c>
      <c r="AP13" s="12">
        <f t="shared" si="11"/>
        <v>0.66884484245094866</v>
      </c>
      <c r="AQ13" s="11">
        <v>4</v>
      </c>
      <c r="AR13" s="11">
        <v>19.741</v>
      </c>
      <c r="AS13" s="11">
        <v>0.10100000000000001</v>
      </c>
      <c r="AT13" s="11">
        <f>SUM('Map 128-129'!A9:I13)</f>
        <v>145</v>
      </c>
      <c r="AU13" s="12">
        <f t="shared" si="15"/>
        <v>7.382892057026476</v>
      </c>
      <c r="AV13" s="12">
        <f t="shared" si="16"/>
        <v>6.4751594270642068</v>
      </c>
      <c r="AW13" s="12">
        <f t="shared" si="12"/>
        <v>4.027520867234391</v>
      </c>
      <c r="AX13" s="11">
        <f t="shared" si="17"/>
        <v>0.31720951956268278</v>
      </c>
      <c r="AY13" s="11">
        <v>2.847</v>
      </c>
      <c r="AZ13" s="11">
        <v>0.35</v>
      </c>
      <c r="BA13" s="11">
        <f t="shared" si="19"/>
        <v>3.1970000000000001</v>
      </c>
      <c r="BB13" s="11">
        <f>BA13/Q13*1000</f>
        <v>206.39122014202712</v>
      </c>
    </row>
    <row r="14" spans="1:54" x14ac:dyDescent="0.2">
      <c r="A14" s="11">
        <v>361</v>
      </c>
      <c r="B14" s="11" t="s">
        <v>56</v>
      </c>
      <c r="C14" s="11" t="s">
        <v>57</v>
      </c>
      <c r="D14" s="11">
        <v>3</v>
      </c>
      <c r="E14" s="11" t="s">
        <v>58</v>
      </c>
      <c r="F14" s="11">
        <v>3</v>
      </c>
      <c r="G14" s="11" t="s">
        <v>59</v>
      </c>
      <c r="H14" s="11">
        <v>140</v>
      </c>
      <c r="I14" s="11">
        <f t="shared" si="18"/>
        <v>141</v>
      </c>
      <c r="J14">
        <v>37.264000000000003</v>
      </c>
      <c r="K14">
        <v>37.274000000000001</v>
      </c>
      <c r="L14" s="11" t="s">
        <v>11</v>
      </c>
      <c r="M14" s="14">
        <v>4.5279999999999996</v>
      </c>
      <c r="N14">
        <v>4.7500000000000001E-2</v>
      </c>
      <c r="O14">
        <v>-0.51500000000000001</v>
      </c>
      <c r="P14">
        <v>2.3E-2</v>
      </c>
      <c r="Q14" s="11">
        <v>12.89</v>
      </c>
      <c r="R14" s="11">
        <v>1.1599999999999999</v>
      </c>
      <c r="S14" s="11">
        <f t="shared" si="13"/>
        <v>8.9992242048099289</v>
      </c>
      <c r="T14" s="11">
        <v>10.295</v>
      </c>
      <c r="U14" s="11">
        <v>10.2196</v>
      </c>
      <c r="V14" s="11">
        <v>10.7989</v>
      </c>
      <c r="W14" s="11">
        <f t="shared" si="0"/>
        <v>0.50389999999999979</v>
      </c>
      <c r="X14" s="11">
        <v>10.559200000000001</v>
      </c>
      <c r="Y14" s="11">
        <f t="shared" si="1"/>
        <v>0.26420000000000066</v>
      </c>
      <c r="Z14" s="11">
        <f t="shared" si="2"/>
        <v>0.23969999999999914</v>
      </c>
      <c r="AA14" s="11">
        <f t="shared" si="3"/>
        <v>47.568962095653752</v>
      </c>
      <c r="AB14" s="11">
        <v>10.500400000000001</v>
      </c>
      <c r="AC14" s="11">
        <f t="shared" si="4"/>
        <v>0.20540000000000092</v>
      </c>
      <c r="AD14" s="12">
        <f t="shared" si="5"/>
        <v>77.744133232399847</v>
      </c>
      <c r="AE14" s="11">
        <v>10.269</v>
      </c>
      <c r="AF14" s="11">
        <f t="shared" si="6"/>
        <v>4.9400000000000333E-2</v>
      </c>
      <c r="AG14" s="12">
        <f t="shared" si="7"/>
        <v>18.697956093868363</v>
      </c>
      <c r="AH14" s="12">
        <f t="shared" si="8"/>
        <v>96.442089326268217</v>
      </c>
      <c r="AI14" s="11">
        <v>4</v>
      </c>
      <c r="AJ14" s="13">
        <v>1.6619999999999999</v>
      </c>
      <c r="AK14" s="13">
        <v>3.5000000000000003E-2</v>
      </c>
      <c r="AL14" s="11">
        <f>SUM('Map 140-141'!A2:I6)</f>
        <v>168</v>
      </c>
      <c r="AM14" s="12">
        <f t="shared" si="14"/>
        <v>103.25752919483712</v>
      </c>
      <c r="AN14" s="12">
        <f t="shared" si="9"/>
        <v>19.30704747246395</v>
      </c>
      <c r="AO14" s="12">
        <f t="shared" si="10"/>
        <v>10.122885378497697</v>
      </c>
      <c r="AP14" s="12">
        <f t="shared" si="11"/>
        <v>0.91098115120692991</v>
      </c>
      <c r="AQ14" s="11">
        <v>5</v>
      </c>
      <c r="AR14" s="11">
        <v>8.0389999999999997</v>
      </c>
      <c r="AS14" s="11">
        <v>0.112</v>
      </c>
      <c r="AT14" s="11">
        <f>SUM('Map 140-141'!A9:I13)</f>
        <v>87</v>
      </c>
      <c r="AU14" s="12">
        <f t="shared" si="15"/>
        <v>10.975148227576637</v>
      </c>
      <c r="AV14" s="12">
        <f t="shared" si="16"/>
        <v>8.5325338605005516</v>
      </c>
      <c r="AW14" s="12">
        <f t="shared" si="12"/>
        <v>4.4736960626002222</v>
      </c>
      <c r="AX14" s="11">
        <f t="shared" si="17"/>
        <v>0.40259793891514795</v>
      </c>
      <c r="AY14" s="11">
        <v>1.9830000000000001</v>
      </c>
      <c r="AZ14" s="11">
        <v>1.4410000000000001</v>
      </c>
      <c r="BA14" s="11">
        <f t="shared" si="19"/>
        <v>3.4240000000000004</v>
      </c>
      <c r="BB14" s="11">
        <f>BA14/Q14*1000</f>
        <v>265.63227307990695</v>
      </c>
    </row>
    <row r="15" spans="1:54" x14ac:dyDescent="0.2">
      <c r="A15">
        <v>361</v>
      </c>
      <c r="B15" t="s">
        <v>45</v>
      </c>
      <c r="C15" t="s">
        <v>57</v>
      </c>
      <c r="D15">
        <v>5</v>
      </c>
      <c r="E15" t="s">
        <v>58</v>
      </c>
      <c r="F15">
        <v>4</v>
      </c>
      <c r="G15" t="s">
        <v>59</v>
      </c>
      <c r="H15">
        <v>2</v>
      </c>
      <c r="I15">
        <v>3</v>
      </c>
      <c r="J15">
        <v>37.384</v>
      </c>
      <c r="K15">
        <v>37.393999999999998</v>
      </c>
      <c r="L15" s="11" t="s">
        <v>74</v>
      </c>
      <c r="M15">
        <v>4.4443333333333301</v>
      </c>
      <c r="N15">
        <v>4.3666666666666597E-2</v>
      </c>
      <c r="O15">
        <v>-0.45900000000000002</v>
      </c>
      <c r="P15">
        <v>2.0333333333333301E-2</v>
      </c>
      <c r="Q15">
        <v>14.69</v>
      </c>
      <c r="R15">
        <v>0.98</v>
      </c>
      <c r="S15" s="11">
        <f t="shared" si="13"/>
        <v>6.6712049012933967</v>
      </c>
      <c r="AJ15" s="11">
        <v>0.80700000000000005</v>
      </c>
      <c r="AL15" s="11">
        <f>SUM('Map 91-92'!A23:I27)</f>
        <v>21</v>
      </c>
      <c r="AM15" s="12"/>
      <c r="AN15" s="12">
        <f>AL15/AJ15</f>
        <v>26.022304832713754</v>
      </c>
      <c r="AO15" s="12">
        <f>AN15*(1-AA10/100)</f>
        <v>17.78811214615931</v>
      </c>
      <c r="AP15" s="12">
        <f>AO15*S10/100</f>
        <v>0.65832137096813137</v>
      </c>
    </row>
    <row r="17" spans="13:16" x14ac:dyDescent="0.2">
      <c r="M17"/>
      <c r="N17"/>
      <c r="O17"/>
      <c r="P17"/>
    </row>
    <row r="18" spans="13:16" x14ac:dyDescent="0.2">
      <c r="M18"/>
      <c r="N18"/>
      <c r="O18"/>
      <c r="P18"/>
    </row>
    <row r="19" spans="13:16" x14ac:dyDescent="0.2">
      <c r="M19"/>
      <c r="N19"/>
      <c r="O19"/>
      <c r="P19"/>
    </row>
    <row r="20" spans="13:16" x14ac:dyDescent="0.2">
      <c r="M20"/>
      <c r="N20"/>
      <c r="O20"/>
      <c r="P20"/>
    </row>
    <row r="21" spans="13:16" x14ac:dyDescent="0.2">
      <c r="M21"/>
      <c r="N21"/>
      <c r="O21"/>
      <c r="P21"/>
    </row>
    <row r="22" spans="13:16" x14ac:dyDescent="0.2">
      <c r="M22"/>
      <c r="N22"/>
      <c r="O22"/>
      <c r="P22"/>
    </row>
    <row r="23" spans="13:16" x14ac:dyDescent="0.2">
      <c r="M23"/>
      <c r="N23"/>
      <c r="O23"/>
      <c r="P23"/>
    </row>
    <row r="24" spans="13:16" x14ac:dyDescent="0.2">
      <c r="M24"/>
      <c r="N24"/>
      <c r="O24"/>
      <c r="P24"/>
    </row>
    <row r="25" spans="13:16" x14ac:dyDescent="0.2">
      <c r="M25"/>
      <c r="N25"/>
      <c r="O25"/>
      <c r="P25"/>
    </row>
    <row r="26" spans="13:16" x14ac:dyDescent="0.2">
      <c r="M26"/>
      <c r="N26"/>
      <c r="O26"/>
      <c r="P26"/>
    </row>
    <row r="27" spans="13:16" x14ac:dyDescent="0.2">
      <c r="M27"/>
      <c r="N27"/>
      <c r="O27"/>
      <c r="P27"/>
    </row>
    <row r="28" spans="13:16" x14ac:dyDescent="0.2">
      <c r="M28"/>
      <c r="N28"/>
      <c r="O28"/>
      <c r="P28"/>
    </row>
    <row r="29" spans="13:16" x14ac:dyDescent="0.2">
      <c r="M29"/>
      <c r="N29"/>
      <c r="O29"/>
      <c r="P29"/>
    </row>
    <row r="30" spans="13:16" x14ac:dyDescent="0.2">
      <c r="M30"/>
      <c r="N30"/>
      <c r="O30"/>
      <c r="P3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808E-7359-7746-A7F0-142CAAA4B729}">
  <dimension ref="A1:I13"/>
  <sheetViews>
    <sheetView workbookViewId="0">
      <selection activeCell="G14" sqref="G14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1</v>
      </c>
      <c r="B2" s="2">
        <v>2</v>
      </c>
      <c r="C2" s="2">
        <v>0</v>
      </c>
      <c r="D2" s="2">
        <v>9</v>
      </c>
      <c r="E2" s="2">
        <v>0</v>
      </c>
      <c r="F2" s="2">
        <v>0</v>
      </c>
      <c r="G2" s="2">
        <v>0</v>
      </c>
      <c r="H2" s="2">
        <v>1</v>
      </c>
      <c r="I2" s="3">
        <v>0</v>
      </c>
    </row>
    <row r="3" spans="1:9" x14ac:dyDescent="0.2">
      <c r="A3" s="4">
        <v>0</v>
      </c>
      <c r="B3" s="5">
        <v>12</v>
      </c>
      <c r="C3" s="5">
        <v>12</v>
      </c>
      <c r="D3" s="10">
        <v>22</v>
      </c>
      <c r="E3" s="10">
        <v>6</v>
      </c>
      <c r="F3" s="10">
        <v>44</v>
      </c>
      <c r="G3" s="10">
        <v>38</v>
      </c>
      <c r="H3" s="10">
        <v>55</v>
      </c>
      <c r="I3" s="6">
        <v>14</v>
      </c>
    </row>
    <row r="4" spans="1:9" x14ac:dyDescent="0.2">
      <c r="A4" s="4">
        <v>0</v>
      </c>
      <c r="B4" s="5">
        <v>7</v>
      </c>
      <c r="C4" s="5">
        <v>17</v>
      </c>
      <c r="D4" s="10">
        <v>30</v>
      </c>
      <c r="E4" s="10">
        <v>18</v>
      </c>
      <c r="F4" s="10">
        <v>11</v>
      </c>
      <c r="G4" s="10">
        <v>31</v>
      </c>
      <c r="H4" s="10">
        <v>6</v>
      </c>
      <c r="I4" s="6">
        <v>12</v>
      </c>
    </row>
    <row r="5" spans="1:9" x14ac:dyDescent="0.2">
      <c r="A5" s="4">
        <v>0</v>
      </c>
      <c r="B5" s="10">
        <v>1</v>
      </c>
      <c r="C5" s="10">
        <v>2</v>
      </c>
      <c r="D5" s="10">
        <v>53</v>
      </c>
      <c r="E5" s="10">
        <v>40</v>
      </c>
      <c r="F5" s="10">
        <v>36</v>
      </c>
      <c r="G5" s="10">
        <v>36</v>
      </c>
      <c r="H5" s="10">
        <v>22</v>
      </c>
      <c r="I5" s="6">
        <v>0</v>
      </c>
    </row>
    <row r="6" spans="1:9" x14ac:dyDescent="0.2">
      <c r="A6" s="7">
        <v>0</v>
      </c>
      <c r="B6" s="8">
        <v>0</v>
      </c>
      <c r="C6" s="8">
        <v>0</v>
      </c>
      <c r="D6" s="8">
        <v>14</v>
      </c>
      <c r="E6" s="8">
        <v>20</v>
      </c>
      <c r="F6" s="8">
        <v>5</v>
      </c>
      <c r="G6" s="8">
        <v>3</v>
      </c>
      <c r="H6" s="8">
        <v>8</v>
      </c>
      <c r="I6" s="9">
        <v>0</v>
      </c>
    </row>
    <row r="8" spans="1:9" x14ac:dyDescent="0.2">
      <c r="A8" t="s">
        <v>35</v>
      </c>
    </row>
    <row r="9" spans="1:9" x14ac:dyDescent="0.2">
      <c r="A9" s="1">
        <v>0</v>
      </c>
      <c r="B9" s="2">
        <v>2</v>
      </c>
      <c r="C9" s="2">
        <v>4</v>
      </c>
      <c r="D9" s="2">
        <v>2</v>
      </c>
      <c r="E9" s="2">
        <v>3</v>
      </c>
      <c r="F9" s="2">
        <v>2</v>
      </c>
      <c r="G9" s="2">
        <v>0</v>
      </c>
      <c r="H9" s="2">
        <v>4</v>
      </c>
      <c r="I9" s="3">
        <v>2</v>
      </c>
    </row>
    <row r="10" spans="1:9" x14ac:dyDescent="0.2">
      <c r="A10" s="4">
        <v>0</v>
      </c>
      <c r="B10" s="10">
        <v>10</v>
      </c>
      <c r="C10" s="10">
        <v>7</v>
      </c>
      <c r="D10" s="10">
        <v>13</v>
      </c>
      <c r="E10" s="10">
        <v>20</v>
      </c>
      <c r="F10" s="10">
        <v>10</v>
      </c>
      <c r="G10" s="10">
        <v>17</v>
      </c>
      <c r="H10" s="10">
        <v>19</v>
      </c>
      <c r="I10" s="6">
        <v>8</v>
      </c>
    </row>
    <row r="11" spans="1:9" x14ac:dyDescent="0.2">
      <c r="A11" s="4">
        <v>16</v>
      </c>
      <c r="B11" s="10">
        <v>5</v>
      </c>
      <c r="C11" s="10">
        <v>7</v>
      </c>
      <c r="D11" s="10">
        <v>8</v>
      </c>
      <c r="E11" s="10">
        <v>5</v>
      </c>
      <c r="F11" s="10">
        <v>14</v>
      </c>
      <c r="G11" s="10">
        <v>14</v>
      </c>
      <c r="H11" s="10">
        <v>12</v>
      </c>
      <c r="I11" s="6">
        <v>7</v>
      </c>
    </row>
    <row r="12" spans="1:9" x14ac:dyDescent="0.2">
      <c r="A12" s="4">
        <v>6</v>
      </c>
      <c r="B12" s="10">
        <v>4</v>
      </c>
      <c r="C12" s="10">
        <v>28</v>
      </c>
      <c r="D12" s="10">
        <v>7</v>
      </c>
      <c r="E12" s="10">
        <v>6</v>
      </c>
      <c r="F12" s="10">
        <v>10</v>
      </c>
      <c r="G12" s="10">
        <v>11</v>
      </c>
      <c r="H12" s="10">
        <v>27</v>
      </c>
      <c r="I12" s="6">
        <v>15</v>
      </c>
    </row>
    <row r="13" spans="1:9" x14ac:dyDescent="0.2">
      <c r="A13" s="7">
        <v>6</v>
      </c>
      <c r="B13" s="8">
        <v>5</v>
      </c>
      <c r="C13" s="8">
        <v>0</v>
      </c>
      <c r="D13" s="8">
        <v>0</v>
      </c>
      <c r="E13" s="8">
        <v>7</v>
      </c>
      <c r="F13" s="8">
        <v>13</v>
      </c>
      <c r="G13" s="8">
        <v>6</v>
      </c>
      <c r="H13" s="8">
        <v>15</v>
      </c>
      <c r="I13" s="9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D390-1976-5345-8AAD-2A9CD282A268}">
  <dimension ref="A1:I13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2</v>
      </c>
      <c r="G2" s="2">
        <v>0</v>
      </c>
      <c r="H2" s="2">
        <v>0</v>
      </c>
      <c r="I2" s="3">
        <v>0</v>
      </c>
    </row>
    <row r="3" spans="1:9" x14ac:dyDescent="0.2">
      <c r="A3" s="4">
        <v>0</v>
      </c>
      <c r="B3" s="5">
        <v>0</v>
      </c>
      <c r="C3" s="5">
        <v>1</v>
      </c>
      <c r="D3" s="10">
        <v>0</v>
      </c>
      <c r="E3" s="10">
        <v>3</v>
      </c>
      <c r="F3" s="10">
        <v>25</v>
      </c>
      <c r="G3" s="10">
        <v>10</v>
      </c>
      <c r="H3" s="10">
        <v>2</v>
      </c>
      <c r="I3" s="6">
        <v>0</v>
      </c>
    </row>
    <row r="4" spans="1:9" x14ac:dyDescent="0.2">
      <c r="A4" s="4">
        <v>0</v>
      </c>
      <c r="B4" s="5">
        <v>24</v>
      </c>
      <c r="C4" s="5">
        <v>19</v>
      </c>
      <c r="D4" s="10">
        <v>16</v>
      </c>
      <c r="E4" s="10">
        <v>0</v>
      </c>
      <c r="F4" s="10">
        <v>3</v>
      </c>
      <c r="G4" s="10">
        <v>15</v>
      </c>
      <c r="H4" s="10">
        <v>9</v>
      </c>
      <c r="I4" s="6">
        <v>3</v>
      </c>
    </row>
    <row r="5" spans="1:9" x14ac:dyDescent="0.2">
      <c r="A5" s="4">
        <v>0</v>
      </c>
      <c r="B5" s="10">
        <v>8</v>
      </c>
      <c r="C5" s="10">
        <v>18</v>
      </c>
      <c r="D5" s="10">
        <v>27</v>
      </c>
      <c r="E5" s="10">
        <v>17</v>
      </c>
      <c r="F5" s="10">
        <v>4</v>
      </c>
      <c r="G5" s="10">
        <v>17</v>
      </c>
      <c r="H5" s="10">
        <v>9</v>
      </c>
      <c r="I5" s="6">
        <v>2</v>
      </c>
    </row>
    <row r="6" spans="1:9" x14ac:dyDescent="0.2">
      <c r="A6" s="7">
        <v>0</v>
      </c>
      <c r="B6" s="8">
        <v>3</v>
      </c>
      <c r="C6" s="8">
        <v>4</v>
      </c>
      <c r="D6" s="8">
        <v>6</v>
      </c>
      <c r="E6" s="8">
        <v>1</v>
      </c>
      <c r="F6" s="8">
        <v>2</v>
      </c>
      <c r="G6" s="8">
        <v>4</v>
      </c>
      <c r="H6" s="8">
        <v>3</v>
      </c>
      <c r="I6" s="9">
        <v>5</v>
      </c>
    </row>
    <row r="8" spans="1:9" x14ac:dyDescent="0.2">
      <c r="A8" t="s">
        <v>35</v>
      </c>
    </row>
    <row r="9" spans="1:9" x14ac:dyDescent="0.2">
      <c r="A9" s="1">
        <v>1</v>
      </c>
      <c r="B9" s="2">
        <v>9</v>
      </c>
      <c r="C9" s="2">
        <v>6</v>
      </c>
      <c r="D9" s="2">
        <v>11</v>
      </c>
      <c r="E9" s="2">
        <v>8</v>
      </c>
      <c r="F9" s="2">
        <v>5</v>
      </c>
      <c r="G9" s="2">
        <v>2</v>
      </c>
      <c r="H9" s="2">
        <v>0</v>
      </c>
      <c r="I9" s="3">
        <v>0</v>
      </c>
    </row>
    <row r="10" spans="1:9" x14ac:dyDescent="0.2">
      <c r="A10" s="4">
        <v>7</v>
      </c>
      <c r="B10" s="10">
        <v>13</v>
      </c>
      <c r="C10" s="10">
        <v>10</v>
      </c>
      <c r="D10" s="10">
        <v>3</v>
      </c>
      <c r="E10" s="10">
        <v>6</v>
      </c>
      <c r="F10" s="10">
        <v>10</v>
      </c>
      <c r="G10" s="10">
        <v>14</v>
      </c>
      <c r="H10" s="10">
        <v>0</v>
      </c>
      <c r="I10" s="6">
        <v>0</v>
      </c>
    </row>
    <row r="11" spans="1:9" x14ac:dyDescent="0.2">
      <c r="A11" s="4">
        <v>1</v>
      </c>
      <c r="B11" s="10">
        <v>4</v>
      </c>
      <c r="C11" s="10">
        <v>15</v>
      </c>
      <c r="D11" s="10">
        <v>0</v>
      </c>
      <c r="E11" s="10">
        <v>1</v>
      </c>
      <c r="F11" s="10">
        <v>8</v>
      </c>
      <c r="G11" s="10">
        <v>8</v>
      </c>
      <c r="H11" s="10">
        <v>0</v>
      </c>
      <c r="I11" s="6">
        <v>0</v>
      </c>
    </row>
    <row r="12" spans="1:9" x14ac:dyDescent="0.2">
      <c r="A12" s="4">
        <v>6</v>
      </c>
      <c r="B12" s="10">
        <v>5</v>
      </c>
      <c r="C12" s="10">
        <v>0</v>
      </c>
      <c r="D12" s="10">
        <v>5</v>
      </c>
      <c r="E12" s="10">
        <v>5</v>
      </c>
      <c r="F12" s="10">
        <v>5</v>
      </c>
      <c r="G12" s="10">
        <v>7</v>
      </c>
      <c r="H12" s="10">
        <v>3</v>
      </c>
      <c r="I12" s="6">
        <v>0</v>
      </c>
    </row>
    <row r="13" spans="1:9" x14ac:dyDescent="0.2">
      <c r="A13" s="7">
        <v>4</v>
      </c>
      <c r="B13" s="8">
        <v>1</v>
      </c>
      <c r="C13" s="8">
        <v>0</v>
      </c>
      <c r="D13" s="8">
        <v>0</v>
      </c>
      <c r="E13" s="8">
        <v>2</v>
      </c>
      <c r="F13" s="8">
        <v>2</v>
      </c>
      <c r="G13" s="8">
        <v>4</v>
      </c>
      <c r="H13" s="8">
        <v>1</v>
      </c>
      <c r="I13" s="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621D-7465-A843-AF25-FC1F6F8C361A}">
  <dimension ref="A1:I13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3</v>
      </c>
      <c r="H2" s="2">
        <v>0</v>
      </c>
      <c r="I2" s="3">
        <v>0</v>
      </c>
    </row>
    <row r="3" spans="1:9" x14ac:dyDescent="0.2">
      <c r="A3" s="4">
        <v>0</v>
      </c>
      <c r="B3" s="5">
        <v>0</v>
      </c>
      <c r="C3" s="5">
        <v>3</v>
      </c>
      <c r="D3" s="10">
        <v>24</v>
      </c>
      <c r="E3" s="10">
        <v>0</v>
      </c>
      <c r="F3" s="10">
        <v>0</v>
      </c>
      <c r="G3" s="10">
        <v>8</v>
      </c>
      <c r="H3" s="10">
        <v>25</v>
      </c>
      <c r="I3" s="6">
        <v>0</v>
      </c>
    </row>
    <row r="4" spans="1:9" x14ac:dyDescent="0.2">
      <c r="A4" s="4">
        <v>0</v>
      </c>
      <c r="B4" s="5">
        <v>0</v>
      </c>
      <c r="C4" s="5">
        <v>3</v>
      </c>
      <c r="D4" s="10">
        <v>34</v>
      </c>
      <c r="E4" s="10">
        <v>2</v>
      </c>
      <c r="F4" s="10">
        <v>4</v>
      </c>
      <c r="G4" s="10">
        <v>19</v>
      </c>
      <c r="H4" s="10">
        <v>22</v>
      </c>
      <c r="I4" s="6">
        <v>0</v>
      </c>
    </row>
    <row r="5" spans="1:9" x14ac:dyDescent="0.2">
      <c r="A5" s="4">
        <v>0</v>
      </c>
      <c r="B5" s="10">
        <v>0</v>
      </c>
      <c r="C5" s="10">
        <v>2</v>
      </c>
      <c r="D5" s="10">
        <v>4</v>
      </c>
      <c r="E5" s="10">
        <v>2</v>
      </c>
      <c r="F5" s="10">
        <v>0</v>
      </c>
      <c r="G5" s="10">
        <v>5</v>
      </c>
      <c r="H5" s="10">
        <v>8</v>
      </c>
      <c r="I5" s="6">
        <v>0</v>
      </c>
    </row>
    <row r="6" spans="1:9" x14ac:dyDescent="0.2">
      <c r="A6" s="7">
        <v>0</v>
      </c>
      <c r="B6" s="8">
        <v>6</v>
      </c>
      <c r="C6" s="8">
        <v>27</v>
      </c>
      <c r="D6" s="8">
        <v>10</v>
      </c>
      <c r="E6" s="8">
        <v>2</v>
      </c>
      <c r="F6" s="8">
        <v>0</v>
      </c>
      <c r="G6" s="8">
        <v>0</v>
      </c>
      <c r="H6" s="8">
        <v>6</v>
      </c>
      <c r="I6" s="9">
        <v>23</v>
      </c>
    </row>
    <row r="8" spans="1:9" x14ac:dyDescent="0.2">
      <c r="A8" t="s">
        <v>35</v>
      </c>
    </row>
    <row r="9" spans="1:9" x14ac:dyDescent="0.2">
      <c r="A9" s="1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4</v>
      </c>
      <c r="H9" s="2">
        <v>2</v>
      </c>
      <c r="I9" s="3">
        <v>6</v>
      </c>
    </row>
    <row r="10" spans="1:9" x14ac:dyDescent="0.2">
      <c r="A10" s="4">
        <v>2</v>
      </c>
      <c r="B10" s="10">
        <v>8</v>
      </c>
      <c r="C10" s="10">
        <v>3</v>
      </c>
      <c r="D10" s="10">
        <v>3</v>
      </c>
      <c r="E10" s="10">
        <v>9</v>
      </c>
      <c r="F10" s="10">
        <v>0</v>
      </c>
      <c r="G10" s="10">
        <v>19</v>
      </c>
      <c r="H10" s="10">
        <v>12</v>
      </c>
      <c r="I10" s="6">
        <v>4</v>
      </c>
    </row>
    <row r="11" spans="1:9" x14ac:dyDescent="0.2">
      <c r="A11" s="4">
        <v>3</v>
      </c>
      <c r="B11" s="10">
        <v>0</v>
      </c>
      <c r="C11" s="10">
        <v>6</v>
      </c>
      <c r="D11" s="10">
        <v>3</v>
      </c>
      <c r="E11" s="10">
        <v>9</v>
      </c>
      <c r="F11" s="10">
        <v>10</v>
      </c>
      <c r="G11" s="10">
        <v>8</v>
      </c>
      <c r="H11" s="10">
        <v>9</v>
      </c>
      <c r="I11" s="6">
        <v>2</v>
      </c>
    </row>
    <row r="12" spans="1:9" x14ac:dyDescent="0.2">
      <c r="A12" s="4">
        <v>7</v>
      </c>
      <c r="B12" s="10">
        <v>0</v>
      </c>
      <c r="C12" s="10">
        <v>0</v>
      </c>
      <c r="D12" s="10">
        <v>5</v>
      </c>
      <c r="E12" s="10">
        <v>3</v>
      </c>
      <c r="F12" s="10">
        <v>0</v>
      </c>
      <c r="G12" s="10">
        <v>2</v>
      </c>
      <c r="H12" s="10">
        <v>3</v>
      </c>
      <c r="I12" s="6">
        <v>0</v>
      </c>
    </row>
    <row r="13" spans="1:9" x14ac:dyDescent="0.2">
      <c r="A13" s="7">
        <v>0</v>
      </c>
      <c r="B13" s="8">
        <v>0</v>
      </c>
      <c r="C13" s="8">
        <v>2</v>
      </c>
      <c r="D13" s="8">
        <v>1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E6626-B691-D546-84EF-360497C62FFA}">
  <dimension ref="A1:I13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2</v>
      </c>
      <c r="B2" s="2">
        <v>0</v>
      </c>
      <c r="C2" s="2">
        <v>2</v>
      </c>
      <c r="D2" s="2">
        <v>0</v>
      </c>
      <c r="E2" s="2">
        <v>0</v>
      </c>
      <c r="F2" s="2">
        <v>0</v>
      </c>
      <c r="G2" s="2">
        <v>0</v>
      </c>
      <c r="H2" s="2">
        <v>1</v>
      </c>
      <c r="I2" s="3">
        <v>0</v>
      </c>
    </row>
    <row r="3" spans="1:9" x14ac:dyDescent="0.2">
      <c r="A3" s="4">
        <v>9</v>
      </c>
      <c r="B3" s="5">
        <v>7</v>
      </c>
      <c r="C3" s="5">
        <v>6</v>
      </c>
      <c r="D3" s="10">
        <v>1</v>
      </c>
      <c r="E3" s="10">
        <v>1</v>
      </c>
      <c r="F3" s="10">
        <v>0</v>
      </c>
      <c r="G3" s="10">
        <v>15</v>
      </c>
      <c r="H3" s="10">
        <v>14</v>
      </c>
      <c r="I3" s="6">
        <v>0</v>
      </c>
    </row>
    <row r="4" spans="1:9" x14ac:dyDescent="0.2">
      <c r="A4" s="4">
        <v>5</v>
      </c>
      <c r="B4" s="5">
        <v>4</v>
      </c>
      <c r="C4" s="5">
        <v>3</v>
      </c>
      <c r="D4" s="10">
        <v>4</v>
      </c>
      <c r="E4" s="10">
        <v>0</v>
      </c>
      <c r="F4" s="10">
        <v>2</v>
      </c>
      <c r="G4" s="10">
        <v>3</v>
      </c>
      <c r="H4" s="10">
        <v>0</v>
      </c>
      <c r="I4" s="6">
        <v>0</v>
      </c>
    </row>
    <row r="5" spans="1:9" x14ac:dyDescent="0.2">
      <c r="A5" s="4">
        <v>12</v>
      </c>
      <c r="B5" s="10">
        <v>1</v>
      </c>
      <c r="C5" s="10">
        <v>3</v>
      </c>
      <c r="D5" s="10">
        <v>19</v>
      </c>
      <c r="E5" s="10">
        <v>7</v>
      </c>
      <c r="F5" s="10">
        <v>3</v>
      </c>
      <c r="G5" s="10">
        <v>2</v>
      </c>
      <c r="H5" s="10">
        <v>11</v>
      </c>
      <c r="I5" s="6">
        <v>0</v>
      </c>
    </row>
    <row r="6" spans="1:9" x14ac:dyDescent="0.2">
      <c r="A6" s="7">
        <v>7</v>
      </c>
      <c r="B6" s="8">
        <v>2</v>
      </c>
      <c r="C6" s="8">
        <v>0</v>
      </c>
      <c r="D6" s="8">
        <v>15</v>
      </c>
      <c r="E6" s="8">
        <v>0</v>
      </c>
      <c r="F6" s="8">
        <v>7</v>
      </c>
      <c r="G6" s="8">
        <v>0</v>
      </c>
      <c r="H6" s="8">
        <v>0</v>
      </c>
      <c r="I6" s="9">
        <v>0</v>
      </c>
    </row>
    <row r="8" spans="1:9" x14ac:dyDescent="0.2">
      <c r="A8" t="s">
        <v>35</v>
      </c>
    </row>
    <row r="9" spans="1:9" x14ac:dyDescent="0.2">
      <c r="A9" s="1">
        <v>0</v>
      </c>
      <c r="B9" s="2">
        <v>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</row>
    <row r="10" spans="1:9" x14ac:dyDescent="0.2">
      <c r="A10" s="4">
        <v>8</v>
      </c>
      <c r="B10" s="10">
        <v>9</v>
      </c>
      <c r="C10" s="10">
        <v>3</v>
      </c>
      <c r="D10" s="10">
        <v>1</v>
      </c>
      <c r="E10" s="10">
        <v>3</v>
      </c>
      <c r="F10" s="10">
        <v>2</v>
      </c>
      <c r="G10" s="10">
        <v>2</v>
      </c>
      <c r="H10" s="10">
        <v>0</v>
      </c>
      <c r="I10" s="6">
        <v>0</v>
      </c>
    </row>
    <row r="11" spans="1:9" x14ac:dyDescent="0.2">
      <c r="A11" s="4">
        <v>0</v>
      </c>
      <c r="B11" s="10">
        <v>1</v>
      </c>
      <c r="C11" s="10">
        <v>3</v>
      </c>
      <c r="D11" s="10">
        <v>13</v>
      </c>
      <c r="E11" s="10">
        <v>3</v>
      </c>
      <c r="F11" s="10">
        <v>6</v>
      </c>
      <c r="G11" s="10">
        <v>0</v>
      </c>
      <c r="H11" s="10">
        <v>0</v>
      </c>
      <c r="I11" s="6">
        <v>0</v>
      </c>
    </row>
    <row r="12" spans="1:9" x14ac:dyDescent="0.2">
      <c r="A12" s="4">
        <v>0</v>
      </c>
      <c r="B12" s="10">
        <v>2</v>
      </c>
      <c r="C12" s="10">
        <v>1</v>
      </c>
      <c r="D12" s="10">
        <v>7</v>
      </c>
      <c r="E12" s="10">
        <v>2</v>
      </c>
      <c r="F12" s="10">
        <v>3</v>
      </c>
      <c r="G12" s="10">
        <v>9</v>
      </c>
      <c r="H12" s="10">
        <v>0</v>
      </c>
      <c r="I12" s="6">
        <v>0</v>
      </c>
    </row>
    <row r="13" spans="1:9" x14ac:dyDescent="0.2">
      <c r="A13" s="7">
        <v>0</v>
      </c>
      <c r="B13" s="8">
        <v>3</v>
      </c>
      <c r="C13" s="8">
        <v>0</v>
      </c>
      <c r="D13" s="8">
        <v>0</v>
      </c>
      <c r="E13" s="8">
        <v>2</v>
      </c>
      <c r="F13" s="8">
        <v>0</v>
      </c>
      <c r="G13" s="8">
        <v>0</v>
      </c>
      <c r="H13" s="8">
        <v>0</v>
      </c>
      <c r="I13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9AFF-95F1-E349-9E5C-A86C3D156408}">
  <dimension ref="A1:I20"/>
  <sheetViews>
    <sheetView workbookViewId="0">
      <selection activeCell="G2" sqref="G2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3</v>
      </c>
      <c r="H2" s="2">
        <v>7</v>
      </c>
      <c r="I2" s="3">
        <v>1</v>
      </c>
    </row>
    <row r="3" spans="1:9" x14ac:dyDescent="0.2">
      <c r="A3" s="4">
        <v>0</v>
      </c>
      <c r="B3" s="5">
        <v>0</v>
      </c>
      <c r="C3" s="5">
        <v>0</v>
      </c>
      <c r="D3" s="5">
        <v>1</v>
      </c>
      <c r="E3" s="5">
        <v>1</v>
      </c>
      <c r="F3" s="5">
        <v>7</v>
      </c>
      <c r="G3" s="5">
        <v>7</v>
      </c>
      <c r="H3" s="5">
        <v>12</v>
      </c>
      <c r="I3" s="6">
        <v>3</v>
      </c>
    </row>
    <row r="4" spans="1:9" x14ac:dyDescent="0.2">
      <c r="A4" s="4">
        <v>0</v>
      </c>
      <c r="B4" s="5">
        <v>0</v>
      </c>
      <c r="C4" s="5">
        <v>4</v>
      </c>
      <c r="D4" s="10">
        <v>2</v>
      </c>
      <c r="E4" s="10">
        <v>2</v>
      </c>
      <c r="F4" s="10">
        <v>1</v>
      </c>
      <c r="G4" s="10">
        <v>3</v>
      </c>
      <c r="H4" s="10">
        <v>23</v>
      </c>
      <c r="I4" s="6">
        <v>4</v>
      </c>
    </row>
    <row r="5" spans="1:9" x14ac:dyDescent="0.2">
      <c r="A5" s="4">
        <v>0</v>
      </c>
      <c r="B5" s="10">
        <v>0</v>
      </c>
      <c r="C5" s="10">
        <v>0</v>
      </c>
      <c r="D5" s="10">
        <v>20</v>
      </c>
      <c r="E5" s="10">
        <v>14</v>
      </c>
      <c r="F5" s="10">
        <v>0</v>
      </c>
      <c r="G5" s="10">
        <v>21</v>
      </c>
      <c r="H5" s="10">
        <v>46</v>
      </c>
      <c r="I5" s="6">
        <v>12</v>
      </c>
    </row>
    <row r="6" spans="1:9" x14ac:dyDescent="0.2">
      <c r="A6" s="7">
        <v>0</v>
      </c>
      <c r="B6" s="8">
        <v>0</v>
      </c>
      <c r="C6" s="8">
        <v>2</v>
      </c>
      <c r="D6" s="8">
        <v>2</v>
      </c>
      <c r="E6" s="8">
        <v>0</v>
      </c>
      <c r="F6" s="8">
        <v>0</v>
      </c>
      <c r="G6" s="8">
        <v>0</v>
      </c>
      <c r="H6" s="8">
        <v>1</v>
      </c>
      <c r="I6" s="9">
        <v>0</v>
      </c>
    </row>
    <row r="7" spans="1:9" x14ac:dyDescent="0.2">
      <c r="A7" s="5"/>
      <c r="B7" s="5"/>
      <c r="C7" s="5"/>
      <c r="D7" s="5"/>
      <c r="E7" s="5"/>
      <c r="F7" s="5"/>
      <c r="G7" s="5"/>
      <c r="H7" s="5"/>
      <c r="I7" s="5"/>
    </row>
    <row r="8" spans="1:9" x14ac:dyDescent="0.2">
      <c r="A8" t="s">
        <v>34</v>
      </c>
      <c r="B8" s="5"/>
      <c r="C8" s="5"/>
      <c r="D8" s="5"/>
      <c r="E8" s="5"/>
      <c r="F8" s="5"/>
      <c r="G8" s="5"/>
      <c r="H8" s="5"/>
      <c r="I8" s="5"/>
    </row>
    <row r="9" spans="1:9" x14ac:dyDescent="0.2">
      <c r="A9" s="1">
        <v>0</v>
      </c>
      <c r="B9" s="2">
        <v>1</v>
      </c>
      <c r="C9" s="2">
        <v>0</v>
      </c>
      <c r="D9" s="2">
        <v>0</v>
      </c>
      <c r="E9" s="2">
        <v>2</v>
      </c>
      <c r="F9" s="2">
        <v>0</v>
      </c>
      <c r="G9" s="2">
        <v>0</v>
      </c>
      <c r="H9" s="2">
        <v>0</v>
      </c>
      <c r="I9" s="3">
        <v>0</v>
      </c>
    </row>
    <row r="10" spans="1:9" x14ac:dyDescent="0.2">
      <c r="A10" s="4">
        <v>0</v>
      </c>
      <c r="B10" s="10">
        <v>2</v>
      </c>
      <c r="C10" s="10">
        <v>40</v>
      </c>
      <c r="D10" s="10">
        <v>28</v>
      </c>
      <c r="E10" s="10">
        <v>2</v>
      </c>
      <c r="F10" s="10">
        <v>6</v>
      </c>
      <c r="G10" s="10">
        <v>6</v>
      </c>
      <c r="H10" s="10">
        <v>6</v>
      </c>
      <c r="I10" s="6">
        <v>4</v>
      </c>
    </row>
    <row r="11" spans="1:9" x14ac:dyDescent="0.2">
      <c r="A11" s="4">
        <v>0</v>
      </c>
      <c r="B11" s="10">
        <v>0</v>
      </c>
      <c r="C11" s="10">
        <v>7</v>
      </c>
      <c r="D11" s="10">
        <v>44</v>
      </c>
      <c r="E11" s="10">
        <v>23</v>
      </c>
      <c r="F11" s="10">
        <v>21</v>
      </c>
      <c r="G11" s="10">
        <v>3</v>
      </c>
      <c r="H11" s="10">
        <v>3</v>
      </c>
      <c r="I11" s="6">
        <v>5</v>
      </c>
    </row>
    <row r="12" spans="1:9" x14ac:dyDescent="0.2">
      <c r="A12" s="4">
        <v>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1</v>
      </c>
      <c r="I12" s="6">
        <v>0</v>
      </c>
    </row>
    <row r="13" spans="1:9" x14ac:dyDescent="0.2">
      <c r="A13" s="7">
        <v>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</row>
    <row r="15" spans="1:9" x14ac:dyDescent="0.2">
      <c r="A15" t="s">
        <v>33</v>
      </c>
    </row>
    <row r="16" spans="1:9" x14ac:dyDescent="0.2">
      <c r="A16" s="1">
        <v>0</v>
      </c>
      <c r="B16" s="2">
        <v>0</v>
      </c>
      <c r="C16" s="2">
        <v>0</v>
      </c>
      <c r="D16" s="2">
        <v>2</v>
      </c>
      <c r="E16" s="2">
        <v>3</v>
      </c>
      <c r="F16" s="2">
        <v>2</v>
      </c>
      <c r="G16" s="2">
        <v>2</v>
      </c>
      <c r="H16" s="2">
        <v>0</v>
      </c>
      <c r="I16" s="3">
        <v>0</v>
      </c>
    </row>
    <row r="17" spans="1:9" x14ac:dyDescent="0.2">
      <c r="A17" s="4">
        <v>0</v>
      </c>
      <c r="B17" s="5">
        <v>1</v>
      </c>
      <c r="C17" s="5">
        <v>4</v>
      </c>
      <c r="D17" s="10">
        <v>1</v>
      </c>
      <c r="E17" s="10">
        <v>0</v>
      </c>
      <c r="F17" s="10">
        <v>2</v>
      </c>
      <c r="G17" s="10">
        <v>0</v>
      </c>
      <c r="H17" s="10">
        <v>4</v>
      </c>
      <c r="I17" s="6">
        <v>0</v>
      </c>
    </row>
    <row r="18" spans="1:9" x14ac:dyDescent="0.2">
      <c r="A18" s="4">
        <v>2</v>
      </c>
      <c r="B18" s="5">
        <v>2</v>
      </c>
      <c r="C18" s="5">
        <v>1</v>
      </c>
      <c r="D18" s="10">
        <v>4</v>
      </c>
      <c r="E18" s="10">
        <v>0</v>
      </c>
      <c r="F18" s="10">
        <v>3</v>
      </c>
      <c r="G18" s="10">
        <v>3</v>
      </c>
      <c r="H18" s="10">
        <v>4</v>
      </c>
      <c r="I18" s="6">
        <v>0</v>
      </c>
    </row>
    <row r="19" spans="1:9" x14ac:dyDescent="0.2">
      <c r="A19" s="4">
        <v>1</v>
      </c>
      <c r="B19" s="10">
        <v>5</v>
      </c>
      <c r="C19" s="10">
        <v>3</v>
      </c>
      <c r="D19" s="10">
        <v>2</v>
      </c>
      <c r="E19" s="10">
        <v>0</v>
      </c>
      <c r="F19" s="10">
        <v>6</v>
      </c>
      <c r="G19" s="10">
        <v>0</v>
      </c>
      <c r="H19" s="10">
        <v>0</v>
      </c>
      <c r="I19" s="6">
        <v>1</v>
      </c>
    </row>
    <row r="20" spans="1:9" x14ac:dyDescent="0.2">
      <c r="A20" s="7">
        <v>1</v>
      </c>
      <c r="B20" s="8">
        <v>3</v>
      </c>
      <c r="C20" s="8">
        <v>14</v>
      </c>
      <c r="D20" s="8">
        <v>1</v>
      </c>
      <c r="E20" s="8">
        <v>0</v>
      </c>
      <c r="F20" s="8">
        <v>0</v>
      </c>
      <c r="G20" s="8">
        <v>1</v>
      </c>
      <c r="H20" s="8">
        <v>1</v>
      </c>
      <c r="I20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30AB-F0D1-0245-B9DB-B9EE3BE1399E}">
  <dimension ref="A1:I13"/>
  <sheetViews>
    <sheetView workbookViewId="0">
      <selection activeCell="A14" sqref="A14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0</v>
      </c>
      <c r="D2" s="2">
        <v>0</v>
      </c>
      <c r="E2" s="2">
        <v>2</v>
      </c>
      <c r="F2" s="2">
        <v>3</v>
      </c>
      <c r="G2" s="2">
        <v>1</v>
      </c>
      <c r="H2" s="2">
        <v>0</v>
      </c>
      <c r="I2" s="3">
        <v>0</v>
      </c>
    </row>
    <row r="3" spans="1:9" x14ac:dyDescent="0.2">
      <c r="A3" s="4">
        <v>0</v>
      </c>
      <c r="B3" s="5">
        <v>1</v>
      </c>
      <c r="C3" s="5">
        <v>0</v>
      </c>
      <c r="D3" s="5">
        <v>4</v>
      </c>
      <c r="E3" s="5">
        <v>0</v>
      </c>
      <c r="F3" s="5">
        <v>4</v>
      </c>
      <c r="G3" s="5">
        <v>2</v>
      </c>
      <c r="H3" s="5">
        <v>1</v>
      </c>
      <c r="I3" s="6">
        <v>0</v>
      </c>
    </row>
    <row r="4" spans="1:9" x14ac:dyDescent="0.2">
      <c r="A4" s="4">
        <v>0</v>
      </c>
      <c r="B4" s="5">
        <v>1</v>
      </c>
      <c r="C4" s="5">
        <v>0</v>
      </c>
      <c r="D4" s="10">
        <v>0</v>
      </c>
      <c r="E4" s="10">
        <v>0</v>
      </c>
      <c r="F4" s="10">
        <v>0</v>
      </c>
      <c r="G4" s="10">
        <v>6</v>
      </c>
      <c r="H4" s="10">
        <v>2</v>
      </c>
      <c r="I4" s="6">
        <v>0</v>
      </c>
    </row>
    <row r="5" spans="1:9" x14ac:dyDescent="0.2">
      <c r="A5" s="4">
        <v>0</v>
      </c>
      <c r="B5" s="10">
        <v>1</v>
      </c>
      <c r="C5" s="10">
        <v>0</v>
      </c>
      <c r="D5" s="10">
        <v>0</v>
      </c>
      <c r="E5" s="10">
        <v>3</v>
      </c>
      <c r="F5" s="10">
        <v>2</v>
      </c>
      <c r="G5" s="10">
        <v>27</v>
      </c>
      <c r="H5" s="10">
        <v>3</v>
      </c>
      <c r="I5" s="6">
        <v>0</v>
      </c>
    </row>
    <row r="6" spans="1:9" x14ac:dyDescent="0.2">
      <c r="A6" s="7">
        <v>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2</v>
      </c>
      <c r="H6" s="8">
        <v>3</v>
      </c>
      <c r="I6" s="9">
        <v>5</v>
      </c>
    </row>
    <row r="8" spans="1:9" x14ac:dyDescent="0.2">
      <c r="A8" t="s">
        <v>35</v>
      </c>
    </row>
    <row r="9" spans="1:9" x14ac:dyDescent="0.2">
      <c r="A9" s="1">
        <v>0</v>
      </c>
      <c r="B9" s="2">
        <v>3</v>
      </c>
      <c r="C9" s="2">
        <v>11</v>
      </c>
      <c r="D9" s="2">
        <v>23</v>
      </c>
      <c r="E9" s="2">
        <v>26</v>
      </c>
      <c r="F9" s="2">
        <v>7</v>
      </c>
      <c r="G9" s="2">
        <v>20</v>
      </c>
      <c r="H9" s="2">
        <v>12</v>
      </c>
      <c r="I9" s="3">
        <v>20</v>
      </c>
    </row>
    <row r="10" spans="1:9" x14ac:dyDescent="0.2">
      <c r="A10" s="4">
        <v>1</v>
      </c>
      <c r="B10" s="10">
        <v>4</v>
      </c>
      <c r="C10" s="10">
        <v>22</v>
      </c>
      <c r="D10" s="10">
        <v>8</v>
      </c>
      <c r="E10" s="10">
        <v>5</v>
      </c>
      <c r="F10" s="10">
        <v>1</v>
      </c>
      <c r="G10" s="10">
        <v>4</v>
      </c>
      <c r="H10" s="10">
        <v>9</v>
      </c>
      <c r="I10" s="6">
        <v>6</v>
      </c>
    </row>
    <row r="11" spans="1:9" x14ac:dyDescent="0.2">
      <c r="A11" s="4">
        <v>0</v>
      </c>
      <c r="B11" s="10">
        <v>9</v>
      </c>
      <c r="C11" s="10">
        <v>21</v>
      </c>
      <c r="D11" s="10">
        <v>20</v>
      </c>
      <c r="E11" s="10">
        <v>14</v>
      </c>
      <c r="F11" s="10">
        <v>15</v>
      </c>
      <c r="G11" s="10">
        <v>16</v>
      </c>
      <c r="H11" s="10">
        <v>0</v>
      </c>
      <c r="I11" s="6">
        <v>13</v>
      </c>
    </row>
    <row r="12" spans="1:9" x14ac:dyDescent="0.2">
      <c r="A12" s="4">
        <v>0</v>
      </c>
      <c r="B12" s="10">
        <v>2</v>
      </c>
      <c r="C12" s="10">
        <v>9</v>
      </c>
      <c r="D12" s="10">
        <v>11</v>
      </c>
      <c r="E12" s="10">
        <v>4</v>
      </c>
      <c r="F12" s="10">
        <v>5</v>
      </c>
      <c r="G12" s="10">
        <v>1</v>
      </c>
      <c r="H12" s="10">
        <v>2</v>
      </c>
      <c r="I12" s="6">
        <v>6</v>
      </c>
    </row>
    <row r="13" spans="1:9" x14ac:dyDescent="0.2">
      <c r="A13" s="7">
        <v>0</v>
      </c>
      <c r="B13" s="8">
        <v>0</v>
      </c>
      <c r="C13" s="8">
        <v>1</v>
      </c>
      <c r="D13" s="8">
        <v>2</v>
      </c>
      <c r="E13" s="8">
        <v>0</v>
      </c>
      <c r="F13" s="8">
        <v>0</v>
      </c>
      <c r="G13" s="8">
        <v>0</v>
      </c>
      <c r="H13" s="8">
        <v>0</v>
      </c>
      <c r="I13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50C5-849E-0744-974F-4C934884A75F}">
  <dimension ref="A1:I13"/>
  <sheetViews>
    <sheetView workbookViewId="0">
      <selection activeCell="E20" sqref="E20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2</v>
      </c>
      <c r="D2" s="2">
        <v>5</v>
      </c>
      <c r="E2" s="2">
        <v>2</v>
      </c>
      <c r="F2" s="2">
        <v>0</v>
      </c>
      <c r="G2" s="2">
        <v>0</v>
      </c>
      <c r="H2" s="2">
        <v>0</v>
      </c>
      <c r="I2" s="3">
        <v>0</v>
      </c>
    </row>
    <row r="3" spans="1:9" x14ac:dyDescent="0.2">
      <c r="A3" s="4">
        <v>0</v>
      </c>
      <c r="B3" s="5">
        <v>0</v>
      </c>
      <c r="C3" s="5">
        <v>1</v>
      </c>
      <c r="D3" s="5">
        <v>5</v>
      </c>
      <c r="E3" s="5">
        <v>7</v>
      </c>
      <c r="F3" s="5">
        <v>0</v>
      </c>
      <c r="G3" s="5">
        <v>0</v>
      </c>
      <c r="H3" s="5">
        <v>0</v>
      </c>
      <c r="I3" s="6">
        <v>0</v>
      </c>
    </row>
    <row r="4" spans="1:9" x14ac:dyDescent="0.2">
      <c r="A4" s="4">
        <v>0</v>
      </c>
      <c r="B4" s="5">
        <v>0</v>
      </c>
      <c r="C4" s="5">
        <v>0</v>
      </c>
      <c r="D4" s="10">
        <v>3</v>
      </c>
      <c r="E4" s="10">
        <v>7</v>
      </c>
      <c r="F4" s="10">
        <v>5</v>
      </c>
      <c r="G4" s="10">
        <v>1</v>
      </c>
      <c r="H4" s="10">
        <v>0</v>
      </c>
      <c r="I4" s="6">
        <v>1</v>
      </c>
    </row>
    <row r="5" spans="1:9" x14ac:dyDescent="0.2">
      <c r="A5" s="4">
        <v>0</v>
      </c>
      <c r="B5" s="10">
        <v>5</v>
      </c>
      <c r="C5" s="10">
        <v>5</v>
      </c>
      <c r="D5" s="10">
        <v>6</v>
      </c>
      <c r="E5" s="10">
        <v>31</v>
      </c>
      <c r="F5" s="10">
        <v>0</v>
      </c>
      <c r="G5" s="10">
        <v>0</v>
      </c>
      <c r="H5" s="10">
        <v>0</v>
      </c>
      <c r="I5" s="6">
        <v>0</v>
      </c>
    </row>
    <row r="6" spans="1:9" x14ac:dyDescent="0.2">
      <c r="A6" s="7">
        <v>0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9">
        <v>0</v>
      </c>
    </row>
    <row r="8" spans="1:9" x14ac:dyDescent="0.2">
      <c r="A8" t="s">
        <v>35</v>
      </c>
    </row>
    <row r="9" spans="1:9" x14ac:dyDescent="0.2">
      <c r="A9" s="1">
        <v>4</v>
      </c>
      <c r="B9" s="2">
        <v>0</v>
      </c>
      <c r="C9" s="2">
        <v>7</v>
      </c>
      <c r="D9" s="2">
        <v>2</v>
      </c>
      <c r="E9" s="2">
        <v>2</v>
      </c>
      <c r="F9" s="2">
        <v>2</v>
      </c>
      <c r="G9" s="2">
        <v>3</v>
      </c>
      <c r="H9" s="2">
        <v>1</v>
      </c>
      <c r="I9" s="3">
        <v>0</v>
      </c>
    </row>
    <row r="10" spans="1:9" x14ac:dyDescent="0.2">
      <c r="A10" s="4">
        <v>2</v>
      </c>
      <c r="B10" s="10">
        <v>2</v>
      </c>
      <c r="C10" s="10">
        <v>6</v>
      </c>
      <c r="D10" s="10">
        <v>8</v>
      </c>
      <c r="E10" s="10">
        <v>4</v>
      </c>
      <c r="F10" s="10">
        <v>4</v>
      </c>
      <c r="G10" s="10">
        <v>3</v>
      </c>
      <c r="H10" s="10">
        <v>3</v>
      </c>
      <c r="I10" s="6">
        <v>0</v>
      </c>
    </row>
    <row r="11" spans="1:9" x14ac:dyDescent="0.2">
      <c r="A11" s="4">
        <v>0</v>
      </c>
      <c r="B11" s="10">
        <v>1</v>
      </c>
      <c r="C11" s="10">
        <v>5</v>
      </c>
      <c r="D11" s="10">
        <v>4</v>
      </c>
      <c r="E11" s="10">
        <v>2</v>
      </c>
      <c r="F11" s="10">
        <v>7</v>
      </c>
      <c r="G11" s="10">
        <v>7</v>
      </c>
      <c r="H11" s="10">
        <v>3</v>
      </c>
      <c r="I11" s="6">
        <v>0</v>
      </c>
    </row>
    <row r="12" spans="1:9" x14ac:dyDescent="0.2">
      <c r="A12" s="4">
        <v>0</v>
      </c>
      <c r="B12" s="10">
        <v>0</v>
      </c>
      <c r="C12" s="10">
        <v>9</v>
      </c>
      <c r="D12" s="10">
        <v>5</v>
      </c>
      <c r="E12" s="10">
        <v>6</v>
      </c>
      <c r="F12" s="10">
        <v>5</v>
      </c>
      <c r="G12" s="10">
        <v>5</v>
      </c>
      <c r="H12" s="10">
        <v>16</v>
      </c>
      <c r="I12" s="6">
        <v>2</v>
      </c>
    </row>
    <row r="13" spans="1:9" x14ac:dyDescent="0.2">
      <c r="A13" s="7">
        <v>0</v>
      </c>
      <c r="B13" s="8">
        <v>5</v>
      </c>
      <c r="C13" s="8">
        <v>7</v>
      </c>
      <c r="D13" s="8">
        <v>5</v>
      </c>
      <c r="E13" s="8">
        <v>7</v>
      </c>
      <c r="F13" s="8">
        <v>3</v>
      </c>
      <c r="G13" s="8">
        <v>2</v>
      </c>
      <c r="H13" s="8">
        <v>2</v>
      </c>
      <c r="I13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9D20-AE68-CD4E-BD6D-477AC1D7AD63}">
  <dimension ref="A1:I13"/>
  <sheetViews>
    <sheetView workbookViewId="0">
      <selection activeCell="A9" sqref="A9:I13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1</v>
      </c>
      <c r="D2" s="2">
        <v>1</v>
      </c>
      <c r="E2" s="2">
        <v>1</v>
      </c>
      <c r="F2" s="2">
        <v>0</v>
      </c>
      <c r="G2" s="2">
        <v>0</v>
      </c>
      <c r="H2" s="2">
        <v>2</v>
      </c>
      <c r="I2" s="3">
        <v>1</v>
      </c>
    </row>
    <row r="3" spans="1:9" x14ac:dyDescent="0.2">
      <c r="A3" s="4">
        <v>1</v>
      </c>
      <c r="B3" s="5">
        <v>1</v>
      </c>
      <c r="C3" s="5">
        <v>3</v>
      </c>
      <c r="D3" s="5">
        <v>0</v>
      </c>
      <c r="E3" s="5">
        <v>7</v>
      </c>
      <c r="F3" s="5">
        <v>1</v>
      </c>
      <c r="G3" s="5">
        <v>3</v>
      </c>
      <c r="H3" s="5">
        <v>8</v>
      </c>
      <c r="I3" s="6">
        <v>8</v>
      </c>
    </row>
    <row r="4" spans="1:9" x14ac:dyDescent="0.2">
      <c r="A4" s="4">
        <v>0</v>
      </c>
      <c r="B4" s="5">
        <v>3</v>
      </c>
      <c r="C4" s="5">
        <v>6</v>
      </c>
      <c r="D4" s="10">
        <v>8</v>
      </c>
      <c r="E4" s="10">
        <v>3</v>
      </c>
      <c r="F4" s="10">
        <v>3</v>
      </c>
      <c r="G4" s="10">
        <v>0</v>
      </c>
      <c r="H4" s="10">
        <v>3</v>
      </c>
      <c r="I4" s="6">
        <v>1</v>
      </c>
    </row>
    <row r="5" spans="1:9" x14ac:dyDescent="0.2">
      <c r="A5" s="4">
        <v>1</v>
      </c>
      <c r="B5" s="10">
        <v>6</v>
      </c>
      <c r="C5" s="10">
        <v>3</v>
      </c>
      <c r="D5" s="10">
        <v>2</v>
      </c>
      <c r="E5" s="10">
        <v>5</v>
      </c>
      <c r="F5" s="10">
        <v>7</v>
      </c>
      <c r="G5" s="10">
        <v>0</v>
      </c>
      <c r="H5" s="10">
        <v>2</v>
      </c>
      <c r="I5" s="6">
        <v>1</v>
      </c>
    </row>
    <row r="6" spans="1:9" x14ac:dyDescent="0.2">
      <c r="A6" s="7">
        <v>0</v>
      </c>
      <c r="B6" s="8">
        <v>2</v>
      </c>
      <c r="C6" s="8">
        <v>8</v>
      </c>
      <c r="D6" s="8">
        <v>14</v>
      </c>
      <c r="E6" s="8">
        <v>9</v>
      </c>
      <c r="F6" s="8">
        <v>5</v>
      </c>
      <c r="G6" s="8">
        <v>2</v>
      </c>
      <c r="H6" s="8">
        <v>9</v>
      </c>
      <c r="I6" s="9">
        <v>15</v>
      </c>
    </row>
    <row r="8" spans="1:9" x14ac:dyDescent="0.2">
      <c r="A8" t="s">
        <v>35</v>
      </c>
    </row>
    <row r="9" spans="1:9" x14ac:dyDescent="0.2">
      <c r="A9" s="1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</row>
    <row r="10" spans="1:9" x14ac:dyDescent="0.2">
      <c r="A10" s="4">
        <v>0</v>
      </c>
      <c r="B10" s="10">
        <v>0</v>
      </c>
      <c r="C10" s="10">
        <v>0</v>
      </c>
      <c r="D10" s="10">
        <v>0</v>
      </c>
      <c r="E10" s="10">
        <v>3</v>
      </c>
      <c r="F10" s="10">
        <v>5</v>
      </c>
      <c r="G10" s="10">
        <v>6</v>
      </c>
      <c r="H10" s="10">
        <v>0</v>
      </c>
      <c r="I10" s="6">
        <v>0</v>
      </c>
    </row>
    <row r="11" spans="1:9" x14ac:dyDescent="0.2">
      <c r="A11" s="4">
        <v>0</v>
      </c>
      <c r="B11" s="10">
        <v>2</v>
      </c>
      <c r="C11" s="10">
        <v>4</v>
      </c>
      <c r="D11" s="10">
        <v>6</v>
      </c>
      <c r="E11" s="10">
        <v>3</v>
      </c>
      <c r="F11" s="10">
        <v>0</v>
      </c>
      <c r="G11" s="10">
        <v>0</v>
      </c>
      <c r="H11" s="10">
        <v>2</v>
      </c>
      <c r="I11" s="6">
        <v>0</v>
      </c>
    </row>
    <row r="12" spans="1:9" x14ac:dyDescent="0.2">
      <c r="A12" s="4">
        <v>0</v>
      </c>
      <c r="B12" s="10">
        <v>2</v>
      </c>
      <c r="C12" s="10">
        <v>4</v>
      </c>
      <c r="D12" s="10">
        <v>4</v>
      </c>
      <c r="E12" s="10">
        <v>7</v>
      </c>
      <c r="F12" s="10">
        <v>2</v>
      </c>
      <c r="G12" s="10">
        <v>2</v>
      </c>
      <c r="H12" s="10">
        <v>4</v>
      </c>
      <c r="I12" s="6">
        <v>0</v>
      </c>
    </row>
    <row r="13" spans="1:9" x14ac:dyDescent="0.2">
      <c r="A13" s="7">
        <v>0</v>
      </c>
      <c r="B13" s="8">
        <v>1</v>
      </c>
      <c r="C13" s="8">
        <v>2</v>
      </c>
      <c r="D13" s="8">
        <v>2</v>
      </c>
      <c r="E13" s="8">
        <v>3</v>
      </c>
      <c r="F13" s="8">
        <v>0</v>
      </c>
      <c r="G13" s="8">
        <v>0</v>
      </c>
      <c r="H13" s="8">
        <v>0</v>
      </c>
      <c r="I13" s="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3212-C75E-A049-AA26-9D82BA6FD911}">
  <dimension ref="A1:I13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</row>
    <row r="3" spans="1:9" x14ac:dyDescent="0.2">
      <c r="A3" s="4">
        <v>0</v>
      </c>
      <c r="B3" s="5">
        <v>6</v>
      </c>
      <c r="C3" s="5">
        <v>9</v>
      </c>
      <c r="D3" s="10">
        <v>0</v>
      </c>
      <c r="E3" s="10">
        <v>5</v>
      </c>
      <c r="F3" s="10">
        <v>0</v>
      </c>
      <c r="G3" s="10">
        <v>1</v>
      </c>
      <c r="H3" s="10">
        <v>0</v>
      </c>
      <c r="I3" s="6">
        <v>0</v>
      </c>
    </row>
    <row r="4" spans="1:9" x14ac:dyDescent="0.2">
      <c r="A4" s="4">
        <v>2</v>
      </c>
      <c r="B4" s="5">
        <v>24</v>
      </c>
      <c r="C4" s="5">
        <v>12</v>
      </c>
      <c r="D4" s="10">
        <v>3</v>
      </c>
      <c r="E4" s="10">
        <v>5</v>
      </c>
      <c r="F4" s="10">
        <v>11</v>
      </c>
      <c r="G4" s="10">
        <v>6</v>
      </c>
      <c r="H4" s="10">
        <v>0</v>
      </c>
      <c r="I4" s="6">
        <v>0</v>
      </c>
    </row>
    <row r="5" spans="1:9" x14ac:dyDescent="0.2">
      <c r="A5" s="4">
        <v>2</v>
      </c>
      <c r="B5" s="10">
        <v>18</v>
      </c>
      <c r="C5" s="10">
        <v>6</v>
      </c>
      <c r="D5" s="10">
        <v>12</v>
      </c>
      <c r="E5" s="10">
        <v>3</v>
      </c>
      <c r="F5" s="10">
        <v>3</v>
      </c>
      <c r="G5" s="10">
        <v>7</v>
      </c>
      <c r="H5" s="10">
        <v>2</v>
      </c>
      <c r="I5" s="6">
        <v>0</v>
      </c>
    </row>
    <row r="6" spans="1:9" x14ac:dyDescent="0.2">
      <c r="A6" s="7">
        <v>0</v>
      </c>
      <c r="B6" s="8">
        <v>0</v>
      </c>
      <c r="C6" s="8">
        <v>8</v>
      </c>
      <c r="D6" s="8">
        <v>5</v>
      </c>
      <c r="E6" s="8">
        <v>0</v>
      </c>
      <c r="F6" s="8">
        <v>6</v>
      </c>
      <c r="G6" s="8">
        <v>1</v>
      </c>
      <c r="H6" s="8">
        <v>0</v>
      </c>
      <c r="I6" s="9">
        <v>0</v>
      </c>
    </row>
    <row r="8" spans="1:9" x14ac:dyDescent="0.2">
      <c r="A8" t="s">
        <v>35</v>
      </c>
    </row>
    <row r="9" spans="1:9" x14ac:dyDescent="0.2">
      <c r="A9" s="1">
        <v>0</v>
      </c>
      <c r="B9" s="2">
        <v>0</v>
      </c>
      <c r="C9" s="2">
        <v>3</v>
      </c>
      <c r="D9" s="2">
        <v>0</v>
      </c>
      <c r="E9" s="2">
        <v>2</v>
      </c>
      <c r="F9" s="2">
        <v>2</v>
      </c>
      <c r="G9" s="2">
        <v>0</v>
      </c>
      <c r="H9" s="2">
        <v>0</v>
      </c>
      <c r="I9" s="3">
        <v>0</v>
      </c>
    </row>
    <row r="10" spans="1:9" x14ac:dyDescent="0.2">
      <c r="A10" s="4">
        <v>2</v>
      </c>
      <c r="B10" s="10">
        <v>7</v>
      </c>
      <c r="C10" s="10">
        <v>0</v>
      </c>
      <c r="D10" s="10">
        <v>0</v>
      </c>
      <c r="E10" s="10">
        <v>0</v>
      </c>
      <c r="F10" s="10">
        <v>2</v>
      </c>
      <c r="G10" s="10">
        <v>3</v>
      </c>
      <c r="H10" s="10">
        <v>0</v>
      </c>
      <c r="I10" s="6">
        <v>0</v>
      </c>
    </row>
    <row r="11" spans="1:9" x14ac:dyDescent="0.2">
      <c r="A11" s="4">
        <v>1</v>
      </c>
      <c r="B11" s="10">
        <v>8</v>
      </c>
      <c r="C11" s="10">
        <v>2</v>
      </c>
      <c r="D11" s="10">
        <v>0</v>
      </c>
      <c r="E11" s="10">
        <v>2</v>
      </c>
      <c r="F11" s="10">
        <v>2</v>
      </c>
      <c r="G11" s="10">
        <v>2</v>
      </c>
      <c r="H11" s="10">
        <v>1</v>
      </c>
      <c r="I11" s="6">
        <v>0</v>
      </c>
    </row>
    <row r="12" spans="1:9" x14ac:dyDescent="0.2">
      <c r="A12" s="4">
        <v>1</v>
      </c>
      <c r="B12" s="10">
        <v>3</v>
      </c>
      <c r="C12" s="10">
        <v>7</v>
      </c>
      <c r="D12" s="10">
        <v>7</v>
      </c>
      <c r="E12" s="10">
        <v>3</v>
      </c>
      <c r="F12" s="10">
        <v>2</v>
      </c>
      <c r="G12" s="10">
        <v>2</v>
      </c>
      <c r="H12" s="10">
        <v>0</v>
      </c>
      <c r="I12" s="6">
        <v>0</v>
      </c>
    </row>
    <row r="13" spans="1:9" x14ac:dyDescent="0.2">
      <c r="A13" s="7">
        <v>0</v>
      </c>
      <c r="B13" s="8">
        <v>0</v>
      </c>
      <c r="C13" s="8">
        <v>0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  <c r="I13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D4882-8EB1-5D46-9091-349E4FE5C81E}">
  <dimension ref="A1:I13"/>
  <sheetViews>
    <sheetView workbookViewId="0">
      <selection activeCell="N35" sqref="N35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3</v>
      </c>
      <c r="H2" s="2">
        <v>1</v>
      </c>
      <c r="I2" s="3">
        <v>0</v>
      </c>
    </row>
    <row r="3" spans="1:9" x14ac:dyDescent="0.2">
      <c r="A3" s="4">
        <v>0</v>
      </c>
      <c r="B3" s="5">
        <v>1</v>
      </c>
      <c r="C3" s="5">
        <v>2</v>
      </c>
      <c r="D3" s="10">
        <v>0</v>
      </c>
      <c r="E3" s="10">
        <v>0</v>
      </c>
      <c r="F3" s="10">
        <v>1</v>
      </c>
      <c r="G3" s="10">
        <v>4</v>
      </c>
      <c r="H3" s="10">
        <v>4</v>
      </c>
      <c r="I3" s="6">
        <v>0</v>
      </c>
    </row>
    <row r="4" spans="1:9" x14ac:dyDescent="0.2">
      <c r="A4" s="4">
        <v>0</v>
      </c>
      <c r="B4" s="5">
        <v>0</v>
      </c>
      <c r="C4" s="5">
        <v>1</v>
      </c>
      <c r="D4" s="10">
        <v>8</v>
      </c>
      <c r="E4" s="10">
        <v>0</v>
      </c>
      <c r="F4" s="10">
        <v>0</v>
      </c>
      <c r="G4" s="10">
        <v>3</v>
      </c>
      <c r="H4" s="10">
        <v>38</v>
      </c>
      <c r="I4" s="6">
        <v>0</v>
      </c>
    </row>
    <row r="5" spans="1:9" x14ac:dyDescent="0.2">
      <c r="A5" s="4">
        <v>0</v>
      </c>
      <c r="B5" s="10">
        <v>6</v>
      </c>
      <c r="C5" s="10">
        <v>31</v>
      </c>
      <c r="D5" s="10">
        <v>4</v>
      </c>
      <c r="E5" s="10">
        <v>0</v>
      </c>
      <c r="F5" s="10">
        <v>0</v>
      </c>
      <c r="G5" s="10">
        <v>0</v>
      </c>
      <c r="H5" s="10">
        <v>8</v>
      </c>
      <c r="I5" s="6">
        <v>0</v>
      </c>
    </row>
    <row r="6" spans="1:9" x14ac:dyDescent="0.2">
      <c r="A6" s="7">
        <v>0</v>
      </c>
      <c r="B6" s="8">
        <v>14</v>
      </c>
      <c r="C6" s="8">
        <v>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9">
        <v>0</v>
      </c>
    </row>
    <row r="8" spans="1:9" x14ac:dyDescent="0.2">
      <c r="A8" t="s">
        <v>35</v>
      </c>
    </row>
    <row r="9" spans="1:9" x14ac:dyDescent="0.2">
      <c r="A9" s="1">
        <v>0</v>
      </c>
      <c r="B9" s="2">
        <v>0</v>
      </c>
      <c r="C9" s="2">
        <v>1</v>
      </c>
      <c r="D9" s="2">
        <v>3</v>
      </c>
      <c r="E9" s="2">
        <v>0</v>
      </c>
      <c r="F9" s="2">
        <v>0</v>
      </c>
      <c r="G9" s="2">
        <v>0</v>
      </c>
      <c r="H9" s="2">
        <v>0</v>
      </c>
      <c r="I9" s="3">
        <v>0</v>
      </c>
    </row>
    <row r="10" spans="1:9" x14ac:dyDescent="0.2">
      <c r="A10" s="4">
        <v>1</v>
      </c>
      <c r="B10" s="10">
        <v>3</v>
      </c>
      <c r="C10" s="10">
        <v>3</v>
      </c>
      <c r="D10" s="10">
        <v>0</v>
      </c>
      <c r="E10" s="10">
        <v>2</v>
      </c>
      <c r="F10" s="10">
        <v>4</v>
      </c>
      <c r="G10" s="10">
        <v>2</v>
      </c>
      <c r="H10" s="10">
        <v>3</v>
      </c>
      <c r="I10" s="6">
        <v>0</v>
      </c>
    </row>
    <row r="11" spans="1:9" x14ac:dyDescent="0.2">
      <c r="A11" s="4">
        <v>0</v>
      </c>
      <c r="B11" s="10">
        <v>3</v>
      </c>
      <c r="C11" s="10">
        <v>3</v>
      </c>
      <c r="D11" s="10">
        <v>8</v>
      </c>
      <c r="E11" s="10">
        <v>5</v>
      </c>
      <c r="F11" s="10">
        <v>0</v>
      </c>
      <c r="G11" s="10">
        <v>2</v>
      </c>
      <c r="H11" s="10">
        <v>3</v>
      </c>
      <c r="I11" s="6">
        <v>0</v>
      </c>
    </row>
    <row r="12" spans="1:9" x14ac:dyDescent="0.2">
      <c r="A12" s="4">
        <v>0</v>
      </c>
      <c r="B12" s="10">
        <v>6</v>
      </c>
      <c r="C12" s="10">
        <v>5</v>
      </c>
      <c r="D12" s="10">
        <v>2</v>
      </c>
      <c r="E12" s="10">
        <v>0</v>
      </c>
      <c r="F12" s="10">
        <v>0</v>
      </c>
      <c r="G12" s="10">
        <v>2</v>
      </c>
      <c r="H12" s="10">
        <v>2</v>
      </c>
      <c r="I12" s="6">
        <v>0</v>
      </c>
    </row>
    <row r="13" spans="1:9" x14ac:dyDescent="0.2">
      <c r="A13" s="7">
        <v>0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33FD-F53D-FB43-8939-8F47A9AE6628}">
  <dimension ref="A1:I13"/>
  <sheetViews>
    <sheetView workbookViewId="0">
      <selection activeCell="P32" sqref="P32"/>
    </sheetView>
  </sheetViews>
  <sheetFormatPr baseColWidth="10" defaultRowHeight="16" x14ac:dyDescent="0.2"/>
  <sheetData>
    <row r="1" spans="1:9" x14ac:dyDescent="0.2">
      <c r="A1" t="s">
        <v>27</v>
      </c>
    </row>
    <row r="2" spans="1:9" x14ac:dyDescent="0.2">
      <c r="A2" s="1">
        <v>0</v>
      </c>
      <c r="B2" s="2">
        <v>0</v>
      </c>
      <c r="C2" s="2">
        <v>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</row>
    <row r="3" spans="1:9" x14ac:dyDescent="0.2">
      <c r="A3" s="4">
        <v>0</v>
      </c>
      <c r="B3" s="5">
        <v>3</v>
      </c>
      <c r="C3" s="5">
        <v>7</v>
      </c>
      <c r="D3" s="10">
        <v>5</v>
      </c>
      <c r="E3" s="10">
        <v>19</v>
      </c>
      <c r="F3" s="10">
        <v>6</v>
      </c>
      <c r="G3" s="10">
        <v>0</v>
      </c>
      <c r="H3" s="10">
        <v>0</v>
      </c>
      <c r="I3" s="6">
        <v>0</v>
      </c>
    </row>
    <row r="4" spans="1:9" x14ac:dyDescent="0.2">
      <c r="A4" s="4">
        <v>0</v>
      </c>
      <c r="B4" s="5">
        <v>0</v>
      </c>
      <c r="C4" s="5">
        <v>0</v>
      </c>
      <c r="D4" s="10">
        <v>3</v>
      </c>
      <c r="E4" s="10">
        <v>3</v>
      </c>
      <c r="F4" s="10">
        <v>24</v>
      </c>
      <c r="G4" s="10">
        <v>21</v>
      </c>
      <c r="H4" s="10">
        <v>6</v>
      </c>
      <c r="I4" s="6">
        <v>0</v>
      </c>
    </row>
    <row r="5" spans="1:9" x14ac:dyDescent="0.2">
      <c r="A5" s="4">
        <v>0</v>
      </c>
      <c r="B5" s="10">
        <v>0</v>
      </c>
      <c r="C5" s="10">
        <v>3</v>
      </c>
      <c r="D5" s="10">
        <v>0</v>
      </c>
      <c r="E5" s="10">
        <v>0</v>
      </c>
      <c r="F5" s="10">
        <v>8</v>
      </c>
      <c r="G5" s="10">
        <v>30</v>
      </c>
      <c r="H5" s="10">
        <v>13</v>
      </c>
      <c r="I5" s="6">
        <v>2</v>
      </c>
    </row>
    <row r="6" spans="1:9" x14ac:dyDescent="0.2">
      <c r="A6" s="7">
        <v>0</v>
      </c>
      <c r="B6" s="8">
        <v>1</v>
      </c>
      <c r="C6" s="8">
        <v>0</v>
      </c>
      <c r="D6" s="8">
        <v>0</v>
      </c>
      <c r="E6" s="8">
        <v>1</v>
      </c>
      <c r="F6" s="8">
        <v>0</v>
      </c>
      <c r="G6" s="8">
        <v>9</v>
      </c>
      <c r="H6" s="8">
        <v>9</v>
      </c>
      <c r="I6" s="9">
        <v>5</v>
      </c>
    </row>
    <row r="8" spans="1:9" x14ac:dyDescent="0.2">
      <c r="A8" t="s">
        <v>70</v>
      </c>
    </row>
    <row r="9" spans="1:9" x14ac:dyDescent="0.2">
      <c r="A9" s="1">
        <v>0</v>
      </c>
      <c r="B9" s="2">
        <v>0</v>
      </c>
      <c r="C9" s="2">
        <v>0</v>
      </c>
      <c r="D9" s="2">
        <v>3</v>
      </c>
      <c r="E9" s="2">
        <v>3</v>
      </c>
      <c r="F9" s="2">
        <v>0</v>
      </c>
      <c r="G9" s="2">
        <v>0</v>
      </c>
      <c r="H9" s="2">
        <v>0</v>
      </c>
      <c r="I9" s="3">
        <v>0</v>
      </c>
    </row>
    <row r="10" spans="1:9" x14ac:dyDescent="0.2">
      <c r="A10" s="4">
        <v>0</v>
      </c>
      <c r="B10" s="10">
        <v>0</v>
      </c>
      <c r="C10" s="10">
        <v>0</v>
      </c>
      <c r="D10" s="10">
        <v>4</v>
      </c>
      <c r="E10" s="10">
        <v>2</v>
      </c>
      <c r="F10" s="10">
        <v>1</v>
      </c>
      <c r="G10" s="10">
        <v>2</v>
      </c>
      <c r="H10" s="10">
        <v>3</v>
      </c>
      <c r="I10" s="6">
        <v>1</v>
      </c>
    </row>
    <row r="11" spans="1:9" x14ac:dyDescent="0.2">
      <c r="A11" s="4">
        <v>0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7</v>
      </c>
      <c r="H11" s="10">
        <v>0</v>
      </c>
      <c r="I11" s="6">
        <v>1</v>
      </c>
    </row>
    <row r="12" spans="1:9" x14ac:dyDescent="0.2">
      <c r="A12" s="4">
        <v>0</v>
      </c>
      <c r="B12" s="10">
        <v>0</v>
      </c>
      <c r="C12" s="10">
        <v>2</v>
      </c>
      <c r="D12" s="10">
        <v>2</v>
      </c>
      <c r="E12" s="10">
        <v>0</v>
      </c>
      <c r="F12" s="10">
        <v>5</v>
      </c>
      <c r="G12" s="10">
        <v>0</v>
      </c>
      <c r="H12" s="10">
        <v>3</v>
      </c>
      <c r="I12" s="6">
        <v>2</v>
      </c>
    </row>
    <row r="13" spans="1:9" x14ac:dyDescent="0.2">
      <c r="A13" s="7">
        <v>0</v>
      </c>
      <c r="B13" s="8">
        <v>2</v>
      </c>
      <c r="C13" s="8">
        <v>1</v>
      </c>
      <c r="D13" s="8">
        <v>2</v>
      </c>
      <c r="E13" s="8">
        <v>0</v>
      </c>
      <c r="F13" s="8">
        <v>2</v>
      </c>
      <c r="G13" s="8">
        <v>0</v>
      </c>
      <c r="H13" s="8">
        <v>0</v>
      </c>
      <c r="I13" s="9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24BA-5D32-E748-8FF1-99613705269D}">
  <dimension ref="A1:O27"/>
  <sheetViews>
    <sheetView workbookViewId="0">
      <selection activeCell="D27" sqref="D27"/>
    </sheetView>
  </sheetViews>
  <sheetFormatPr baseColWidth="10" defaultRowHeight="16" x14ac:dyDescent="0.2"/>
  <sheetData>
    <row r="1" spans="1:15" x14ac:dyDescent="0.2">
      <c r="A1" t="s">
        <v>27</v>
      </c>
    </row>
    <row r="2" spans="1:15" x14ac:dyDescent="0.2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3">
        <v>0</v>
      </c>
      <c r="J2" s="5"/>
    </row>
    <row r="3" spans="1:15" x14ac:dyDescent="0.2">
      <c r="A3" s="4">
        <v>0</v>
      </c>
      <c r="B3" s="5">
        <v>6</v>
      </c>
      <c r="C3" s="5">
        <v>6</v>
      </c>
      <c r="D3" s="10">
        <v>4</v>
      </c>
      <c r="E3" s="10">
        <v>5</v>
      </c>
      <c r="F3" s="10">
        <v>0</v>
      </c>
      <c r="G3" s="10">
        <v>2</v>
      </c>
      <c r="H3" s="10">
        <v>2</v>
      </c>
      <c r="I3" s="6">
        <v>0</v>
      </c>
      <c r="J3" s="5"/>
    </row>
    <row r="4" spans="1:15" x14ac:dyDescent="0.2">
      <c r="A4" s="4">
        <v>0</v>
      </c>
      <c r="B4" s="5">
        <v>14</v>
      </c>
      <c r="C4" s="5">
        <v>24</v>
      </c>
      <c r="D4" s="10">
        <v>27</v>
      </c>
      <c r="E4" s="10">
        <v>30</v>
      </c>
      <c r="F4" s="10">
        <v>8</v>
      </c>
      <c r="G4" s="10">
        <v>9</v>
      </c>
      <c r="H4" s="10">
        <v>0</v>
      </c>
      <c r="I4" s="6">
        <v>1</v>
      </c>
      <c r="J4" s="5"/>
    </row>
    <row r="5" spans="1:15" x14ac:dyDescent="0.2">
      <c r="A5" s="4">
        <v>0</v>
      </c>
      <c r="B5" s="10">
        <v>6</v>
      </c>
      <c r="C5" s="10">
        <v>4</v>
      </c>
      <c r="D5" s="10">
        <v>32</v>
      </c>
      <c r="E5" s="10">
        <v>8</v>
      </c>
      <c r="F5" s="10">
        <v>17</v>
      </c>
      <c r="G5" s="10">
        <v>33</v>
      </c>
      <c r="H5" s="10">
        <v>8</v>
      </c>
      <c r="I5" s="6">
        <v>0</v>
      </c>
      <c r="J5" s="5"/>
    </row>
    <row r="6" spans="1:15" x14ac:dyDescent="0.2">
      <c r="A6" s="7">
        <v>0</v>
      </c>
      <c r="B6" s="8">
        <v>8</v>
      </c>
      <c r="C6" s="8">
        <v>4</v>
      </c>
      <c r="D6" s="8">
        <v>12</v>
      </c>
      <c r="E6" s="8">
        <v>20</v>
      </c>
      <c r="F6" s="8">
        <v>23</v>
      </c>
      <c r="G6" s="8">
        <v>29</v>
      </c>
      <c r="H6" s="8">
        <v>10</v>
      </c>
      <c r="I6" s="9">
        <v>0</v>
      </c>
      <c r="J6" s="5"/>
    </row>
    <row r="8" spans="1:15" x14ac:dyDescent="0.2">
      <c r="A8" t="s">
        <v>35</v>
      </c>
    </row>
    <row r="9" spans="1:15" x14ac:dyDescent="0.2">
      <c r="A9" s="1">
        <v>0</v>
      </c>
      <c r="B9" s="2">
        <v>1</v>
      </c>
      <c r="C9" s="2">
        <v>6</v>
      </c>
      <c r="D9" s="2">
        <v>3</v>
      </c>
      <c r="E9" s="2">
        <v>2</v>
      </c>
      <c r="F9" s="2">
        <v>2</v>
      </c>
      <c r="G9" s="2">
        <v>1</v>
      </c>
      <c r="H9" s="2">
        <v>1</v>
      </c>
      <c r="I9" s="3">
        <v>0</v>
      </c>
      <c r="J9" s="5"/>
      <c r="K9" t="s">
        <v>72</v>
      </c>
      <c r="L9" s="11" t="s">
        <v>66</v>
      </c>
      <c r="M9" s="11" t="s">
        <v>67</v>
      </c>
      <c r="N9" s="11" t="s">
        <v>68</v>
      </c>
      <c r="O9" s="11" t="s">
        <v>32</v>
      </c>
    </row>
    <row r="10" spans="1:15" x14ac:dyDescent="0.2">
      <c r="A10" s="4">
        <v>0</v>
      </c>
      <c r="B10" s="10">
        <v>7</v>
      </c>
      <c r="C10" s="10">
        <v>3</v>
      </c>
      <c r="D10" s="10">
        <v>7</v>
      </c>
      <c r="E10" s="10">
        <v>5</v>
      </c>
      <c r="F10" s="10">
        <v>4</v>
      </c>
      <c r="G10" s="10">
        <v>0</v>
      </c>
      <c r="H10" s="10">
        <v>0</v>
      </c>
      <c r="I10" s="6">
        <v>0</v>
      </c>
      <c r="J10" s="5"/>
      <c r="L10" s="11">
        <v>2</v>
      </c>
      <c r="M10" s="11">
        <v>28.779</v>
      </c>
      <c r="N10" s="11">
        <v>3.6999999999999998E-2</v>
      </c>
      <c r="O10" s="11">
        <v>167</v>
      </c>
    </row>
    <row r="11" spans="1:15" x14ac:dyDescent="0.2">
      <c r="A11" s="4">
        <v>1</v>
      </c>
      <c r="B11" s="10">
        <v>2</v>
      </c>
      <c r="C11" s="10">
        <v>5</v>
      </c>
      <c r="D11" s="10">
        <v>3</v>
      </c>
      <c r="E11" s="10">
        <v>4</v>
      </c>
      <c r="F11" s="10">
        <v>3</v>
      </c>
      <c r="G11" s="10">
        <v>0</v>
      </c>
      <c r="H11" s="10">
        <v>0</v>
      </c>
      <c r="I11" s="6">
        <v>0</v>
      </c>
      <c r="J11" s="5"/>
    </row>
    <row r="12" spans="1:15" x14ac:dyDescent="0.2">
      <c r="A12" s="4">
        <v>1</v>
      </c>
      <c r="B12" s="10">
        <v>7</v>
      </c>
      <c r="C12" s="10">
        <v>4</v>
      </c>
      <c r="D12" s="10">
        <v>8</v>
      </c>
      <c r="E12" s="10">
        <v>0</v>
      </c>
      <c r="F12" s="10">
        <v>15</v>
      </c>
      <c r="G12" s="10">
        <v>2</v>
      </c>
      <c r="H12" s="10">
        <v>1</v>
      </c>
      <c r="I12" s="6">
        <v>0</v>
      </c>
      <c r="J12" s="5"/>
    </row>
    <row r="13" spans="1:15" x14ac:dyDescent="0.2">
      <c r="A13" s="7">
        <v>3</v>
      </c>
      <c r="B13" s="8">
        <v>7</v>
      </c>
      <c r="C13" s="8">
        <v>4</v>
      </c>
      <c r="D13" s="8">
        <v>13</v>
      </c>
      <c r="E13" s="8">
        <v>12</v>
      </c>
      <c r="F13" s="8">
        <v>12</v>
      </c>
      <c r="G13" s="8">
        <v>15</v>
      </c>
      <c r="H13" s="8">
        <v>3</v>
      </c>
      <c r="I13" s="9">
        <v>0</v>
      </c>
      <c r="J13" s="5"/>
    </row>
    <row r="15" spans="1:15" x14ac:dyDescent="0.2">
      <c r="A15" t="s">
        <v>71</v>
      </c>
    </row>
    <row r="16" spans="1:15" x14ac:dyDescent="0.2">
      <c r="A16" s="1">
        <v>0</v>
      </c>
      <c r="B16" s="2">
        <v>6</v>
      </c>
      <c r="C16" s="2">
        <v>4</v>
      </c>
      <c r="D16" s="2">
        <v>2</v>
      </c>
      <c r="E16" s="2">
        <v>0</v>
      </c>
      <c r="F16" s="2">
        <v>10</v>
      </c>
      <c r="G16" s="2">
        <v>16</v>
      </c>
      <c r="H16" s="2">
        <v>3</v>
      </c>
      <c r="I16" s="3">
        <v>3</v>
      </c>
      <c r="J16" s="5"/>
    </row>
    <row r="17" spans="1:11" x14ac:dyDescent="0.2">
      <c r="A17" s="4">
        <v>2</v>
      </c>
      <c r="B17" s="10">
        <v>17</v>
      </c>
      <c r="C17" s="10">
        <v>5</v>
      </c>
      <c r="D17" s="10">
        <v>4</v>
      </c>
      <c r="E17" s="10">
        <v>6</v>
      </c>
      <c r="F17" s="10">
        <v>5</v>
      </c>
      <c r="G17" s="10">
        <v>16</v>
      </c>
      <c r="H17" s="10">
        <v>11</v>
      </c>
      <c r="I17" s="6">
        <v>11</v>
      </c>
      <c r="J17" s="5"/>
    </row>
    <row r="18" spans="1:11" x14ac:dyDescent="0.2">
      <c r="A18" s="10">
        <v>4</v>
      </c>
      <c r="B18" s="10">
        <v>11</v>
      </c>
      <c r="C18" s="10">
        <v>10</v>
      </c>
      <c r="D18" s="10">
        <v>3</v>
      </c>
      <c r="E18" s="10">
        <v>18</v>
      </c>
      <c r="F18" s="10">
        <v>10</v>
      </c>
      <c r="G18" s="10">
        <v>16</v>
      </c>
      <c r="H18" s="10">
        <v>15</v>
      </c>
      <c r="I18" s="6">
        <v>4</v>
      </c>
      <c r="J18" s="5"/>
    </row>
    <row r="19" spans="1:11" x14ac:dyDescent="0.2">
      <c r="A19" s="4">
        <v>0</v>
      </c>
      <c r="B19" s="10">
        <v>8</v>
      </c>
      <c r="C19" s="10">
        <v>8</v>
      </c>
      <c r="D19" s="10">
        <v>6</v>
      </c>
      <c r="E19" s="10">
        <v>13</v>
      </c>
      <c r="F19" s="10">
        <v>6</v>
      </c>
      <c r="G19" s="10">
        <v>11</v>
      </c>
      <c r="H19" s="10">
        <v>4</v>
      </c>
      <c r="I19" s="6">
        <v>0</v>
      </c>
      <c r="J19" s="5"/>
    </row>
    <row r="20" spans="1:11" x14ac:dyDescent="0.2">
      <c r="A20" s="7">
        <v>0</v>
      </c>
      <c r="B20" s="8">
        <v>0</v>
      </c>
      <c r="C20" s="8">
        <v>2</v>
      </c>
      <c r="D20" s="8">
        <v>2</v>
      </c>
      <c r="E20" s="8">
        <v>0</v>
      </c>
      <c r="F20" s="8">
        <v>0</v>
      </c>
      <c r="G20" s="8">
        <v>2</v>
      </c>
      <c r="H20" s="8">
        <v>0</v>
      </c>
      <c r="I20" s="9">
        <v>0</v>
      </c>
      <c r="J20" s="5"/>
    </row>
    <row r="22" spans="1:11" x14ac:dyDescent="0.2">
      <c r="A22" t="s">
        <v>89</v>
      </c>
      <c r="K22" t="s">
        <v>90</v>
      </c>
    </row>
    <row r="23" spans="1:11" x14ac:dyDescent="0.2">
      <c r="A23" s="1"/>
      <c r="B23" s="2"/>
      <c r="C23" s="2"/>
      <c r="D23" s="2"/>
      <c r="E23" s="2"/>
      <c r="F23" s="2"/>
      <c r="G23" s="2"/>
      <c r="H23" s="2"/>
      <c r="I23" s="3"/>
      <c r="K23" s="11">
        <v>0.80700000000000005</v>
      </c>
    </row>
    <row r="24" spans="1:11" x14ac:dyDescent="0.2">
      <c r="A24" s="4"/>
      <c r="B24" s="5"/>
      <c r="C24" s="5"/>
      <c r="D24" s="5"/>
      <c r="E24" s="5"/>
      <c r="F24" s="5"/>
      <c r="G24" s="5"/>
      <c r="H24" s="5"/>
      <c r="I24" s="6"/>
    </row>
    <row r="25" spans="1:11" x14ac:dyDescent="0.2">
      <c r="A25" s="4"/>
      <c r="B25" s="5"/>
      <c r="C25" s="5"/>
      <c r="D25" s="5"/>
      <c r="E25" s="5"/>
      <c r="F25" s="5"/>
      <c r="G25" s="5"/>
      <c r="H25" s="5"/>
      <c r="I25" s="6"/>
    </row>
    <row r="26" spans="1:11" x14ac:dyDescent="0.2">
      <c r="A26" s="4"/>
      <c r="B26" s="5"/>
      <c r="C26" s="5">
        <v>5</v>
      </c>
      <c r="D26" s="5">
        <v>8</v>
      </c>
      <c r="E26" s="5">
        <v>2</v>
      </c>
      <c r="F26" s="5">
        <v>3</v>
      </c>
      <c r="G26" s="5"/>
      <c r="H26" s="5"/>
      <c r="I26" s="6"/>
    </row>
    <row r="27" spans="1:11" x14ac:dyDescent="0.2">
      <c r="A27" s="7"/>
      <c r="B27" s="8"/>
      <c r="C27" s="8">
        <v>3</v>
      </c>
      <c r="D27" s="8"/>
      <c r="E27" s="8"/>
      <c r="F27" s="8"/>
      <c r="G27" s="8"/>
      <c r="H27" s="8"/>
      <c r="I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Totals</vt:lpstr>
      <vt:lpstr>Map 5-6</vt:lpstr>
      <vt:lpstr>Map 18-19</vt:lpstr>
      <vt:lpstr>Map 30-31</vt:lpstr>
      <vt:lpstr>Map 42-43</vt:lpstr>
      <vt:lpstr>Map 54-55</vt:lpstr>
      <vt:lpstr>Map 67-68</vt:lpstr>
      <vt:lpstr>Map 79-80</vt:lpstr>
      <vt:lpstr>Map 91-92</vt:lpstr>
      <vt:lpstr>Map 103-104</vt:lpstr>
      <vt:lpstr>Map 115-116</vt:lpstr>
      <vt:lpstr>Map 128-129</vt:lpstr>
      <vt:lpstr>Map 140-141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Babin</dc:creator>
  <cp:lastModifiedBy>Daniel P. Babin</cp:lastModifiedBy>
  <dcterms:created xsi:type="dcterms:W3CDTF">2022-02-09T18:45:43Z</dcterms:created>
  <dcterms:modified xsi:type="dcterms:W3CDTF">2022-10-10T01:49:18Z</dcterms:modified>
</cp:coreProperties>
</file>