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5/G6/"/>
    </mc:Choice>
  </mc:AlternateContent>
  <xr:revisionPtr revIDLastSave="754" documentId="8_{2EFDF332-31E9-4C74-A6B5-E695634C1C45}" xr6:coauthVersionLast="47" xr6:coauthVersionMax="47" xr10:uidLastSave="{F40675F1-6DE8-4F5A-BC5D-902FF134B0C9}"/>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C58" i="1"/>
  <c r="J64" i="1"/>
  <c r="K64" i="1" s="1"/>
  <c r="H64" i="1"/>
  <c r="I64" i="1" s="1"/>
  <c r="F64" i="1"/>
  <c r="G64" i="1" s="1"/>
  <c r="D64" i="1"/>
  <c r="E64" i="1" s="1"/>
  <c r="B64" i="1"/>
  <c r="K63" i="1"/>
  <c r="K65" i="1" s="1"/>
  <c r="J63" i="1"/>
  <c r="H63" i="1"/>
  <c r="I63" i="1" s="1"/>
  <c r="F63" i="1"/>
  <c r="G63" i="1" s="1"/>
  <c r="D63" i="1"/>
  <c r="E63" i="1" s="1"/>
  <c r="B63" i="1"/>
  <c r="J62" i="1"/>
  <c r="K62" i="1" s="1"/>
  <c r="H62" i="1"/>
  <c r="I62" i="1" s="1"/>
  <c r="F62" i="1"/>
  <c r="G62" i="1" s="1"/>
  <c r="G65" i="1" s="1"/>
  <c r="D62" i="1"/>
  <c r="E62" i="1" s="1"/>
  <c r="E65" i="1" s="1"/>
  <c r="B62" i="1"/>
  <c r="C7" i="1"/>
  <c r="E7" i="1" s="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I65" i="1" l="1"/>
  <c r="C65" i="1" s="1"/>
  <c r="C66" i="1" s="1"/>
  <c r="G54" i="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<sst xmlns="http://schemas.openxmlformats.org/spreadsheetml/2006/main" count="154" uniqueCount="80">
  <si>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</si>
  <si>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</si>
  <si>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</si>
  <si>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</si>
  <si>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</si>
  <si>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</si>
  <si>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</si>
  <si>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</si>
  <si>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</si>
  <si>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</si>
  <si>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</si>
  <si>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</si>
  <si>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</si>
  <si>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</si>
  <si>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</si>
  <si>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</si>
  <si>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</si>
  <si>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</si>
  <si>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</si>
  <si>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</si>
  <si>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</si>
  <si>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</si>
  <si>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</si>
  <si>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</si>
  <si>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</si>
  <si>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</si>
  <si>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</si>
  <si>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</si>
  <si>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</si>
  <si>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</si>
  <si>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</si>
  <si>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</si>
  <si>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</si>
  <si>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</si>
  <si>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</si>
  <si>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</si>
  <si>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</si>
  <si>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</si>
  <si>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</si>
  <si>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</si>
  <si>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</si>
  <si>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</si>
  <si>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</si>
  <si>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</si>
  <si>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</si>
  <si>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</si>
  <si>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</si>
  <si>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</si>
  <si>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</si>
  <si>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</si>
  <si>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</si>
  <si>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</si>
  <si>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</si>
  <si>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</si>
  <si>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</si>
  <si>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</si>
  <si>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</si>
  <si>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</si>
  <si>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</si>
  <si>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</si>
  <si>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</si>
  <si>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</si>
  <si>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</si>
  <si>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</si>
  <si>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</si>
  <si>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</si>
  <si>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</si>
  <si>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</si>
  <si>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</si>
  <si>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</si>
  <si>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</si>
  <si>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</si>
  <si>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</si>
  <si>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</si>
  <si>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</si>
  <si>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</si>
  <si>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Daniel Belmar</t>
  </si>
  <si>
    <t>Vicente Vargas</t>
  </si>
  <si>
    <t>Joaquin Mora</t>
  </si>
  <si>
    <t>Alvaro Salinas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</si>
</sst>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8" sqref="D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7</v>
      </c>
      <c r="D4" s="5">
        <f>$C$32</f>
        <v>7</v>
      </c>
      <c r="E4" s="6">
        <f>C4*C$2+D4*D$2</f>
        <v>7</v>
      </c>
      <c r="G4" s="1"/>
    </row>
    <row r="5" spans="1:11" ht="14.4" x14ac:dyDescent="0.3">
      <c r="A5" s="4">
        <v>2</v>
      </c>
      <c r="B5" s="28" t="s">
        <v>77</v>
      </c>
      <c r="C5" s="5">
        <f>EVALUACION1!$C$21</f>
        <v>7</v>
      </c>
      <c r="D5" s="5">
        <f>C44</f>
        <v>7</v>
      </c>
      <c r="E5" s="6">
        <f t="shared" ref="E5:E6" si="0">C5*C$2+D5*D$2</f>
        <v>7</v>
      </c>
      <c r="G5" s="1"/>
    </row>
    <row r="6" spans="1:11" ht="14.4" x14ac:dyDescent="0.3">
      <c r="A6" s="4">
        <v>3</v>
      </c>
      <c r="B6" s="28" t="s">
        <v>78</v>
      </c>
      <c r="C6" s="5">
        <f>EVALUACION1!$C$21</f>
        <v>7</v>
      </c>
      <c r="D6" s="5">
        <f>C55</f>
        <v>7</v>
      </c>
      <c r="E6" s="6">
        <f t="shared" si="0"/>
        <v>7</v>
      </c>
      <c r="G6" s="1"/>
    </row>
    <row r="7" spans="1:11" ht="14.4" x14ac:dyDescent="0.3">
      <c r="A7" s="4">
        <v>3</v>
      </c>
      <c r="B7" s="28" t="s">
        <v>79</v>
      </c>
      <c r="C7" s="5">
        <f>EVALUACION1!$C$21</f>
        <v>7</v>
      </c>
      <c r="D7" s="5">
        <f>C66</f>
        <v>7</v>
      </c>
      <c r="E7" s="6">
        <f t="shared" ref="E7" si="1">C7*C$2+D7*D$2</f>
        <v>7</v>
      </c>
      <c r="G7"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ht="14.4" outlineLevel="1" x14ac:dyDescent="0.3">
      <c r="A15" s="70"/>
      <c r="B15" s="31" t="str">
        <f>RUBRICA!A7</f>
        <v>4. Relaciona el Proyecto APT con las competencias del perfil de egreso de su Plan de Estudio.</v>
      </c>
      <c r="C15" s="29"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4" outlineLevel="1" x14ac:dyDescent="0.3">
      <c r="A16" s="70"/>
      <c r="B16" s="31" t="str">
        <f>RUBRICA!A8</f>
        <v>5. Utiliza de manera precisa el lenguaje técnico en los entregables de acuerdo con lo requerido por la disciplina.</v>
      </c>
      <c r="C16" s="29" t="s">
        <v>5</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7">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7"/>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3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6" t="s">
        <v>15</v>
      </c>
      <c r="B24" s="53" t="s">
        <v>16</v>
      </c>
      <c r="C24" s="55" t="str">
        <f>$B$4</f>
        <v>Daniel Belmar</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8" customHeight="1" x14ac:dyDescent="0.3">
      <c r="A30" s="67"/>
      <c r="B30" s="31" t="str">
        <f>RUBRICA!A13</f>
        <v>10. Colaboración y trabajo en equipo *</v>
      </c>
      <c r="C30" s="29"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Vicente Vargas</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ht="14.4" x14ac:dyDescent="0.3">
      <c r="A42" s="67"/>
      <c r="B42" s="31" t="str">
        <f>RUBRICA!A13</f>
        <v>10. Colaboración y trabajo en equipo *</v>
      </c>
      <c r="C42" s="29"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t="str">
        <f>B6</f>
        <v>Joaquin Mora</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ht="14.4" x14ac:dyDescent="0.3">
      <c r="A53" s="67"/>
      <c r="B53" s="31" t="str">
        <f>RUBRICA!A13</f>
        <v>10. Colaboración y trabajo en equipo *</v>
      </c>
      <c r="C53" s="29"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c r="A58" s="66" t="s">
        <v>15</v>
      </c>
      <c r="B58" s="53" t="s">
        <v>16</v>
      </c>
      <c r="C58" s="55" t="str">
        <f>B7</f>
        <v>Alvaro Salinas</v>
      </c>
      <c r="D58" s="56"/>
      <c r="E58" s="56"/>
      <c r="F58" s="56"/>
      <c r="G58" s="56"/>
      <c r="H58" s="56"/>
      <c r="I58" s="56"/>
      <c r="J58" s="56"/>
      <c r="K58" s="57"/>
    </row>
    <row r="59" spans="1:11" ht="15.75" customHeight="1" x14ac:dyDescent="0.3">
      <c r="A59" s="67"/>
      <c r="B59" s="54"/>
      <c r="C59" s="58"/>
      <c r="D59" s="59"/>
      <c r="E59" s="59"/>
      <c r="F59" s="59"/>
      <c r="G59" s="59"/>
      <c r="H59" s="59"/>
      <c r="I59" s="59"/>
      <c r="J59" s="59"/>
      <c r="K59" s="60"/>
    </row>
    <row r="60" spans="1:11" ht="15.75" customHeight="1" x14ac:dyDescent="0.3">
      <c r="A60" s="67"/>
      <c r="B60" s="15" t="s">
        <v>17</v>
      </c>
      <c r="C60" s="61" t="s">
        <v>10</v>
      </c>
      <c r="D60" s="62" t="s">
        <v>11</v>
      </c>
      <c r="E60" s="63"/>
      <c r="F60" s="63"/>
      <c r="G60" s="63"/>
      <c r="H60" s="63"/>
      <c r="I60" s="63"/>
      <c r="J60" s="63"/>
      <c r="K60" s="64"/>
    </row>
    <row r="61" spans="1:11" ht="15.75" customHeight="1" x14ac:dyDescent="0.3">
      <c r="A61" s="67"/>
      <c r="B61" s="16" t="s">
        <v>12</v>
      </c>
      <c r="C61" s="54"/>
      <c r="D61" s="62" t="s">
        <v>5</v>
      </c>
      <c r="E61" s="64"/>
      <c r="F61" s="62" t="s">
        <v>6</v>
      </c>
      <c r="G61" s="64"/>
      <c r="H61" s="65" t="s">
        <v>27</v>
      </c>
      <c r="I61" s="64"/>
      <c r="J61" s="62" t="s">
        <v>7</v>
      </c>
      <c r="K61" s="64"/>
    </row>
    <row r="62" spans="1:11" ht="15.75" customHeight="1" x14ac:dyDescent="0.3">
      <c r="A62" s="67"/>
      <c r="B62" s="31">
        <f>RUBRICA!A17</f>
        <v>0</v>
      </c>
      <c r="C62" s="29" t="s">
        <v>5</v>
      </c>
      <c r="D62" s="17" t="str">
        <f t="shared" ref="D62:D64" si="23">IF($C62=CL,"X","")</f>
        <v>X</v>
      </c>
      <c r="E62" s="17">
        <f>IF(D62="X",100*0.05,"")</f>
        <v>5</v>
      </c>
      <c r="F62" s="17" t="str">
        <f t="shared" ref="F62:F64" si="24">IF($C62=L,"X","")</f>
        <v/>
      </c>
      <c r="G62" s="17" t="str">
        <f>IF(F62="X",60*0.05,"")</f>
        <v/>
      </c>
      <c r="H62" s="17" t="str">
        <f t="shared" ref="H62:H64" si="25">IF($C62=ML,"X","")</f>
        <v/>
      </c>
      <c r="I62" s="17" t="str">
        <f>IF(H62="X",30*0.05,"")</f>
        <v/>
      </c>
      <c r="J62" s="17" t="str">
        <f t="shared" ref="J62:J64" si="26">IF($C62=NL,"X","")</f>
        <v/>
      </c>
      <c r="K62" s="17" t="str">
        <f t="shared" ref="K62:K64" si="27">IF($J62="X",0,"")</f>
        <v/>
      </c>
    </row>
    <row r="63" spans="1:11" ht="25.8" customHeight="1" x14ac:dyDescent="0.3">
      <c r="A63" s="67"/>
      <c r="B63" s="31">
        <f>RUBRICA!A22</f>
        <v>0</v>
      </c>
      <c r="C63" s="29" t="s">
        <v>5</v>
      </c>
      <c r="D63" s="17" t="str">
        <f t="shared" si="23"/>
        <v>X</v>
      </c>
      <c r="E63" s="17">
        <f>IF(D63="X",100*0.1,"")</f>
        <v>10</v>
      </c>
      <c r="F63" s="17" t="str">
        <f t="shared" si="24"/>
        <v/>
      </c>
      <c r="G63" s="17" t="str">
        <f>IF(F63="X",60*0.1,"")</f>
        <v/>
      </c>
      <c r="H63" s="17" t="str">
        <f t="shared" si="25"/>
        <v/>
      </c>
      <c r="I63" s="17" t="str">
        <f>IF(H63="X",30*0.1,"")</f>
        <v/>
      </c>
      <c r="J63" s="17" t="str">
        <f t="shared" si="26"/>
        <v/>
      </c>
      <c r="K63" s="17" t="str">
        <f t="shared" si="27"/>
        <v/>
      </c>
    </row>
    <row r="64" spans="1:11" ht="14.4" x14ac:dyDescent="0.3">
      <c r="A64" s="67"/>
      <c r="B64" s="31">
        <f>RUBRICA!A24</f>
        <v>0</v>
      </c>
      <c r="C64" s="29" t="s">
        <v>5</v>
      </c>
      <c r="D64" s="17" t="str">
        <f t="shared" si="23"/>
        <v>X</v>
      </c>
      <c r="E64" s="17">
        <f>IF(D64="X",100*0.1,"")</f>
        <v>10</v>
      </c>
      <c r="F64" s="17" t="str">
        <f t="shared" si="24"/>
        <v/>
      </c>
      <c r="G64" s="17" t="str">
        <f>IF(F64="X",60*0.1,"")</f>
        <v/>
      </c>
      <c r="H64" s="17" t="str">
        <f t="shared" si="25"/>
        <v/>
      </c>
      <c r="I64" s="17" t="str">
        <f>IF(H64="X",30*0.1,"")</f>
        <v/>
      </c>
      <c r="J64" s="17" t="str">
        <f t="shared" si="26"/>
        <v/>
      </c>
      <c r="K64" s="17" t="str">
        <f t="shared" si="27"/>
        <v/>
      </c>
    </row>
    <row r="65" spans="1:11" ht="15.75" customHeight="1" x14ac:dyDescent="0.35">
      <c r="A65" s="67"/>
      <c r="B65" s="22" t="s">
        <v>14</v>
      </c>
      <c r="C65" s="19">
        <f>E65+G65+I65+K65</f>
        <v>25</v>
      </c>
      <c r="D65" s="20"/>
      <c r="E65" s="20">
        <f>SUM(E62:E64)</f>
        <v>25</v>
      </c>
      <c r="F65" s="20"/>
      <c r="G65" s="20">
        <f>SUM(G62:G64)</f>
        <v>0</v>
      </c>
      <c r="H65" s="20"/>
      <c r="I65" s="20">
        <f>SUM(I62:I64)</f>
        <v>0</v>
      </c>
      <c r="J65" s="20"/>
      <c r="K65" s="20">
        <f>SUM(K63:K64)</f>
        <v>0</v>
      </c>
    </row>
    <row r="66" spans="1:11" ht="15.75" customHeight="1" x14ac:dyDescent="0.35">
      <c r="A66" s="54"/>
      <c r="B66" s="18" t="s">
        <v>13</v>
      </c>
      <c r="C66" s="21">
        <f>VLOOKUP(C65,ESCALA_TRAB_EQUIP!A12:B63,2,FALSE)</f>
        <v>7</v>
      </c>
    </row>
    <row r="67" spans="1:11" ht="15.75" customHeight="1" x14ac:dyDescent="0.3"/>
    <row r="68" spans="1:11" ht="15.75" customHeight="1" x14ac:dyDescent="0.3"/>
    <row r="69" spans="1:11" ht="15.75" customHeight="1" x14ac:dyDescent="0.3"/>
    <row r="70" spans="1:11" ht="15.75" customHeight="1" x14ac:dyDescent="0.3"/>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44">
    <mergeCell ref="A58:A66"/>
    <mergeCell ref="B58:B59"/>
    <mergeCell ref="C58:K59"/>
    <mergeCell ref="C60:C61"/>
    <mergeCell ref="D60:K60"/>
    <mergeCell ref="D61:E61"/>
    <mergeCell ref="F61:G61"/>
    <mergeCell ref="H61:I61"/>
    <mergeCell ref="J61:K61"/>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2024-11-30T02:06:38Z</dcterms:modified>
</cp:coreProperties>
</file>