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2" autoFilterDateGrouping="1"/>
  </bookViews>
  <sheets>
    <sheet name="ORIENTAÇÕES" sheetId="1" state="visible" r:id="rId1"/>
    <sheet name="LOG MODIFICAÇÕES" sheetId="2" state="visible" r:id="rId2"/>
    <sheet name="CAPA" sheetId="3" state="visible" r:id="rId3"/>
    <sheet name="PREMISSAS" sheetId="4" state="visible" r:id="rId4"/>
    <sheet name="func" sheetId="5" state="visible" r:id="rId5"/>
  </sheets>
  <definedNames>
    <definedName name="rngFeriados">CAPA!$B$7:$H$24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;;;"/>
    <numFmt numFmtId="165" formatCode="[hh]:mm;;&quot;-&quot;"/>
    <numFmt numFmtId="166" formatCode="dd/mm/yy"/>
    <numFmt numFmtId="167" formatCode="##&quot;:&quot;##"/>
    <numFmt numFmtId="168" formatCode="h:mm;@"/>
    <numFmt numFmtId="169" formatCode="#,##0;;&quot;-&quot;"/>
  </numFmts>
  <fonts count="16">
    <font>
      <name val="Calibri"/>
      <color theme="1"/>
      <sz val="11"/>
      <scheme val="minor"/>
    </font>
    <font>
      <name val="Calibri"/>
      <color theme="10"/>
      <sz val="11"/>
      <u val="single"/>
      <scheme val="minor"/>
    </font>
    <font>
      <name val="Arial"/>
      <sz val="10"/>
    </font>
    <font>
      <name val="Calibri"/>
      <b val="1"/>
      <color theme="6" tint="-0.499984740745262"/>
      <sz val="36"/>
      <scheme val="minor"/>
    </font>
    <font>
      <name val="Calibri"/>
      <b val="1"/>
      <color theme="1"/>
      <sz val="11"/>
      <scheme val="minor"/>
    </font>
    <font>
      <name val="Calibri"/>
      <sz val="11"/>
      <scheme val="minor"/>
    </font>
    <font>
      <name val="Calibri"/>
      <b val="1"/>
      <sz val="11"/>
      <scheme val="minor"/>
    </font>
    <font>
      <name val="Calibri"/>
      <b val="1"/>
      <color theme="1"/>
      <sz val="24"/>
      <scheme val="minor"/>
    </font>
    <font>
      <name val="Calibri"/>
      <b val="1"/>
      <color theme="1"/>
      <sz val="20"/>
      <scheme val="minor"/>
    </font>
    <font>
      <name val="Calibri"/>
      <b val="1"/>
      <sz val="24"/>
      <scheme val="minor"/>
    </font>
    <font>
      <name val="Calibri"/>
      <color theme="6" tint="-0.499984740745262"/>
      <sz val="11"/>
      <scheme val="minor"/>
    </font>
    <font>
      <name val="Calibri"/>
      <color indexed="2"/>
      <sz val="11"/>
      <scheme val="minor"/>
    </font>
    <font>
      <name val="Calibri"/>
      <color rgb="FF0070C0"/>
      <sz val="11"/>
      <scheme val="minor"/>
    </font>
    <font>
      <name val="Calibri"/>
      <b val="1"/>
      <sz val="14"/>
      <scheme val="minor"/>
    </font>
    <font>
      <name val="Calibri"/>
      <b val="1"/>
      <i val="1"/>
      <color indexed="2"/>
      <sz val="12"/>
      <scheme val="minor"/>
    </font>
    <font>
      <name val="Calibri"/>
      <color indexed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1499984740745262"/>
      </patternFill>
    </fill>
    <fill>
      <patternFill patternType="solid">
        <fgColor indexed="26"/>
      </patternFill>
    </fill>
    <fill>
      <patternFill patternType="solid">
        <fgColor theme="0" tint="-0.0499893185216834"/>
      </patternFill>
    </fill>
    <fill>
      <patternFill patternType="solid">
        <fgColor theme="0" tint="-0.3499862666707358"/>
      </patternFill>
    </fill>
  </fills>
  <borders count="29">
    <border>
      <left/>
      <right/>
      <top/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pivotButton="0" quotePrefix="0" xfId="1"/>
    <xf numFmtId="0" fontId="4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right"/>
    </xf>
    <xf numFmtId="164" fontId="0" fillId="0" borderId="0" pivotButton="0" quotePrefix="0" xfId="0"/>
    <xf numFmtId="0" fontId="5" fillId="0" borderId="0" pivotButton="0" quotePrefix="0" xfId="2"/>
    <xf numFmtId="164" fontId="5" fillId="0" borderId="0" pivotButton="0" quotePrefix="0" xfId="2"/>
    <xf numFmtId="0" fontId="6" fillId="0" borderId="4" applyAlignment="1" pivotButton="0" quotePrefix="0" xfId="2">
      <alignment vertical="center"/>
    </xf>
    <xf numFmtId="0" fontId="7" fillId="2" borderId="5" applyAlignment="1" pivotButton="0" quotePrefix="0" xfId="0">
      <alignment horizontal="center"/>
    </xf>
    <xf numFmtId="0" fontId="4" fillId="2" borderId="5" pivotButton="0" quotePrefix="0" xfId="0"/>
    <xf numFmtId="0" fontId="0" fillId="3" borderId="5" applyAlignment="1" applyProtection="1" pivotButton="0" quotePrefix="0" xfId="0">
      <alignment horizontal="left"/>
      <protection locked="0" hidden="0"/>
    </xf>
    <xf numFmtId="14" fontId="0" fillId="3" borderId="1" applyProtection="1" pivotButton="0" quotePrefix="0" xfId="0">
      <protection locked="0" hidden="0"/>
    </xf>
    <xf numFmtId="0" fontId="0" fillId="3" borderId="2" applyAlignment="1" pivotButton="0" quotePrefix="0" xfId="0">
      <alignment horizontal="center"/>
    </xf>
    <xf numFmtId="14" fontId="0" fillId="3" borderId="2" pivotButton="0" quotePrefix="0" xfId="0"/>
    <xf numFmtId="0" fontId="0" fillId="3" borderId="2" pivotButton="0" quotePrefix="0" xfId="0"/>
    <xf numFmtId="0" fontId="0" fillId="3" borderId="3" pivotButton="0" quotePrefix="0" xfId="0"/>
    <xf numFmtId="0" fontId="8" fillId="2" borderId="5" applyAlignment="1" pivotButton="0" quotePrefix="0" xfId="0">
      <alignment horizontal="center"/>
    </xf>
    <xf numFmtId="14" fontId="0" fillId="3" borderId="5" applyProtection="1" pivotButton="0" quotePrefix="0" xfId="0">
      <protection locked="0" hidden="0"/>
    </xf>
    <xf numFmtId="0" fontId="0" fillId="2" borderId="5" pivotButton="0" quotePrefix="0" xfId="0"/>
    <xf numFmtId="0" fontId="4" fillId="2" borderId="6" applyAlignment="1" pivotButton="0" quotePrefix="0" xfId="0">
      <alignment horizontal="center"/>
    </xf>
    <xf numFmtId="0" fontId="4" fillId="2" borderId="6" pivotButton="0" quotePrefix="0" xfId="0"/>
    <xf numFmtId="0" fontId="0" fillId="4" borderId="6" pivotButton="0" quotePrefix="0" xfId="0"/>
    <xf numFmtId="20" fontId="0" fillId="3" borderId="6" applyAlignment="1" applyProtection="1" pivotButton="0" quotePrefix="0" xfId="0">
      <alignment horizontal="center"/>
      <protection locked="0" hidden="0"/>
    </xf>
    <xf numFmtId="0" fontId="0" fillId="4" borderId="6" applyAlignment="1" pivotButton="0" quotePrefix="0" xfId="0">
      <alignment horizontal="center"/>
    </xf>
    <xf numFmtId="9" fontId="0" fillId="3" borderId="6" applyProtection="1" pivotButton="0" quotePrefix="0" xfId="0">
      <protection locked="0" hidden="0"/>
    </xf>
    <xf numFmtId="0" fontId="4" fillId="2" borderId="7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4" fillId="4" borderId="6" pivotButton="0" quotePrefix="0" xfId="0"/>
    <xf numFmtId="0" fontId="4" fillId="4" borderId="6" applyAlignment="1" pivotButton="0" quotePrefix="0" xfId="0">
      <alignment horizontal="center"/>
    </xf>
    <xf numFmtId="0" fontId="9" fillId="0" borderId="0" applyAlignment="1" pivotButton="0" quotePrefix="0" xfId="2">
      <alignment horizontal="center" vertical="center"/>
    </xf>
    <xf numFmtId="0" fontId="4" fillId="2" borderId="6" applyAlignment="1" pivotButton="0" quotePrefix="0" xfId="2">
      <alignment horizontal="center"/>
    </xf>
    <xf numFmtId="0" fontId="5" fillId="3" borderId="6" applyAlignment="1" applyProtection="1" pivotButton="0" quotePrefix="0" xfId="2">
      <alignment horizontal="left"/>
      <protection locked="0" hidden="0"/>
    </xf>
    <xf numFmtId="0" fontId="6" fillId="2" borderId="7" applyAlignment="1" pivotButton="0" quotePrefix="0" xfId="2">
      <alignment horizontal="center"/>
    </xf>
    <xf numFmtId="0" fontId="6" fillId="2" borderId="8" applyAlignment="1" pivotButton="0" quotePrefix="0" xfId="2">
      <alignment horizontal="center"/>
    </xf>
    <xf numFmtId="0" fontId="6" fillId="2" borderId="9" applyAlignment="1" pivotButton="0" quotePrefix="0" xfId="2">
      <alignment horizontal="center"/>
    </xf>
    <xf numFmtId="0" fontId="4" fillId="2" borderId="7" applyAlignment="1" pivotButton="0" quotePrefix="0" xfId="2">
      <alignment horizontal="center"/>
    </xf>
    <xf numFmtId="0" fontId="4" fillId="2" borderId="9" applyAlignment="1" pivotButton="0" quotePrefix="0" xfId="2">
      <alignment horizontal="center"/>
    </xf>
    <xf numFmtId="0" fontId="6" fillId="0" borderId="0" applyAlignment="1" pivotButton="0" quotePrefix="0" xfId="2">
      <alignment horizontal="center" vertical="center"/>
    </xf>
    <xf numFmtId="2" fontId="4" fillId="2" borderId="6" applyAlignment="1" pivotButton="0" quotePrefix="0" xfId="2">
      <alignment horizontal="center"/>
    </xf>
    <xf numFmtId="9" fontId="4" fillId="2" borderId="6" applyAlignment="1" applyProtection="1" pivotButton="0" quotePrefix="0" xfId="2">
      <alignment horizontal="center"/>
      <protection locked="0" hidden="0"/>
    </xf>
    <xf numFmtId="0" fontId="5" fillId="4" borderId="6" applyAlignment="1" pivotButton="0" quotePrefix="0" xfId="2">
      <alignment horizontal="left"/>
    </xf>
    <xf numFmtId="165" fontId="5" fillId="3" borderId="6" applyAlignment="1" applyProtection="1" pivotButton="0" quotePrefix="0" xfId="2">
      <alignment horizontal="center"/>
      <protection locked="0" hidden="0"/>
    </xf>
    <xf numFmtId="166" fontId="5" fillId="4" borderId="6" applyAlignment="1" pivotButton="0" quotePrefix="0" xfId="2">
      <alignment horizontal="center"/>
    </xf>
    <xf numFmtId="0" fontId="5" fillId="4" borderId="6" applyAlignment="1" pivotButton="0" quotePrefix="0" xfId="2">
      <alignment horizontal="center"/>
    </xf>
    <xf numFmtId="167" fontId="5" fillId="3" borderId="6" applyAlignment="1" applyProtection="1" pivotButton="0" quotePrefix="0" xfId="2">
      <alignment horizontal="center"/>
      <protection locked="0" hidden="0"/>
    </xf>
    <xf numFmtId="165" fontId="10" fillId="4" borderId="6" applyAlignment="1" pivotButton="0" quotePrefix="0" xfId="2">
      <alignment horizontal="center"/>
    </xf>
    <xf numFmtId="165" fontId="11" fillId="4" borderId="6" applyAlignment="1" pivotButton="0" quotePrefix="0" xfId="2">
      <alignment horizontal="center"/>
    </xf>
    <xf numFmtId="165" fontId="12" fillId="4" borderId="6" applyAlignment="1" pivotButton="0" quotePrefix="0" xfId="2">
      <alignment horizontal="center"/>
    </xf>
    <xf numFmtId="167" fontId="12" fillId="4" borderId="6" applyAlignment="1" applyProtection="1" pivotButton="0" quotePrefix="0" xfId="2">
      <alignment horizontal="center"/>
      <protection locked="0" hidden="0"/>
    </xf>
    <xf numFmtId="168" fontId="5" fillId="0" borderId="0" pivotButton="0" quotePrefix="0" xfId="2"/>
    <xf numFmtId="2" fontId="5" fillId="4" borderId="6" applyAlignment="1" pivotButton="0" quotePrefix="0" xfId="2">
      <alignment horizontal="center"/>
    </xf>
    <xf numFmtId="2" fontId="5" fillId="0" borderId="0" pivotButton="0" quotePrefix="0" xfId="2"/>
    <xf numFmtId="0" fontId="13" fillId="5" borderId="10" applyAlignment="1" pivotButton="0" quotePrefix="0" xfId="2">
      <alignment horizontal="center"/>
    </xf>
    <xf numFmtId="0" fontId="13" fillId="5" borderId="11" applyAlignment="1" pivotButton="0" quotePrefix="0" xfId="2">
      <alignment horizontal="center"/>
    </xf>
    <xf numFmtId="0" fontId="13" fillId="5" borderId="12" applyAlignment="1" pivotButton="0" quotePrefix="0" xfId="2">
      <alignment horizontal="center"/>
    </xf>
    <xf numFmtId="0" fontId="14" fillId="2" borderId="13" applyAlignment="1" pivotButton="0" quotePrefix="0" xfId="2">
      <alignment horizontal="left"/>
    </xf>
    <xf numFmtId="0" fontId="14" fillId="2" borderId="14" applyAlignment="1" pivotButton="0" quotePrefix="0" xfId="2">
      <alignment horizontal="left"/>
    </xf>
    <xf numFmtId="169" fontId="15" fillId="4" borderId="14" applyAlignment="1" pivotButton="0" quotePrefix="0" xfId="2">
      <alignment horizontal="center"/>
    </xf>
    <xf numFmtId="0" fontId="5" fillId="2" borderId="15" applyAlignment="1" applyProtection="1" pivotButton="0" quotePrefix="0" xfId="2">
      <alignment horizontal="left" vertical="top" wrapText="1"/>
      <protection locked="0" hidden="0"/>
    </xf>
    <xf numFmtId="0" fontId="5" fillId="2" borderId="16" applyAlignment="1" applyProtection="1" pivotButton="0" quotePrefix="0" xfId="2">
      <alignment horizontal="left" vertical="top" wrapText="1"/>
      <protection locked="0" hidden="0"/>
    </xf>
    <xf numFmtId="0" fontId="5" fillId="2" borderId="17" applyAlignment="1" applyProtection="1" pivotButton="0" quotePrefix="0" xfId="2">
      <alignment horizontal="left" vertical="top" wrapText="1"/>
      <protection locked="0" hidden="0"/>
    </xf>
    <xf numFmtId="0" fontId="5" fillId="2" borderId="18" applyAlignment="1" applyProtection="1" pivotButton="0" quotePrefix="0" xfId="2">
      <alignment horizontal="left" vertical="top" wrapText="1"/>
      <protection locked="0" hidden="0"/>
    </xf>
    <xf numFmtId="0" fontId="5" fillId="2" borderId="19" applyAlignment="1" applyProtection="1" pivotButton="0" quotePrefix="0" xfId="2">
      <alignment horizontal="left" vertical="top" wrapText="1"/>
      <protection locked="0" hidden="0"/>
    </xf>
    <xf numFmtId="0" fontId="5" fillId="2" borderId="20" applyAlignment="1" applyProtection="1" pivotButton="0" quotePrefix="0" xfId="2">
      <alignment horizontal="left" vertical="top" wrapText="1"/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2" borderId="6" applyAlignment="1" pivotButton="0" quotePrefix="0" xfId="2">
      <alignment horizontal="center"/>
    </xf>
    <xf numFmtId="0" fontId="13" fillId="5" borderId="25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5" fillId="2" borderId="14" applyAlignment="1" applyProtection="1" pivotButton="0" quotePrefix="0" xfId="2">
      <alignment horizontal="left" vertical="top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</cellXfs>
  <cellStyles count="3">
    <cellStyle name="Normal" xfId="0" builtinId="0"/>
    <cellStyle name="Hi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tc={00180099-0049-496F-9C18-00B100FA00EE}</author>
    <author>tc={00B00008-00BC-444B-8D55-00E4009A0000}</author>
    <author>tc={00810036-00FD-4646-9E0F-000A00870068}</author>
    <author>tc={001D00A3-0026-452F-B30B-00720044008A}</author>
  </authors>
  <commentList>
    <comment ref="C3" authorId="0" shapeId="0">
      <text>
        <t xml:space="preserve">RENAN:
Preencher com o nome da empresa em que está apontando os cartões de ponto.
</t>
      </text>
    </comment>
    <comment ref="C4" authorId="1" shapeId="0">
      <text>
        <t xml:space="preserve">RENAN:
Preencher com a data de início do período do cartão de ponto.
</t>
      </text>
    </comment>
    <comment ref="B7" authorId="2" shapeId="0">
      <text>
        <t xml:space="preserve">RENAN:
Nesta coluna, incluir a data de todos os feriados do ano.
</t>
      </text>
    </comment>
    <comment ref="D7" authorId="3" shapeId="0">
      <text>
        <t xml:space="preserve">RENAN:
Nesta coluna, incluir a observação do feriado. Não é obrigatório o seu preenchimento.
</t>
      </text>
    </comment>
  </commentList>
</comments>
</file>

<file path=xl/comments/comment2.xml><?xml version="1.0" encoding="utf-8"?>
<comments xmlns="http://schemas.openxmlformats.org/spreadsheetml/2006/main">
  <authors>
    <author>tc={00B0007E-0030-4447-87A3-0028008B0083}</author>
    <author>tc={009E00A7-00E8-459E-9FB9-004F00540020}</author>
    <author>tc={00BD00F1-00C2-4606-82CA-004300D600F9}</author>
    <author>tc={007C00E1-003A-410E-8B87-00BB00E4004B}</author>
    <author>tc={00EB007B-00D3-4079-91B5-0019005C002C}</author>
    <author>tc={00A90044-00A9-41AF-B4B4-00FB004100DD}</author>
    <author>tc={0010007F-002A-4F86-94D4-00F3008900B7}</author>
    <author>tc={003700BA-001D-4B17-8564-007A00F1006E}</author>
    <author>tc={007500AE-006E-44F2-A64A-00C600090072}</author>
  </authors>
  <commentList>
    <comment ref="D4" authorId="0" shapeId="0">
      <text>
        <t xml:space="preserve">Renan:
Edite o nome do funcionário.
</t>
      </text>
    </comment>
    <comment ref="U4" authorId="1" shapeId="0">
      <text>
        <t xml:space="preserve">Renan:
Preencher diariamente a carga horária do funcionário.
</t>
      </text>
    </comment>
    <comment ref="D6" authorId="2" shapeId="0">
      <text>
        <t xml:space="preserve">RENAN: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
</t>
      </text>
    </comment>
    <comment ref="E6" authorId="3" shapeId="0">
      <text>
        <t xml:space="preserve">RENAN:
Digitar a saída do primeiro horário do funcionário. Não é necessário digitar os dois pontos da hora. Por exemplo, para o horário 13:59 digite apenas 1359
</t>
      </text>
    </comment>
    <comment ref="F6" authorId="4" shapeId="0">
      <text>
        <t xml:space="preserve">RENAN:
Digitar a entrada do segundo horário do funcionário. Não é necessário digitar os dois pontos da hora. Por exemplo, para o horário 14:59 digite apenas 1459
</t>
      </text>
    </comment>
    <comment ref="G6" authorId="5" shapeId="0">
      <text>
        <t xml:space="preserve">RENAN:
Digitar a saída do segundo horário do funcionário. Não é necessário digitar os dois pontos da hora. Por exemplo, para o horário 17:59 digite apenas 1759
</t>
      </text>
    </comment>
    <comment ref="O6" authorId="6" shapeId="0">
      <text>
        <t xml:space="preserve">Renan:
Inserir manualmente o adicional noturno.
</t>
      </text>
    </comment>
    <comment ref="Q6" authorId="7" shapeId="0">
      <text>
        <t xml:space="preserve">Renan:
Aqui você pode editar e colocar a primeira faixa de porcentagem.
</t>
      </text>
    </comment>
    <comment ref="S6" authorId="8" shapeId="0">
      <text>
        <t xml:space="preserve">Renan:
Aqui você pode editar e colocar a segunda faixa de porcentagem.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ourceforge.net/projects/pccp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tOrientacoes">
    <outlinePr applyStyles="0" summaryBelow="1" summaryRight="1" showOutlineSymbols="1"/>
    <pageSetUpPr autoPageBreaks="1" fitToPage="0"/>
  </sheetPr>
  <dimension ref="B2:Q22"/>
  <sheetViews>
    <sheetView showGridLines="0" showRowColHeaders="0" zoomScale="100" workbookViewId="0">
      <pane ySplit="22" topLeftCell="A23" activePane="bottomLeft" state="frozen"/>
      <selection activeCell="A1" activeCellId="0" sqref="A1"/>
    </sheetView>
  </sheetViews>
  <sheetFormatPr baseColWidth="8" defaultColWidth="0" defaultRowHeight="15" zeroHeight="1"/>
  <cols>
    <col width="1.28515625" customWidth="1" min="1" max="1"/>
    <col width="9.140625" customWidth="1" min="2" max="17"/>
    <col width="1.28515625" customWidth="1" min="18" max="18"/>
    <col hidden="1" width="9.140625" customWidth="1" min="19" max="16384"/>
  </cols>
  <sheetData>
    <row r="1" ht="4.5" customHeight="1"/>
    <row r="2" ht="46.5" customHeight="1">
      <c r="B2" s="1" t="inlineStr">
        <is>
          <t>Planilha - Cálculo Cartão de Ponto</t>
        </is>
      </c>
    </row>
    <row r="4">
      <c r="B4" t="inlineStr">
        <is>
          <t>1º - Preencher o nome da empresa e o período inicial do cartão de ponto na planilha "CAPA";</t>
        </is>
      </c>
    </row>
    <row r="5">
      <c r="B5" t="inlineStr">
        <is>
          <t>2º - Preencher os feriados;</t>
        </is>
      </c>
    </row>
    <row r="6">
      <c r="B6" t="inlineStr">
        <is>
          <t>3º - Preencher os dados solicitados na planilha "Premissas";</t>
        </is>
      </c>
    </row>
    <row r="7">
      <c r="B7" t="inlineStr">
        <is>
          <t>4º - Criar uma planilha para cada funcionário, fazendo uma cópia a partir da planilha "MODELO";</t>
        </is>
      </c>
    </row>
    <row r="8">
      <c r="B8" t="inlineStr">
        <is>
          <t>5º - Preencher o nome do funcionário e a carga horária nos dias da semana. Caso não houver carga horária em algum dia, deixe com o valor zero;</t>
        </is>
      </c>
    </row>
    <row r="9">
      <c r="B9" t="inlineStr">
        <is>
          <t>6º - Preencher os horários de entrada e saída dos funcionários. Observe que não é necessário digitar os dois pontos ":" da hora, ex: para 12:45, digite apenas 1245;</t>
        </is>
      </c>
    </row>
    <row r="10">
      <c r="B10" t="inlineStr">
        <is>
          <t>7º - Caso tenha algum conhecimento de fórmulas e queira editar algumas, desbloqueie a planilha na aba "Revisão" &gt;&gt; "Desproteger Planilha". Não há senha.</t>
        </is>
      </c>
    </row>
    <row r="21">
      <c r="B21" t="inlineStr">
        <is>
          <t xml:space="preserve">Verifique atualizações da planilha em: </t>
        </is>
      </c>
      <c r="F21" s="2" t="inlineStr">
        <is>
          <t>http://sourceforge.net/projects/pccp</t>
        </is>
      </c>
    </row>
    <row r="22">
      <c r="B22" t="inlineStr">
        <is>
          <t>Planilha criada por Renan Araujo. Dúvidas ou sugestões, mande um e-mail para vba.renan@gmail.com</t>
        </is>
      </c>
      <c r="P22" t="inlineStr">
        <is>
          <t>Versão:</t>
        </is>
      </c>
      <c r="Q22">
        <f>'LOG MODIFICAÇÕES'!Q18</f>
        <v/>
      </c>
    </row>
    <row r="23" ht="5.25" customHeight="1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1">
    <mergeCell ref="B2:Q2"/>
  </mergeCells>
  <hyperlinks>
    <hyperlink ref="F21" r:id="rId1"/>
  </hyperlink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 codeName="shtLog">
    <outlinePr applyStyles="0" summaryBelow="1" summaryRight="1" showOutlineSymbols="1"/>
    <pageSetUpPr autoPageBreaks="1" fitToPage="0"/>
  </sheetPr>
  <dimension ref="B2:Q18"/>
  <sheetViews>
    <sheetView showGridLines="0" showRowColHeaders="0" zoomScale="100" workbookViewId="0">
      <pane ySplit="18" topLeftCell="A19" activePane="bottomLeft" state="frozen"/>
      <selection activeCell="C9" activeCellId="0" sqref="C9:Q9"/>
    </sheetView>
  </sheetViews>
  <sheetFormatPr baseColWidth="8" defaultColWidth="0" defaultRowHeight="15" customHeight="1" zeroHeight="1"/>
  <cols>
    <col width="1.28515625" customWidth="1" min="1" max="1"/>
    <col width="13.7109375" customWidth="1" min="2" max="2"/>
    <col width="9.140625" customWidth="1" min="3" max="17"/>
    <col width="1.28515625" customWidth="1" min="18" max="18"/>
    <col hidden="1" width="9.140625" customWidth="1" min="19" max="16384"/>
  </cols>
  <sheetData>
    <row r="1" ht="4.5" customHeight="1"/>
    <row r="2" ht="46.5" customHeight="1">
      <c r="B2" s="1" t="inlineStr">
        <is>
          <t>Planilha - Cálculo Cartão de Ponto</t>
        </is>
      </c>
    </row>
    <row r="4" ht="33" customHeight="1">
      <c r="B4" s="3" t="inlineStr">
        <is>
          <t>Versão 1.1</t>
        </is>
      </c>
      <c r="C4" s="5" t="inlineStr">
        <is>
      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      </is>
      </c>
      <c r="D4" s="68" t="n"/>
      <c r="E4" s="68" t="n"/>
      <c r="F4" s="68" t="n"/>
      <c r="G4" s="68" t="n"/>
      <c r="H4" s="68" t="n"/>
      <c r="I4" s="68" t="n"/>
      <c r="J4" s="68" t="n"/>
      <c r="K4" s="68" t="n"/>
      <c r="L4" s="68" t="n"/>
      <c r="M4" s="68" t="n"/>
      <c r="N4" s="68" t="n"/>
      <c r="O4" s="68" t="n"/>
      <c r="P4" s="68" t="n"/>
      <c r="Q4" s="69" t="n"/>
    </row>
    <row r="5" ht="33" customHeight="1">
      <c r="B5" s="3" t="inlineStr">
        <is>
          <t>Versão 1.2</t>
        </is>
      </c>
      <c r="C5" s="5" t="inlineStr">
        <is>
          <t>Realizado ajuste para funcionários da jornada noturna. Cálculo estava sendo feito incorretamente quando o intervalo dava-se após a meia noite.</t>
        </is>
      </c>
      <c r="D5" s="68" t="n"/>
      <c r="E5" s="68" t="n"/>
      <c r="F5" s="68" t="n"/>
      <c r="G5" s="68" t="n"/>
      <c r="H5" s="68" t="n"/>
      <c r="I5" s="68" t="n"/>
      <c r="J5" s="68" t="n"/>
      <c r="K5" s="68" t="n"/>
      <c r="L5" s="68" t="n"/>
      <c r="M5" s="68" t="n"/>
      <c r="N5" s="68" t="n"/>
      <c r="O5" s="68" t="n"/>
      <c r="P5" s="68" t="n"/>
      <c r="Q5" s="69" t="n"/>
    </row>
    <row r="6" ht="33" customHeight="1">
      <c r="B6" s="3" t="inlineStr">
        <is>
          <t>Versão 1.3</t>
        </is>
      </c>
      <c r="C6" s="5" t="inlineStr">
        <is>
          <t>Realizado ajuste para funcionários com carga horária diferenciada no sábado. Preencher a carga horária no campo "Sábado" que o sistema realizará o cálculo.</t>
        </is>
      </c>
      <c r="D6" s="68" t="n"/>
      <c r="E6" s="68" t="n"/>
      <c r="F6" s="68" t="n"/>
      <c r="G6" s="68" t="n"/>
      <c r="H6" s="68" t="n"/>
      <c r="I6" s="68" t="n"/>
      <c r="J6" s="68" t="n"/>
      <c r="K6" s="68" t="n"/>
      <c r="L6" s="68" t="n"/>
      <c r="M6" s="68" t="n"/>
      <c r="N6" s="68" t="n"/>
      <c r="O6" s="68" t="n"/>
      <c r="P6" s="68" t="n"/>
      <c r="Q6" s="69" t="n"/>
    </row>
    <row r="7" ht="33" customHeight="1">
      <c r="B7" s="3" t="inlineStr">
        <is>
          <t>Versão 2.0</t>
        </is>
      </c>
      <c r="C7" s="5" t="inlineStr">
        <is>
          <t>Incuída planilha de premissas, onde pode ser ajustado a porcentagem de horas extras para cada dia da semana. Funcionalidade de carga horária diferenciada por dia da semana.</t>
        </is>
      </c>
      <c r="D7" s="68" t="n"/>
      <c r="E7" s="68" t="n"/>
      <c r="F7" s="68" t="n"/>
      <c r="G7" s="68" t="n"/>
      <c r="H7" s="68" t="n"/>
      <c r="I7" s="68" t="n"/>
      <c r="J7" s="68" t="n"/>
      <c r="K7" s="68" t="n"/>
      <c r="L7" s="68" t="n"/>
      <c r="M7" s="68" t="n"/>
      <c r="N7" s="68" t="n"/>
      <c r="O7" s="68" t="n"/>
      <c r="P7" s="68" t="n"/>
      <c r="Q7" s="69" t="n"/>
    </row>
    <row r="8" ht="33" customHeight="1">
      <c r="B8" s="3" t="inlineStr">
        <is>
          <t>Versão 2.1</t>
        </is>
      </c>
      <c r="C8" s="5" t="inlineStr">
        <is>
          <t>Corrigido erro de cálculo no total de Horas Diárias.</t>
        </is>
      </c>
      <c r="D8" s="68" t="n"/>
      <c r="E8" s="68" t="n"/>
      <c r="F8" s="68" t="n"/>
      <c r="G8" s="68" t="n"/>
      <c r="H8" s="68" t="n"/>
      <c r="I8" s="68" t="n"/>
      <c r="J8" s="68" t="n"/>
      <c r="K8" s="68" t="n"/>
      <c r="L8" s="68" t="n"/>
      <c r="M8" s="68" t="n"/>
      <c r="N8" s="68" t="n"/>
      <c r="O8" s="68" t="n"/>
      <c r="P8" s="68" t="n"/>
      <c r="Q8" s="69" t="n"/>
    </row>
    <row r="9" ht="33" customHeight="1">
      <c r="B9" s="3" t="inlineStr">
        <is>
          <t>Versão 2.1.1</t>
        </is>
      </c>
      <c r="C9" s="5" t="inlineStr">
        <is>
          <t>Corrigido erro no mês de fevereiro, onde aparecia erro de fórmula nos cálculos.</t>
        </is>
      </c>
      <c r="D9" s="68" t="n"/>
      <c r="E9" s="68" t="n"/>
      <c r="F9" s="68" t="n"/>
      <c r="G9" s="68" t="n"/>
      <c r="H9" s="68" t="n"/>
      <c r="I9" s="68" t="n"/>
      <c r="J9" s="68" t="n"/>
      <c r="K9" s="68" t="n"/>
      <c r="L9" s="68" t="n"/>
      <c r="M9" s="68" t="n"/>
      <c r="N9" s="68" t="n"/>
      <c r="O9" s="68" t="n"/>
      <c r="P9" s="68" t="n"/>
      <c r="Q9" s="69" t="n"/>
    </row>
    <row r="18">
      <c r="B18" t="inlineStr">
        <is>
          <t>Planilha criada por Renan Araujo. Dúvidas ou sugestões, mande um e-mail para vba.renan@gmail.com</t>
        </is>
      </c>
      <c r="P18" s="6" t="inlineStr">
        <is>
          <t>Versão atual:</t>
        </is>
      </c>
      <c r="Q18" t="inlineStr">
        <is>
          <t>2.1.1</t>
        </is>
      </c>
    </row>
    <row r="19" ht="5.25" customHeight="1"/>
    <row r="21" hidden="1" ht="25.5" customHeight="1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7">
    <mergeCell ref="C7:Q7"/>
    <mergeCell ref="C6:Q6"/>
    <mergeCell ref="C5:Q5"/>
    <mergeCell ref="C8:Q8"/>
    <mergeCell ref="C9:Q9"/>
    <mergeCell ref="C4:Q4"/>
    <mergeCell ref="B2:Q2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tCapa">
    <outlinePr applyStyles="0" summaryBelow="1" summaryRight="1" showOutlineSymbols="1"/>
    <pageSetUpPr autoPageBreaks="1" fitToPage="0"/>
  </sheetPr>
  <dimension ref="A1:AB25"/>
  <sheetViews>
    <sheetView zoomScale="100" workbookViewId="0">
      <selection activeCell="D12" activeCellId="0" sqref="D12:H12"/>
    </sheetView>
  </sheetViews>
  <sheetFormatPr baseColWidth="8" defaultRowHeight="14.25" zeroHeight="1"/>
  <cols>
    <col width="0.85546875" customWidth="1" style="7" min="1" max="1"/>
    <col width="10.7109375" bestFit="1" customWidth="1" min="2" max="3"/>
    <col width="3.5703125" customWidth="1" min="4" max="4"/>
    <col width="10.7109375" bestFit="1" customWidth="1" min="5" max="5"/>
    <col width="11.28515625" customWidth="1" min="6" max="6"/>
    <col width="9.140625" customWidth="1" min="7" max="8"/>
    <col width="0.85546875" customWidth="1" style="7" min="9" max="9"/>
  </cols>
  <sheetData>
    <row r="1" ht="4.5" customFormat="1" customHeight="1" s="8">
      <c r="A1" s="9" t="n"/>
      <c r="I1" s="9" t="n"/>
      <c r="T1" s="9" t="n"/>
      <c r="Y1" s="10" t="n"/>
      <c r="Z1" s="10" t="n"/>
      <c r="AA1" s="10" t="n"/>
      <c r="AB1" s="10" t="n"/>
    </row>
    <row r="2" ht="30.75" customHeight="1">
      <c r="B2" s="11" t="inlineStr">
        <is>
          <t>APONTAMENTO DE CARTÕES</t>
        </is>
      </c>
      <c r="C2" s="68" t="n"/>
      <c r="D2" s="68" t="n"/>
      <c r="E2" s="68" t="n"/>
      <c r="F2" s="68" t="n"/>
      <c r="G2" s="68" t="n"/>
      <c r="H2" s="69" t="n"/>
    </row>
    <row r="3">
      <c r="B3" s="12" t="inlineStr">
        <is>
          <t>EMPRESA:</t>
        </is>
      </c>
      <c r="C3" s="13" t="inlineStr">
        <is>
          <t>MERCADO</t>
        </is>
      </c>
      <c r="D3" s="70" t="n"/>
      <c r="E3" s="70" t="n"/>
      <c r="F3" s="70" t="n"/>
      <c r="G3" s="70" t="n"/>
      <c r="H3" s="71" t="n"/>
    </row>
    <row r="4">
      <c r="A4" s="9" t="n">
        <v>2</v>
      </c>
      <c r="B4" s="12" t="inlineStr">
        <is>
          <t>PERÍODO</t>
        </is>
      </c>
      <c r="C4" s="14" t="n">
        <v>45505</v>
      </c>
      <c r="D4" s="15" t="inlineStr">
        <is>
          <t>À</t>
        </is>
      </c>
      <c r="E4" s="16">
        <f>DATE(YEAR($C$4),MONTH($C$4)+1,DAY($C$4)-1)</f>
        <v/>
      </c>
      <c r="F4" s="17" t="n"/>
      <c r="G4" s="17" t="n"/>
      <c r="H4" s="18" t="n"/>
      <c r="I4" s="9" t="n">
        <v>2</v>
      </c>
    </row>
    <row r="5" ht="4.5" customFormat="1" customHeight="1" s="8">
      <c r="A5" s="9" t="n">
        <v>3</v>
      </c>
      <c r="I5" s="9" t="n">
        <v>3</v>
      </c>
      <c r="T5" s="9" t="n"/>
      <c r="Y5" s="10" t="n"/>
      <c r="Z5" s="10" t="n"/>
      <c r="AA5" s="10" t="n"/>
      <c r="AB5" s="10" t="n"/>
    </row>
    <row r="6" ht="26.25" customHeight="1">
      <c r="A6" s="9" t="n">
        <v>4</v>
      </c>
      <c r="B6" s="19" t="inlineStr">
        <is>
          <t>FERIADOS</t>
        </is>
      </c>
      <c r="C6" s="68" t="n"/>
      <c r="D6" s="68" t="n"/>
      <c r="E6" s="68" t="n"/>
      <c r="F6" s="68" t="n"/>
      <c r="G6" s="68" t="n"/>
      <c r="H6" s="69" t="n"/>
      <c r="I6" s="9" t="n">
        <v>4</v>
      </c>
    </row>
    <row r="7">
      <c r="A7" s="9" t="n">
        <v>5</v>
      </c>
      <c r="B7" s="20" t="n"/>
      <c r="C7" s="21">
        <f>IF(B7="","",IF(WEEKDAY(B7,1)=1,"Domingo",IF(WEEKDAY(B7,1)=2,"Segunda",IF(WEEKDAY(B7,1)=3,"Terça",IF(WEEKDAY(B7,1)=4,"Quarta",IF(WEEKDAY(B7,1)=5,"Quinta",IF(WEEKDAY(B7,1)=6,"Sexta",IF(WEEKDAY(B7,1)=7,"Sábado"))))))))</f>
        <v/>
      </c>
      <c r="D7" s="13" t="n"/>
      <c r="E7" s="70" t="n"/>
      <c r="F7" s="70" t="n"/>
      <c r="G7" s="70" t="n"/>
      <c r="H7" s="71" t="n"/>
      <c r="I7" s="9" t="n">
        <v>5</v>
      </c>
    </row>
    <row r="8">
      <c r="A8" s="9" t="n">
        <v>6</v>
      </c>
      <c r="B8" s="20" t="n"/>
      <c r="C8" s="21">
        <f>IF(B8="","",IF(WEEKDAY(B8,1)=1,"Domingo",IF(WEEKDAY(B8,1)=2,"Segunda",IF(WEEKDAY(B8,1)=3,"Terça",IF(WEEKDAY(B8,1)=4,"Quarta",IF(WEEKDAY(B8,1)=5,"Quinta",IF(WEEKDAY(B8,1)=6,"Sexta",IF(WEEKDAY(B8,1)=7,"Sábado"))))))))</f>
        <v/>
      </c>
      <c r="D8" s="13" t="inlineStr">
        <is>
          <t> </t>
        </is>
      </c>
      <c r="E8" s="70" t="n"/>
      <c r="F8" s="70" t="n"/>
      <c r="G8" s="70" t="n"/>
      <c r="H8" s="71" t="n"/>
      <c r="I8" s="9" t="n">
        <v>6</v>
      </c>
    </row>
    <row r="9">
      <c r="A9" s="9" t="n">
        <v>7</v>
      </c>
      <c r="B9" s="20" t="n"/>
      <c r="C9" s="21">
        <f>IF(B9="","",IF(WEEKDAY(B9,1)=1,"Domingo",IF(WEEKDAY(B9,1)=2,"Segunda",IF(WEEKDAY(B9,1)=3,"Terça",IF(WEEKDAY(B9,1)=4,"Quarta",IF(WEEKDAY(B9,1)=5,"Quinta",IF(WEEKDAY(B9,1)=6,"Sexta",IF(WEEKDAY(B9,1)=7,"Sábado"))))))))</f>
        <v/>
      </c>
      <c r="D9" s="13" t="inlineStr">
        <is>
          <t> </t>
        </is>
      </c>
      <c r="E9" s="70" t="n"/>
      <c r="F9" s="70" t="n"/>
      <c r="G9" s="70" t="n"/>
      <c r="H9" s="71" t="n"/>
      <c r="I9" s="9" t="n">
        <v>7</v>
      </c>
    </row>
    <row r="10">
      <c r="A10" s="9" t="n">
        <v>1</v>
      </c>
      <c r="B10" s="20" t="n"/>
      <c r="C10" s="21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13" t="n"/>
      <c r="E10" s="70" t="n"/>
      <c r="F10" s="70" t="n"/>
      <c r="G10" s="70" t="n"/>
      <c r="H10" s="71" t="n"/>
      <c r="I10" s="9" t="n">
        <v>1</v>
      </c>
    </row>
    <row r="11">
      <c r="A11" s="9" t="inlineStr">
        <is>
          <t>F</t>
        </is>
      </c>
      <c r="B11" s="20" t="n"/>
      <c r="C11" s="21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13" t="n"/>
      <c r="E11" s="70" t="n"/>
      <c r="F11" s="70" t="n"/>
      <c r="G11" s="70" t="n"/>
      <c r="H11" s="71" t="n"/>
      <c r="I11" s="9" t="inlineStr">
        <is>
          <t>F</t>
        </is>
      </c>
    </row>
    <row r="12">
      <c r="A12" s="9" t="n"/>
      <c r="B12" s="20" t="n"/>
      <c r="C12" s="21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13" t="n"/>
      <c r="E12" s="70" t="n"/>
      <c r="F12" s="70" t="n"/>
      <c r="G12" s="70" t="n"/>
      <c r="H12" s="71" t="n"/>
      <c r="I12" s="9" t="n"/>
    </row>
    <row r="13">
      <c r="B13" s="20" t="n"/>
      <c r="C13" s="21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13" t="n"/>
      <c r="E13" s="70" t="n"/>
      <c r="F13" s="70" t="n"/>
      <c r="G13" s="70" t="n"/>
      <c r="H13" s="71" t="n"/>
    </row>
    <row r="14">
      <c r="B14" s="20" t="n"/>
      <c r="C14" s="21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13" t="n"/>
      <c r="E14" s="70" t="n"/>
      <c r="F14" s="70" t="n"/>
      <c r="G14" s="70" t="n"/>
      <c r="H14" s="71" t="n"/>
    </row>
    <row r="15">
      <c r="B15" s="20" t="n"/>
      <c r="C15" s="21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13" t="n"/>
      <c r="E15" s="70" t="n"/>
      <c r="F15" s="70" t="n"/>
      <c r="G15" s="70" t="n"/>
      <c r="H15" s="71" t="n"/>
    </row>
    <row r="16">
      <c r="B16" s="20" t="n"/>
      <c r="C16" s="21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13" t="n"/>
      <c r="E16" s="70" t="n"/>
      <c r="F16" s="70" t="n"/>
      <c r="G16" s="70" t="n"/>
      <c r="H16" s="71" t="n"/>
    </row>
    <row r="17">
      <c r="B17" s="20" t="n"/>
      <c r="C17" s="21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13" t="n"/>
      <c r="E17" s="70" t="n"/>
      <c r="F17" s="70" t="n"/>
      <c r="G17" s="70" t="n"/>
      <c r="H17" s="71" t="n"/>
    </row>
    <row r="18">
      <c r="B18" s="20" t="n"/>
      <c r="C18" s="21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13" t="inlineStr">
        <is>
          <t> </t>
        </is>
      </c>
      <c r="E18" s="70" t="n"/>
      <c r="F18" s="70" t="n"/>
      <c r="G18" s="70" t="n"/>
      <c r="H18" s="71" t="n"/>
    </row>
    <row r="19">
      <c r="B19" s="20" t="n"/>
      <c r="C19" s="21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13" t="inlineStr">
        <is>
          <t> </t>
        </is>
      </c>
      <c r="E19" s="70" t="n"/>
      <c r="F19" s="70" t="n"/>
      <c r="G19" s="70" t="n"/>
      <c r="H19" s="71" t="n"/>
    </row>
    <row r="20">
      <c r="B20" s="20" t="n"/>
      <c r="C20" s="21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13" t="inlineStr">
        <is>
          <t> </t>
        </is>
      </c>
      <c r="E20" s="70" t="n"/>
      <c r="F20" s="70" t="n"/>
      <c r="G20" s="70" t="n"/>
      <c r="H20" s="71" t="n"/>
    </row>
    <row r="21">
      <c r="B21" s="20" t="n"/>
      <c r="C21" s="21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13" t="inlineStr">
        <is>
          <t> </t>
        </is>
      </c>
      <c r="E21" s="70" t="n"/>
      <c r="F21" s="70" t="n"/>
      <c r="G21" s="70" t="n"/>
      <c r="H21" s="71" t="n"/>
    </row>
    <row r="22">
      <c r="B22" s="20" t="n"/>
      <c r="C22" s="21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13" t="inlineStr">
        <is>
          <t> </t>
        </is>
      </c>
      <c r="E22" s="70" t="n"/>
      <c r="F22" s="70" t="n"/>
      <c r="G22" s="70" t="n"/>
      <c r="H22" s="71" t="n"/>
    </row>
    <row r="23">
      <c r="B23" s="20" t="n"/>
      <c r="C23" s="21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13" t="n"/>
      <c r="E23" s="70" t="n"/>
      <c r="F23" s="70" t="n"/>
      <c r="G23" s="70" t="n"/>
      <c r="H23" s="71" t="n"/>
    </row>
    <row r="24">
      <c r="B24" s="20" t="n"/>
      <c r="C24" s="21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13" t="n"/>
      <c r="E24" s="70" t="n"/>
      <c r="F24" s="70" t="n"/>
      <c r="G24" s="70" t="n"/>
      <c r="H24" s="71" t="n"/>
    </row>
    <row r="25" ht="4.5" customFormat="1" customHeight="1" s="8">
      <c r="A25" s="7" t="n"/>
      <c r="I25" s="7" t="n"/>
      <c r="T25" s="9" t="n"/>
      <c r="Y25" s="10" t="n"/>
      <c r="Z25" s="10" t="n"/>
      <c r="AA25" s="10" t="n"/>
      <c r="AB25" s="1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21">
    <mergeCell ref="D20:H20"/>
    <mergeCell ref="D10:H10"/>
    <mergeCell ref="D19:H19"/>
    <mergeCell ref="B6:H6"/>
    <mergeCell ref="D22:H22"/>
    <mergeCell ref="D21:H21"/>
    <mergeCell ref="D11:H11"/>
    <mergeCell ref="D13:H13"/>
    <mergeCell ref="D17:H17"/>
    <mergeCell ref="D7:H7"/>
    <mergeCell ref="D16:H16"/>
    <mergeCell ref="B2:H2"/>
    <mergeCell ref="C3:H3"/>
    <mergeCell ref="D18:H18"/>
    <mergeCell ref="D9:H9"/>
    <mergeCell ref="D12:H12"/>
    <mergeCell ref="D8:H8"/>
    <mergeCell ref="D15:H15"/>
    <mergeCell ref="D24:H24"/>
    <mergeCell ref="D23:H23"/>
    <mergeCell ref="D14:H14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  <legacyDrawing r:id="anysvml"/>
</worksheet>
</file>

<file path=xl/worksheets/sheet4.xml><?xml version="1.0" encoding="utf-8"?>
<worksheet xmlns="http://schemas.openxmlformats.org/spreadsheetml/2006/main">
  <sheetPr codeName="Plan1">
    <outlinePr applyStyles="0" summaryBelow="1" summaryRight="1" showOutlineSymbols="1"/>
    <pageSetUpPr autoPageBreaks="1" fitToPage="0"/>
  </sheetPr>
  <dimension ref="A1:AB15"/>
  <sheetViews>
    <sheetView showGridLines="0" showRowColHeaders="0" zoomScale="100" workbookViewId="0">
      <pane ySplit="14" topLeftCell="A15" activePane="bottomLeft" state="frozen"/>
      <selection activeCell="D14" activeCellId="0" sqref="D14"/>
    </sheetView>
  </sheetViews>
  <sheetFormatPr baseColWidth="8" defaultColWidth="0" defaultRowHeight="15" zeroHeight="1"/>
  <cols>
    <col width="0.85546875" customWidth="1" style="7" min="1" max="1"/>
    <col width="21.42578125" customWidth="1" min="2" max="2"/>
    <col width="9.140625" customWidth="1" min="3" max="4"/>
    <col width="23.85546875" bestFit="1" customWidth="1" min="5" max="5"/>
    <col width="8.5703125" customWidth="1" min="6" max="6"/>
    <col width="17" bestFit="1" customWidth="1" min="7" max="7"/>
    <col width="9.140625" customWidth="1" min="8" max="8"/>
    <col width="0.85546875" customWidth="1" style="7" min="9" max="9"/>
    <col hidden="1" min="10" max="28"/>
    <col hidden="1" width="9.140625" customWidth="1" min="29" max="16384"/>
  </cols>
  <sheetData>
    <row r="1" ht="4.5" customFormat="1" customHeight="1" s="8">
      <c r="A1" s="9" t="n"/>
      <c r="I1" s="9" t="n"/>
      <c r="T1" s="9" t="n"/>
      <c r="Y1" s="10" t="n"/>
      <c r="Z1" s="10" t="n"/>
      <c r="AA1" s="10" t="n"/>
      <c r="AB1" s="10" t="n"/>
    </row>
    <row r="2">
      <c r="B2" s="22" t="inlineStr">
        <is>
          <t>HORA EXTRA</t>
        </is>
      </c>
      <c r="C2" s="72" t="n"/>
      <c r="D2" s="72" t="n"/>
      <c r="E2" s="72" t="n"/>
      <c r="F2" s="72" t="n"/>
      <c r="G2" s="72" t="n"/>
      <c r="H2" s="73" t="n"/>
    </row>
    <row r="3">
      <c r="B3" s="23" t="inlineStr">
        <is>
          <t>DIA DA SEMANA</t>
        </is>
      </c>
      <c r="C3" s="22" t="inlineStr">
        <is>
          <t>CÁLCULO</t>
        </is>
      </c>
      <c r="D3" s="72" t="n"/>
      <c r="E3" s="72" t="n"/>
      <c r="F3" s="72" t="n"/>
      <c r="G3" s="72" t="n"/>
      <c r="H3" s="73" t="n"/>
    </row>
    <row r="4">
      <c r="A4" s="9" t="n">
        <v>2</v>
      </c>
      <c r="B4" s="24" t="inlineStr">
        <is>
          <t>SEGUNDA-FEIRA</t>
        </is>
      </c>
      <c r="C4" s="24" t="inlineStr">
        <is>
          <t>AS</t>
        </is>
      </c>
      <c r="D4" s="25" t="n">
        <v>0.08333333333333333</v>
      </c>
      <c r="E4" s="26" t="inlineStr">
        <is>
          <t>PRIMEIRAS HORAS SERÃO</t>
        </is>
      </c>
      <c r="F4" s="27" t="n">
        <v>0.6</v>
      </c>
      <c r="G4" s="26" t="inlineStr">
        <is>
          <t>AS DEMAIS SERÃO</t>
        </is>
      </c>
      <c r="H4" s="27" t="n">
        <v>0</v>
      </c>
      <c r="I4" s="9" t="n">
        <v>2</v>
      </c>
    </row>
    <row r="5">
      <c r="A5" s="9" t="n">
        <v>3</v>
      </c>
      <c r="B5" s="24" t="inlineStr">
        <is>
          <t>TERÇA-FEIRA</t>
        </is>
      </c>
      <c r="C5" s="24" t="inlineStr">
        <is>
          <t>AS</t>
        </is>
      </c>
      <c r="D5" s="25" t="n">
        <v>0.08333333333333333</v>
      </c>
      <c r="E5" s="26" t="inlineStr">
        <is>
          <t>PRIMEIRAS HORAS SERÃO</t>
        </is>
      </c>
      <c r="F5" s="27" t="n">
        <v>0.6</v>
      </c>
      <c r="G5" s="26" t="inlineStr">
        <is>
          <t>AS DEMAIS SERÃO</t>
        </is>
      </c>
      <c r="H5" s="27" t="n">
        <v>0</v>
      </c>
      <c r="I5" s="9" t="n">
        <v>3</v>
      </c>
    </row>
    <row r="6">
      <c r="A6" s="9" t="n">
        <v>4</v>
      </c>
      <c r="B6" s="24" t="inlineStr">
        <is>
          <t>QUARTA-FEIRA</t>
        </is>
      </c>
      <c r="C6" s="24" t="inlineStr">
        <is>
          <t>AS</t>
        </is>
      </c>
      <c r="D6" s="25" t="n">
        <v>0.08333333333333333</v>
      </c>
      <c r="E6" s="26" t="inlineStr">
        <is>
          <t>PRIMEIRAS HORAS SERÃO</t>
        </is>
      </c>
      <c r="F6" s="27" t="n">
        <v>0.6</v>
      </c>
      <c r="G6" s="26" t="inlineStr">
        <is>
          <t>AS DEMAIS SERÃO</t>
        </is>
      </c>
      <c r="H6" s="27" t="n">
        <v>0</v>
      </c>
      <c r="I6" s="9" t="n">
        <v>4</v>
      </c>
    </row>
    <row r="7">
      <c r="A7" s="9" t="n">
        <v>5</v>
      </c>
      <c r="B7" s="24" t="inlineStr">
        <is>
          <t>QUINTA-FEIRA</t>
        </is>
      </c>
      <c r="C7" s="24" t="inlineStr">
        <is>
          <t>AS</t>
        </is>
      </c>
      <c r="D7" s="25" t="n">
        <v>0.08333333333333333</v>
      </c>
      <c r="E7" s="26" t="inlineStr">
        <is>
          <t>PRIMEIRAS HORAS SERÃO</t>
        </is>
      </c>
      <c r="F7" s="27" t="n">
        <v>0.6</v>
      </c>
      <c r="G7" s="26" t="inlineStr">
        <is>
          <t>AS DEMAIS SERÃO</t>
        </is>
      </c>
      <c r="H7" s="27" t="n">
        <v>0</v>
      </c>
      <c r="I7" s="9" t="n">
        <v>5</v>
      </c>
    </row>
    <row r="8">
      <c r="A8" s="9" t="n">
        <v>6</v>
      </c>
      <c r="B8" s="24" t="inlineStr">
        <is>
          <t>SEXTA-FEIRA</t>
        </is>
      </c>
      <c r="C8" s="24" t="inlineStr">
        <is>
          <t>AS</t>
        </is>
      </c>
      <c r="D8" s="25" t="n">
        <v>0.08333333333333333</v>
      </c>
      <c r="E8" s="26" t="inlineStr">
        <is>
          <t>PRIMEIRAS HORAS SERÃO</t>
        </is>
      </c>
      <c r="F8" s="27" t="n">
        <v>0.6</v>
      </c>
      <c r="G8" s="26" t="inlineStr">
        <is>
          <t>AS DEMAIS SERÃO</t>
        </is>
      </c>
      <c r="H8" s="27" t="n">
        <v>0</v>
      </c>
      <c r="I8" s="9" t="n">
        <v>6</v>
      </c>
    </row>
    <row r="9">
      <c r="A9" s="9" t="n">
        <v>7</v>
      </c>
      <c r="B9" s="24" t="inlineStr">
        <is>
          <t>SÁBADO</t>
        </is>
      </c>
      <c r="C9" s="24" t="inlineStr">
        <is>
          <t>AS</t>
        </is>
      </c>
      <c r="D9" s="25" t="n">
        <v>0.1666666666666667</v>
      </c>
      <c r="E9" s="26" t="inlineStr">
        <is>
          <t>PRIMEIRAS HORAS SERÃO</t>
        </is>
      </c>
      <c r="F9" s="27" t="n">
        <v>0.6</v>
      </c>
      <c r="G9" s="26" t="inlineStr">
        <is>
          <t>AS DEMAIS SERÃO</t>
        </is>
      </c>
      <c r="H9" s="27" t="n">
        <v>0</v>
      </c>
      <c r="I9" s="9" t="n">
        <v>7</v>
      </c>
    </row>
    <row r="10">
      <c r="A10" s="9" t="n">
        <v>1</v>
      </c>
      <c r="B10" s="24" t="inlineStr">
        <is>
          <t>DOMINGO</t>
        </is>
      </c>
      <c r="C10" s="24" t="inlineStr">
        <is>
          <t>AS</t>
        </is>
      </c>
      <c r="D10" s="25" t="n">
        <v>0.1666666666666667</v>
      </c>
      <c r="E10" s="26" t="inlineStr">
        <is>
          <t>PRIMEIRAS HORAS SERÃO</t>
        </is>
      </c>
      <c r="F10" s="27" t="n">
        <v>1</v>
      </c>
      <c r="G10" s="26" t="inlineStr">
        <is>
          <t>AS DEMAIS SERÃO</t>
        </is>
      </c>
      <c r="H10" s="27" t="n">
        <v>1</v>
      </c>
      <c r="I10" s="9" t="n">
        <v>1</v>
      </c>
    </row>
    <row r="11">
      <c r="A11" s="9" t="inlineStr">
        <is>
          <t>F</t>
        </is>
      </c>
      <c r="B11" s="24" t="inlineStr">
        <is>
          <t>FERIADOS</t>
        </is>
      </c>
      <c r="C11" s="24" t="inlineStr">
        <is>
          <t>AS</t>
        </is>
      </c>
      <c r="D11" s="25" t="n">
        <v>0</v>
      </c>
      <c r="E11" s="26" t="inlineStr">
        <is>
          <t>PRIMEIRAS HORAS SERÃO</t>
        </is>
      </c>
      <c r="F11" s="27" t="n">
        <v>0</v>
      </c>
      <c r="G11" s="26" t="inlineStr">
        <is>
          <t>AS DEMAIS SERÃO</t>
        </is>
      </c>
      <c r="H11" s="27" t="n">
        <v>1</v>
      </c>
      <c r="I11" s="9" t="inlineStr">
        <is>
          <t>F</t>
        </is>
      </c>
    </row>
    <row r="12" ht="4.5" customFormat="1" customHeight="1" s="8">
      <c r="A12" s="9" t="n"/>
      <c r="I12" s="9" t="n"/>
      <c r="T12" s="9" t="n"/>
      <c r="Y12" s="10" t="n"/>
      <c r="Z12" s="10" t="n"/>
      <c r="AA12" s="10" t="n"/>
      <c r="AB12" s="10" t="n"/>
    </row>
    <row r="13">
      <c r="B13" s="22" t="inlineStr">
        <is>
          <t>ADICIONAL NOTURNO</t>
        </is>
      </c>
      <c r="C13" s="72" t="n"/>
      <c r="D13" s="72" t="n"/>
      <c r="E13" s="73" t="n"/>
    </row>
    <row r="14">
      <c r="A14" s="7">
        <f>MOD($D$14-$C$14,1)</f>
        <v/>
      </c>
      <c r="B14" s="31" t="inlineStr">
        <is>
          <t>INTERVALO A.N.</t>
        </is>
      </c>
      <c r="C14" s="25" t="n">
        <v>0.9166666666666666</v>
      </c>
      <c r="D14" s="25" t="n">
        <v>0.2083333333333333</v>
      </c>
      <c r="E14" s="32">
        <f>"TOTAL: " &amp; TEXT(MOD(D14-C14,1),"[hh]:mm")</f>
        <v/>
      </c>
      <c r="G14" s="7" t="n"/>
      <c r="I14" s="7">
        <f>MOD($D$14-$C$14,1)</f>
        <v/>
      </c>
    </row>
    <row r="15" ht="4.5" customFormat="1" customHeight="1" s="8">
      <c r="A15" s="9" t="n"/>
      <c r="I15" s="9" t="n"/>
      <c r="T15" s="9" t="n"/>
      <c r="Y15" s="10" t="n"/>
      <c r="Z15" s="10" t="n"/>
      <c r="AA15" s="10" t="n"/>
      <c r="AB15" s="1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3">
    <mergeCell ref="B2:H2"/>
    <mergeCell ref="B13:E13"/>
    <mergeCell ref="C3:H3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tModelo">
    <outlinePr applyStyles="0" summaryBelow="1" summaryRight="1" showOutlineSymbols="1"/>
    <pageSetUpPr autoPageBreaks="1" fitToPage="1"/>
  </sheetPr>
  <dimension ref="A2:AB42"/>
  <sheetViews>
    <sheetView showGridLines="0" showRowColHeaders="0" topLeftCell="A1" zoomScale="100" workbookViewId="0">
      <pane ySplit="5" topLeftCell="A6" activePane="bottomLeft" state="frozen"/>
      <selection activeCell="D19" activeCellId="0" sqref="D19:G19"/>
    </sheetView>
  </sheetViews>
  <sheetFormatPr baseColWidth="8" defaultColWidth="11.5703125" defaultRowHeight="14.25"/>
  <cols>
    <col width="0.85546875" customWidth="1" style="9" min="1" max="1"/>
    <col width="8.7109375" customWidth="1" style="8" min="2" max="2"/>
    <col width="13.42578125" customWidth="1" style="8" min="3" max="3"/>
    <col width="11.42578125" customWidth="1" style="8" min="4" max="7"/>
    <col width="0.85546875" customWidth="1" style="8" min="8" max="8"/>
    <col width="11.5703125" customWidth="1" style="8" min="9" max="9"/>
    <col width="0.85546875" customWidth="1" style="8" min="10" max="10"/>
    <col width="11.5703125" customWidth="1" style="8" min="11" max="11"/>
    <col width="0.85546875" customWidth="1" style="8" min="12" max="12"/>
    <col width="11.5703125" customWidth="1" style="8" min="13" max="13"/>
    <col width="0.85546875" customWidth="1" style="8" min="14" max="14"/>
    <col width="11.5703125" customWidth="1" style="8" min="15" max="15"/>
    <col width="0.85546875" customWidth="1" style="8" min="16" max="16"/>
    <col width="11.5703125" customWidth="1" style="8" min="17" max="17"/>
    <col width="0.85546875" customWidth="1" style="9" min="18" max="18"/>
    <col width="11.5703125" customWidth="1" style="8" min="19" max="19"/>
    <col outlineLevel="1" width="0.85546875" customWidth="1" style="8" min="20" max="20"/>
    <col outlineLevel="1" width="11.5703125" customWidth="1" style="8" min="21" max="22"/>
    <col width="0.85546875" customWidth="1" style="8" min="23" max="23"/>
    <col width="11.5703125" customWidth="1" style="8" min="24" max="24"/>
    <col hidden="1" width="11.5703125" customWidth="1" style="8" min="25" max="26"/>
    <col hidden="1" style="8" min="27" max="28"/>
    <col width="11.5703125" customWidth="1" style="8" min="29" max="16384"/>
  </cols>
  <sheetData>
    <row r="1" ht="4.5" customHeight="1"/>
    <row r="2" ht="30.75" customHeight="1">
      <c r="B2" s="33">
        <f>CAPA!$C$3</f>
        <v/>
      </c>
    </row>
    <row r="3" ht="6" customHeight="1"/>
    <row r="4">
      <c r="B4" s="34" t="inlineStr">
        <is>
          <t>Funcionário</t>
        </is>
      </c>
      <c r="C4" s="73" t="n"/>
      <c r="D4" s="35" t="inlineStr">
        <is>
          <t>func</t>
        </is>
      </c>
      <c r="E4" s="74" t="n"/>
      <c r="F4" s="74" t="n"/>
      <c r="G4" s="75" t="n"/>
      <c r="I4" s="76" t="inlineStr">
        <is>
          <t>H.E. / Atrasos / A.N</t>
        </is>
      </c>
      <c r="J4" s="72" t="n"/>
      <c r="K4" s="72" t="n"/>
      <c r="L4" s="72" t="n"/>
      <c r="M4" s="72" t="n"/>
      <c r="N4" s="72" t="n"/>
      <c r="O4" s="73" t="n"/>
      <c r="Q4" s="76" t="inlineStr">
        <is>
          <t>Distrib. H.E. p/ Faixa</t>
        </is>
      </c>
      <c r="R4" s="72" t="n"/>
      <c r="S4" s="73" t="n"/>
      <c r="T4" s="9" t="n"/>
      <c r="U4" s="34" t="inlineStr">
        <is>
          <t>CARGA HORÁRIA</t>
        </is>
      </c>
      <c r="V4" s="73" t="n"/>
      <c r="W4" s="9" t="n"/>
      <c r="Y4" s="41" t="inlineStr">
        <is>
          <t>ESPELHO</t>
        </is>
      </c>
    </row>
    <row r="5" ht="4.5" customHeight="1">
      <c r="R5" s="8" t="n"/>
      <c r="T5" s="9" t="n"/>
      <c r="W5" s="9" t="n"/>
      <c r="Y5" s="10" t="n"/>
      <c r="Z5" s="10" t="n"/>
      <c r="AA5" s="10" t="n"/>
      <c r="AB5" s="10" t="n"/>
    </row>
    <row r="6">
      <c r="B6" s="34" t="inlineStr">
        <is>
          <t>Data</t>
        </is>
      </c>
      <c r="C6" s="34" t="inlineStr">
        <is>
          <t>Dia Semana</t>
        </is>
      </c>
      <c r="D6" s="34" t="inlineStr">
        <is>
          <t>Entrada</t>
        </is>
      </c>
      <c r="E6" s="34" t="inlineStr">
        <is>
          <t>Saída</t>
        </is>
      </c>
      <c r="F6" s="34" t="inlineStr">
        <is>
          <t>Entrada</t>
        </is>
      </c>
      <c r="G6" s="34" t="inlineStr">
        <is>
          <t>Saída</t>
        </is>
      </c>
      <c r="I6" s="34" t="inlineStr">
        <is>
          <t>H. Diária</t>
        </is>
      </c>
      <c r="K6" s="34" t="inlineStr">
        <is>
          <t>Atrasos</t>
        </is>
      </c>
      <c r="M6" s="34" t="inlineStr">
        <is>
          <t>Horas Extras</t>
        </is>
      </c>
      <c r="O6" s="42" t="inlineStr">
        <is>
          <t>A.N.</t>
        </is>
      </c>
      <c r="Q6" s="43" t="inlineStr">
        <is>
          <t>1ª Faixa</t>
        </is>
      </c>
      <c r="R6" s="8" t="n"/>
      <c r="S6" s="43" t="inlineStr">
        <is>
          <t>2ª Faixa</t>
        </is>
      </c>
      <c r="T6" s="9" t="n">
        <v>2</v>
      </c>
      <c r="U6" s="44" t="inlineStr">
        <is>
          <t>SEGUNDA</t>
        </is>
      </c>
      <c r="V6" s="45" t="n">
        <v>0.3055555555555556</v>
      </c>
      <c r="W6" s="9" t="n">
        <v>2</v>
      </c>
      <c r="Y6" s="34" t="inlineStr">
        <is>
          <t>Entrada</t>
        </is>
      </c>
      <c r="Z6" s="34" t="inlineStr">
        <is>
          <t>Saída</t>
        </is>
      </c>
      <c r="AA6" s="34" t="inlineStr">
        <is>
          <t>Entrada</t>
        </is>
      </c>
      <c r="AB6" s="34" t="inlineStr">
        <is>
          <t>Saída</t>
        </is>
      </c>
    </row>
    <row r="7">
      <c r="A7" s="9">
        <f>IF(NOT(ISERROR(VLOOKUP(B7,rngFeriados,1,FALSE))),"F",IF(B7="","",WEEKDAY($B7,1)))</f>
        <v/>
      </c>
      <c r="B7" s="46">
        <f>CAPA!$C$4</f>
        <v/>
      </c>
      <c r="C7" s="47">
        <f>IF(B7="","",IF(WEEKDAY(B7,1)=1,"Domingo",IF(WEEKDAY(B7,1)=2,"Segunda",IF(WEEKDAY(B7,1)=3,"Terça",IF(WEEKDAY(B7,1)=4,"Quarta",IF(WEEKDAY(B7,1)=5,"Quinta",IF(WEEKDAY(B7,1)=6,"Sexta",IF(WEEKDAY(B7,1)=7,"Sábado"))))))))</f>
        <v/>
      </c>
      <c r="D7" s="48" t="n">
        <v>630</v>
      </c>
      <c r="E7" s="48" t="n">
        <v>1200</v>
      </c>
      <c r="F7" s="48" t="n">
        <v>1430</v>
      </c>
      <c r="G7" s="48" t="n">
        <v>1630</v>
      </c>
      <c r="I7" s="49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50">
        <f>IF($A7="",0,IF(OR((VLOOKUP($A7,$T$6:$V$13,3,FALSE)-$I7)&lt;0,$Y7=""),0,(VLOOKUP($A7,$T$6:$V$13,3,FALSE)-$I7)))</f>
        <v/>
      </c>
      <c r="M7" s="51">
        <f>IF($A7="",0,IF(($I7-VLOOKUP($A7,$T$6:$V$13,3,FALSE))&lt;0,0,($I7-VLOOKUP($A7,$T$6:$V$13,3,FALSE))))</f>
        <v/>
      </c>
      <c r="O7" s="52" t="n"/>
      <c r="Q7" s="51">
        <f>IF($A7="",0,IF($M7&lt;=VLOOKUP($A7,PREMISSAS!$A$4:$H$11,4,FALSE),$M7,VLOOKUP($A7,PREMISSAS!$A$4:$H$11,4,FALSE)))</f>
        <v/>
      </c>
      <c r="R7" s="8" t="n"/>
      <c r="S7" s="51">
        <f>IF($A7="",0,IF($M7&gt;VLOOKUP($A7,PREMISSAS!$A$4:$H$11,4,FALSE),$M7-VLOOKUP($A7,PREMISSAS!$A$4:$H$11,4,FALSE),0))</f>
        <v/>
      </c>
      <c r="T7" s="9" t="n">
        <v>3</v>
      </c>
      <c r="U7" s="44" t="inlineStr">
        <is>
          <t>TERÇA</t>
        </is>
      </c>
      <c r="V7" s="45" t="n">
        <v>0.3055555555555556</v>
      </c>
      <c r="W7" s="9" t="n">
        <v>3</v>
      </c>
      <c r="X7" s="53" t="n"/>
      <c r="Y7" s="54">
        <f>IF(OR(D7="",D7=0,D7="FALTA",D7="SUSPENSO",D7="SUSPENSÃO"),"",TEXT(D7,"##"":""##"))</f>
        <v/>
      </c>
      <c r="Z7" s="54">
        <f>IF(OR(E7="",E7=0,E7="FALTA",E7="SUSPENSO",E7="SUSPENSÃO"),"",TEXT(E7,"##"":""##"))</f>
        <v/>
      </c>
      <c r="AA7" s="54">
        <f>IF(OR(F7="",F7=0,F7="FALTA",F7="SUSPENSO",F7="SUSPENSÃO"),"",TEXT(F7,"##"":""##"))</f>
        <v/>
      </c>
      <c r="AB7" s="54">
        <f>IF(OR(G7="",G7=0,G7="FALTA",G7="SUSPENSO",G7="SUSPENSÃO"),"",TEXT(G7,"##"":""##"))</f>
        <v/>
      </c>
    </row>
    <row r="8">
      <c r="A8" s="9">
        <f>IF(NOT(ISERROR(VLOOKUP(B8,rngFeriados,1,FALSE))),"F",IF(B8="","",WEEKDAY($B8,1)))</f>
        <v/>
      </c>
      <c r="B8" s="46">
        <f>IF(B7="","",IF((B7+1)&gt;CAPA!$E$4,"",B7+1))</f>
        <v/>
      </c>
      <c r="C8" s="47">
        <f>IF(B8="","",IF(WEEKDAY(B8,1)=1,"Domingo",IF(WEEKDAY(B8,1)=2,"Segunda",IF(WEEKDAY(B8,1)=3,"Terça",IF(WEEKDAY(B8,1)=4,"Quarta",IF(WEEKDAY(B8,1)=5,"Quinta",IF(WEEKDAY(B8,1)=6,"Sexta",IF(WEEKDAY(B8,1)=7,"Sábado"))))))))</f>
        <v/>
      </c>
      <c r="D8" s="48" t="n">
        <v>630</v>
      </c>
      <c r="E8" s="48" t="n">
        <v>1327</v>
      </c>
      <c r="F8" s="48" t="n">
        <v>1625</v>
      </c>
      <c r="G8" s="48" t="n"/>
      <c r="I8" s="49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50">
        <f>IF($A8="",0,IF(OR((VLOOKUP($A8,$T$6:$V$13,3,FALSE)-$I8)&lt;0,$Y8=""),0,(VLOOKUP($A8,$T$6:$V$13,3,FALSE)-$I8)))</f>
        <v/>
      </c>
      <c r="M8" s="51">
        <f>IF($A8="",0,IF(($I8-VLOOKUP($A8,$T$6:$V$13,3,FALSE))&lt;0,0,($I8-VLOOKUP($A8,$T$6:$V$13,3,FALSE))))</f>
        <v/>
      </c>
      <c r="O8" s="52" t="n"/>
      <c r="Q8" s="51">
        <f>IF($A8="",0,IF($M8&lt;=VLOOKUP($A8,PREMISSAS!$A$4:$H$11,4,FALSE),$M8,VLOOKUP($A8,PREMISSAS!$A$4:$H$11,4,FALSE)))</f>
        <v/>
      </c>
      <c r="R8" s="8" t="n"/>
      <c r="S8" s="51">
        <f>IF($A8="",0,IF($M8&gt;VLOOKUP($A8,PREMISSAS!$A$4:$H$11,4,FALSE),$M8-VLOOKUP($A8,PREMISSAS!$A$4:$H$11,4,FALSE),0))</f>
        <v/>
      </c>
      <c r="T8" s="9" t="n">
        <v>4</v>
      </c>
      <c r="U8" s="44" t="inlineStr">
        <is>
          <t>QUARTA</t>
        </is>
      </c>
      <c r="V8" s="45" t="n">
        <v>0.3055555555555556</v>
      </c>
      <c r="W8" s="9" t="n">
        <v>4</v>
      </c>
      <c r="Y8" s="54">
        <f>IF(OR(D8="",D8=0,D8="FALTA",D8="SUSPENSO",D8="SUSPENSÃO"),"",TEXT(D8,"##"":""##"))</f>
        <v/>
      </c>
      <c r="Z8" s="54">
        <f>IF(OR(E8="",E8=0,E8="FALTA",E8="SUSPENSO",E8="SUSPENSÃO"),"",TEXT(E8,"##"":""##"))</f>
        <v/>
      </c>
      <c r="AA8" s="54">
        <f>IF(OR(F8="",F8=0,F8="FALTA",F8="SUSPENSO",F8="SUSPENSÃO"),"",TEXT(F8,"##"":""##"))</f>
        <v/>
      </c>
      <c r="AB8" s="54">
        <f>IF(OR(G8="",G8=0,G8="FALTA",G8="SUSPENSO",G8="SUSPENSÃO"),"",TEXT(G8,"##"":""##"))</f>
        <v/>
      </c>
    </row>
    <row r="9">
      <c r="A9" s="9">
        <f>IF(NOT(ISERROR(VLOOKUP(B9,rngFeriados,1,FALSE))),"F",IF(B9="","",WEEKDAY($B9,1)))</f>
        <v/>
      </c>
      <c r="B9" s="46">
        <f>IF(B8="","",IF((B8+1)&gt;CAPA!$E$4,"",B8+1))</f>
        <v/>
      </c>
      <c r="C9" s="47">
        <f>IF(B9="","",IF(WEEKDAY(B9,1)=1,"Domingo",IF(WEEKDAY(B9,1)=2,"Segunda",IF(WEEKDAY(B9,1)=3,"Terça",IF(WEEKDAY(B9,1)=4,"Quarta",IF(WEEKDAY(B9,1)=5,"Quinta",IF(WEEKDAY(B9,1)=6,"Sexta",IF(WEEKDAY(B9,1)=7,"Sábado"))))))))</f>
        <v/>
      </c>
      <c r="D9" s="48" t="n">
        <v>630</v>
      </c>
      <c r="E9" s="48" t="n">
        <v>1406</v>
      </c>
      <c r="F9" s="48" t="n">
        <v>1622</v>
      </c>
      <c r="G9" s="48" t="n"/>
      <c r="I9" s="49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50">
        <f>IF($A9="",0,IF(OR((VLOOKUP($A9,$T$6:$V$13,3,FALSE)-$I9)&lt;0,$Y9=""),0,(VLOOKUP($A9,$T$6:$V$13,3,FALSE)-$I9)))</f>
        <v/>
      </c>
      <c r="M9" s="51">
        <f>IF($A9="",0,IF(($I9-VLOOKUP($A9,$T$6:$V$13,3,FALSE))&lt;0,0,($I9-VLOOKUP($A9,$T$6:$V$13,3,FALSE))))</f>
        <v/>
      </c>
      <c r="O9" s="52" t="n"/>
      <c r="Q9" s="51">
        <f>IF($A9="",0,IF($M9&lt;=VLOOKUP($A9,PREMISSAS!$A$4:$H$11,4,FALSE),$M9,VLOOKUP($A9,PREMISSAS!$A$4:$H$11,4,FALSE)))</f>
        <v/>
      </c>
      <c r="R9" s="8" t="n"/>
      <c r="S9" s="51">
        <f>IF($A9="",0,IF($M9&gt;VLOOKUP($A9,PREMISSAS!$A$4:$H$11,4,FALSE),$M9-VLOOKUP($A9,PREMISSAS!$A$4:$H$11,4,FALSE),0))</f>
        <v/>
      </c>
      <c r="T9" s="9" t="n">
        <v>5</v>
      </c>
      <c r="U9" s="44" t="inlineStr">
        <is>
          <t>QUINTA</t>
        </is>
      </c>
      <c r="V9" s="45" t="n">
        <v>0.3055555555555556</v>
      </c>
      <c r="W9" s="9" t="n">
        <v>5</v>
      </c>
      <c r="Y9" s="54">
        <f>IF(OR(D9="",D9=0,D9="FALTA",D9="SUSPENSO",D9="SUSPENSÃO"),"",TEXT(D9,"##"":""##"))</f>
        <v/>
      </c>
      <c r="Z9" s="54">
        <f>IF(OR(E9="",E9=0,E9="FALTA",E9="SUSPENSO",E9="SUSPENSÃO"),"",TEXT(E9,"##"":""##"))</f>
        <v/>
      </c>
      <c r="AA9" s="54">
        <f>IF(OR(F9="",F9=0,F9="FALTA",F9="SUSPENSO",F9="SUSPENSÃO"),"",TEXT(F9,"##"":""##"))</f>
        <v/>
      </c>
      <c r="AB9" s="54">
        <f>IF(OR(G9="",G9=0,G9="FALTA",G9="SUSPENSO",G9="SUSPENSÃO"),"",TEXT(G9,"##"":""##"))</f>
        <v/>
      </c>
    </row>
    <row r="10">
      <c r="A10" s="9">
        <f>IF(NOT(ISERROR(VLOOKUP(B10,rngFeriados,1,FALSE))),"F",IF(B10="","",WEEKDAY($B10,1)))</f>
        <v/>
      </c>
      <c r="B10" s="46">
        <f>IF(B9="","",IF((B9+1)&gt;CAPA!$E$4,"",B9+1))</f>
        <v/>
      </c>
      <c r="C10" s="47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48" t="inlineStr">
        <is>
          <t>FOLGA</t>
        </is>
      </c>
      <c r="E10" s="48" t="n"/>
      <c r="F10" s="48" t="n"/>
      <c r="G10" s="48" t="n"/>
      <c r="I10" s="49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50">
        <f>IF($A10="",0,IF(OR((VLOOKUP($A10,$T$6:$V$13,3,FALSE)-$I10)&lt;0,$Y10=""),0,(VLOOKUP($A10,$T$6:$V$13,3,FALSE)-$I10)))</f>
        <v/>
      </c>
      <c r="M10" s="51">
        <f>IF($A10="",0,IF(($I10-VLOOKUP($A10,$T$6:$V$13,3,FALSE))&lt;0,0,($I10-VLOOKUP($A10,$T$6:$V$13,3,FALSE))))</f>
        <v/>
      </c>
      <c r="O10" s="52" t="n"/>
      <c r="Q10" s="51">
        <f>IF($A10="",0,IF($M10&lt;=VLOOKUP($A10,PREMISSAS!$A$4:$H$11,4,FALSE),$M10,VLOOKUP($A10,PREMISSAS!$A$4:$H$11,4,FALSE)))</f>
        <v/>
      </c>
      <c r="R10" s="8" t="n"/>
      <c r="S10" s="51">
        <f>IF($A10="",0,IF($M10&gt;VLOOKUP($A10,PREMISSAS!$A$4:$H$11,4,FALSE),$M10-VLOOKUP($A10,PREMISSAS!$A$4:$H$11,4,FALSE),0))</f>
        <v/>
      </c>
      <c r="T10" s="9" t="n">
        <v>6</v>
      </c>
      <c r="U10" s="44" t="inlineStr">
        <is>
          <t>SEXTA</t>
        </is>
      </c>
      <c r="V10" s="45" t="n">
        <v>0.3055555555555556</v>
      </c>
      <c r="W10" s="9" t="n">
        <v>6</v>
      </c>
      <c r="X10" s="55" t="n"/>
      <c r="Y10" s="54">
        <f>IF(OR(D10="",D10=0,D10="FALTA",D10="SUSPENSO",D10="SUSPENSÃO"),"",TEXT(D10,"##"":""##"))</f>
        <v/>
      </c>
      <c r="Z10" s="54">
        <f>IF(OR(E10="",E10=0,E10="FALTA",E10="SUSPENSO",E10="SUSPENSÃO"),"",TEXT(E10,"##"":""##"))</f>
        <v/>
      </c>
      <c r="AA10" s="54">
        <f>IF(OR(F10="",F10=0,F10="FALTA",F10="SUSPENSO",F10="SUSPENSÃO"),"",TEXT(F10,"##"":""##"))</f>
        <v/>
      </c>
      <c r="AB10" s="54">
        <f>IF(OR(G10="",G10=0,G10="FALTA",G10="SUSPENSO",G10="SUSPENSÃO"),"",TEXT(G10,"##"":""##"))</f>
        <v/>
      </c>
    </row>
    <row r="11">
      <c r="A11" s="9">
        <f>IF(NOT(ISERROR(VLOOKUP(B11,rngFeriados,1,FALSE))),"F",IF(B11="","",WEEKDAY($B11,1)))</f>
        <v/>
      </c>
      <c r="B11" s="46">
        <f>IF(B10="","",IF((B10+1)&gt;CAPA!$E$4,"",B10+1))</f>
        <v/>
      </c>
      <c r="C11" s="47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48" t="n">
        <v>632</v>
      </c>
      <c r="E11" s="48" t="n">
        <v>1120</v>
      </c>
      <c r="F11" s="48" t="n">
        <v>1333</v>
      </c>
      <c r="G11" s="48" t="n">
        <v>1627</v>
      </c>
      <c r="I11" s="49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50">
        <f>IF($A11="",0,IF(OR((VLOOKUP($A11,$T$6:$V$13,3,FALSE)-$I11)&lt;0,$Y11=""),0,(VLOOKUP($A11,$T$6:$V$13,3,FALSE)-$I11)))</f>
        <v/>
      </c>
      <c r="M11" s="51">
        <f>IF($A11="",0,IF(($I11-VLOOKUP($A11,$T$6:$V$13,3,FALSE))&lt;0,0,($I11-VLOOKUP($A11,$T$6:$V$13,3,FALSE))))</f>
        <v/>
      </c>
      <c r="O11" s="52" t="n"/>
      <c r="Q11" s="51">
        <f>IF($A11="",0,IF($M11&lt;=VLOOKUP($A11,PREMISSAS!$A$4:$H$11,4,FALSE),$M11,VLOOKUP($A11,PREMISSAS!$A$4:$H$11,4,FALSE)))</f>
        <v/>
      </c>
      <c r="R11" s="8" t="n"/>
      <c r="S11" s="51">
        <f>IF($A11="",0,IF($M11&gt;VLOOKUP($A11,PREMISSAS!$A$4:$H$11,4,FALSE),$M11-VLOOKUP($A11,PREMISSAS!$A$4:$H$11,4,FALSE),0))</f>
        <v/>
      </c>
      <c r="T11" s="9" t="n">
        <v>7</v>
      </c>
      <c r="U11" s="44" t="inlineStr">
        <is>
          <t>SÁBADO</t>
        </is>
      </c>
      <c r="V11" s="45" t="n">
        <v>0.3055555555555556</v>
      </c>
      <c r="W11" s="9" t="n">
        <v>7</v>
      </c>
      <c r="Y11" s="54">
        <f>IF(OR(D11="",D11=0,D11="FALTA",D11="SUSPENSO",D11="SUSPENSÃO"),"",TEXT(D11,"##"":""##"))</f>
        <v/>
      </c>
      <c r="Z11" s="54">
        <f>IF(OR(E11="",E11=0,E11="FALTA",E11="SUSPENSO",E11="SUSPENSÃO"),"",TEXT(E11,"##"":""##"))</f>
        <v/>
      </c>
      <c r="AA11" s="54">
        <f>IF(OR(F11="",F11=0,F11="FALTA",F11="SUSPENSO",F11="SUSPENSÃO"),"",TEXT(F11,"##"":""##"))</f>
        <v/>
      </c>
      <c r="AB11" s="54">
        <f>IF(OR(G11="",G11=0,G11="FALTA",G11="SUSPENSO",G11="SUSPENSÃO"),"",TEXT(G11,"##"":""##"))</f>
        <v/>
      </c>
    </row>
    <row r="12">
      <c r="A12" s="9">
        <f>IF(NOT(ISERROR(VLOOKUP(B12,rngFeriados,1,FALSE))),"F",IF(B12="","",WEEKDAY($B12,1)))</f>
        <v/>
      </c>
      <c r="B12" s="46">
        <f>IF(B11="","",IF((B11+1)&gt;CAPA!$E$4,"",B11+1))</f>
        <v/>
      </c>
      <c r="C12" s="47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48" t="n">
        <v>631</v>
      </c>
      <c r="E12" s="48" t="n">
        <v>1129</v>
      </c>
      <c r="F12" s="48" t="n">
        <v>1338</v>
      </c>
      <c r="G12" s="48" t="n">
        <v>1624</v>
      </c>
      <c r="I12" s="49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50">
        <f>IF($A12="",0,IF(OR((VLOOKUP($A12,$T$6:$V$13,3,FALSE)-$I12)&lt;0,$Y12=""),0,(VLOOKUP($A12,$T$6:$V$13,3,FALSE)-$I12)))</f>
        <v/>
      </c>
      <c r="M12" s="51">
        <f>IF($A12="",0,IF(($I12-VLOOKUP($A12,$T$6:$V$13,3,FALSE))&lt;0,0,($I12-VLOOKUP($A12,$T$6:$V$13,3,FALSE))))</f>
        <v/>
      </c>
      <c r="O12" s="52" t="n"/>
      <c r="Q12" s="51">
        <f>IF($A12="",0,IF($M12&lt;=VLOOKUP($A12,PREMISSAS!$A$4:$H$11,4,FALSE),$M12,VLOOKUP($A12,PREMISSAS!$A$4:$H$11,4,FALSE)))</f>
        <v/>
      </c>
      <c r="R12" s="8" t="n"/>
      <c r="S12" s="51">
        <f>IF($A12="",0,IF($M12&gt;VLOOKUP($A12,PREMISSAS!$A$4:$H$11,4,FALSE),$M12-VLOOKUP($A12,PREMISSAS!$A$4:$H$11,4,FALSE),0))</f>
        <v/>
      </c>
      <c r="T12" s="9" t="n">
        <v>1</v>
      </c>
      <c r="U12" s="44" t="inlineStr">
        <is>
          <t>DOMINGO</t>
        </is>
      </c>
      <c r="V12" s="45" t="n">
        <v>0</v>
      </c>
      <c r="W12" s="9" t="n">
        <v>1</v>
      </c>
      <c r="Y12" s="54">
        <f>IF(OR(D12="",D12=0,D12="FALTA",D12="SUSPENSO",D12="SUSPENSÃO"),"",TEXT(D12,"##"":""##"))</f>
        <v/>
      </c>
      <c r="Z12" s="54">
        <f>IF(OR(E12="",E12=0,E12="FALTA",E12="SUSPENSO",E12="SUSPENSÃO"),"",TEXT(E12,"##"":""##"))</f>
        <v/>
      </c>
      <c r="AA12" s="54">
        <f>IF(OR(F12="",F12=0,F12="FALTA",F12="SUSPENSO",F12="SUSPENSÃO"),"",TEXT(F12,"##"":""##"))</f>
        <v/>
      </c>
      <c r="AB12" s="54">
        <f>IF(OR(G12="",G12=0,G12="FALTA",G12="SUSPENSO",G12="SUSPENSÃO"),"",TEXT(G12,"##"":""##"))</f>
        <v/>
      </c>
    </row>
    <row r="13">
      <c r="A13" s="9">
        <f>IF(NOT(ISERROR(VLOOKUP(B13,rngFeriados,1,FALSE))),"F",IF(B13="","",WEEKDAY($B13,1)))</f>
        <v/>
      </c>
      <c r="B13" s="46">
        <f>IF(B12="","",IF((B12+1)&gt;CAPA!$E$4,"",B12+1))</f>
        <v/>
      </c>
      <c r="C13" s="47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48" t="n">
        <v>629</v>
      </c>
      <c r="E13" s="48" t="n">
        <v>1134</v>
      </c>
      <c r="F13" s="48" t="n">
        <v>1339</v>
      </c>
      <c r="G13" s="48" t="n">
        <v>1628</v>
      </c>
      <c r="I13" s="49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50">
        <f>IF($A13="",0,IF(OR((VLOOKUP($A13,$T$6:$V$13,3,FALSE)-$I13)&lt;0,$Y13=""),0,(VLOOKUP($A13,$T$6:$V$13,3,FALSE)-$I13)))</f>
        <v/>
      </c>
      <c r="M13" s="51">
        <f>IF($A13="",0,IF(($I13-VLOOKUP($A13,$T$6:$V$13,3,FALSE))&lt;0,0,($I13-VLOOKUP($A13,$T$6:$V$13,3,FALSE))))</f>
        <v/>
      </c>
      <c r="O13" s="52" t="n"/>
      <c r="Q13" s="51">
        <f>IF($A13="",0,IF($M13&lt;=VLOOKUP($A13,PREMISSAS!$A$4:$H$11,4,FALSE),$M13,VLOOKUP($A13,PREMISSAS!$A$4:$H$11,4,FALSE)))</f>
        <v/>
      </c>
      <c r="R13" s="8" t="n"/>
      <c r="S13" s="51">
        <f>IF($A13="",0,IF($M13&gt;VLOOKUP($A13,PREMISSAS!$A$4:$H$11,4,FALSE),$M13-VLOOKUP($A13,PREMISSAS!$A$4:$H$11,4,FALSE),0))</f>
        <v/>
      </c>
      <c r="T13" s="9" t="inlineStr">
        <is>
          <t>F</t>
        </is>
      </c>
      <c r="U13" s="44" t="inlineStr">
        <is>
          <t>FERIADOS</t>
        </is>
      </c>
      <c r="V13" s="45" t="n">
        <v>0</v>
      </c>
      <c r="W13" s="9" t="inlineStr">
        <is>
          <t>F</t>
        </is>
      </c>
      <c r="Y13" s="54">
        <f>IF(OR(D13="",D13=0,D13="FALTA",D13="SUSPENSO",D13="SUSPENSÃO"),"",TEXT(D13,"##"":""##"))</f>
        <v/>
      </c>
      <c r="Z13" s="54">
        <f>IF(OR(E13="",E13=0,E13="FALTA",E13="SUSPENSO",E13="SUSPENSÃO"),"",TEXT(E13,"##"":""##"))</f>
        <v/>
      </c>
      <c r="AA13" s="54">
        <f>IF(OR(F13="",F13=0,F13="FALTA",F13="SUSPENSO",F13="SUSPENSÃO"),"",TEXT(F13,"##"":""##"))</f>
        <v/>
      </c>
      <c r="AB13" s="54">
        <f>IF(OR(G13="",G13=0,G13="FALTA",G13="SUSPENSO",G13="SUSPENSÃO"),"",TEXT(G13,"##"":""##"))</f>
        <v/>
      </c>
    </row>
    <row r="14">
      <c r="A14" s="9">
        <f>IF(NOT(ISERROR(VLOOKUP(B14,rngFeriados,1,FALSE))),"F",IF(B14="","",WEEKDAY($B14,1)))</f>
        <v/>
      </c>
      <c r="B14" s="46">
        <f>IF(B13="","",IF((B13+1)&gt;CAPA!$E$4,"",B13+1))</f>
        <v/>
      </c>
      <c r="C14" s="47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48" t="n">
        <v>634</v>
      </c>
      <c r="E14" s="48" t="n">
        <v>1108</v>
      </c>
      <c r="F14" s="48" t="n">
        <v>1312</v>
      </c>
      <c r="G14" s="48" t="n">
        <v>1625</v>
      </c>
      <c r="I14" s="49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50">
        <f>IF($A14="",0,IF(OR((VLOOKUP($A14,$T$6:$V$13,3,FALSE)-$I14)&lt;0,$Y14=""),0,(VLOOKUP($A14,$T$6:$V$13,3,FALSE)-$I14)))</f>
        <v/>
      </c>
      <c r="M14" s="51">
        <f>IF($A14="",0,IF(($I14-VLOOKUP($A14,$T$6:$V$13,3,FALSE))&lt;0,0,($I14-VLOOKUP($A14,$T$6:$V$13,3,FALSE))))</f>
        <v/>
      </c>
      <c r="O14" s="52" t="n"/>
      <c r="Q14" s="51">
        <f>IF($A14="",0,IF($M14&lt;=VLOOKUP($A14,PREMISSAS!$A$4:$H$11,4,FALSE),$M14,VLOOKUP($A14,PREMISSAS!$A$4:$H$11,4,FALSE)))</f>
        <v/>
      </c>
      <c r="R14" s="8" t="n"/>
      <c r="S14" s="51">
        <f>IF($A14="",0,IF($M14&gt;VLOOKUP($A14,PREMISSAS!$A$4:$H$11,4,FALSE),$M14-VLOOKUP($A14,PREMISSAS!$A$4:$H$11,4,FALSE),0))</f>
        <v/>
      </c>
      <c r="T14" s="9" t="n"/>
      <c r="W14" s="9" t="n"/>
      <c r="Y14" s="54">
        <f>IF(OR(D14="",D14=0,D14="FALTA",D14="SUSPENSO",D14="SUSPENSÃO"),"",TEXT(D14,"##"":""##"))</f>
        <v/>
      </c>
      <c r="Z14" s="54">
        <f>IF(OR(E14="",E14=0,E14="FALTA",E14="SUSPENSO",E14="SUSPENSÃO"),"",TEXT(E14,"##"":""##"))</f>
        <v/>
      </c>
      <c r="AA14" s="54">
        <f>IF(OR(F14="",F14=0,F14="FALTA",F14="SUSPENSO",F14="SUSPENSÃO"),"",TEXT(F14,"##"":""##"))</f>
        <v/>
      </c>
      <c r="AB14" s="54">
        <f>IF(OR(G14="",G14=0,G14="FALTA",G14="SUSPENSO",G14="SUSPENSÃO"),"",TEXT(G14,"##"":""##"))</f>
        <v/>
      </c>
    </row>
    <row r="15">
      <c r="A15" s="9">
        <f>IF(NOT(ISERROR(VLOOKUP(B15,rngFeriados,1,FALSE))),"F",IF(B15="","",WEEKDAY($B15,1)))</f>
        <v/>
      </c>
      <c r="B15" s="46">
        <f>IF(B14="","",IF((B14+1)&gt;CAPA!$E$4,"",B14+1))</f>
        <v/>
      </c>
      <c r="C15" s="47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48" t="n">
        <v>632</v>
      </c>
      <c r="E15" s="48" t="n">
        <v>1210</v>
      </c>
      <c r="F15" s="48" t="n">
        <v>1416</v>
      </c>
      <c r="G15" s="48" t="n">
        <v>1628</v>
      </c>
      <c r="I15" s="49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50">
        <f>IF($A15="",0,IF(OR((VLOOKUP($A15,$T$6:$V$13,3,FALSE)-$I15)&lt;0,$Y15=""),0,(VLOOKUP($A15,$T$6:$V$13,3,FALSE)-$I15)))</f>
        <v/>
      </c>
      <c r="M15" s="51">
        <f>IF($A15="",0,IF(($I15-VLOOKUP($A15,$T$6:$V$13,3,FALSE))&lt;0,0,($I15-VLOOKUP($A15,$T$6:$V$13,3,FALSE))))</f>
        <v/>
      </c>
      <c r="O15" s="52" t="n"/>
      <c r="Q15" s="51">
        <f>IF($A15="",0,IF($M15&lt;=VLOOKUP($A15,PREMISSAS!$A$4:$H$11,4,FALSE),$M15,VLOOKUP($A15,PREMISSAS!$A$4:$H$11,4,FALSE)))</f>
        <v/>
      </c>
      <c r="R15" s="8" t="n"/>
      <c r="S15" s="51">
        <f>IF($A15="",0,IF($M15&gt;VLOOKUP($A15,PREMISSAS!$A$4:$H$11,4,FALSE),$M15-VLOOKUP($A15,PREMISSAS!$A$4:$H$11,4,FALSE),0))</f>
        <v/>
      </c>
      <c r="T15" s="9" t="n"/>
      <c r="W15" s="9" t="n"/>
      <c r="Y15" s="54">
        <f>IF(OR(D15="",D15=0,D15="FALTA",D15="SUSPENSO",D15="SUSPENSÃO"),"",TEXT(D15,"##"":""##"))</f>
        <v/>
      </c>
      <c r="Z15" s="54">
        <f>IF(OR(E15="",E15=0,E15="FALTA",E15="SUSPENSO",E15="SUSPENSÃO"),"",TEXT(E15,"##"":""##"))</f>
        <v/>
      </c>
      <c r="AA15" s="54">
        <f>IF(OR(F15="",F15=0,F15="FALTA",F15="SUSPENSO",F15="SUSPENSÃO"),"",TEXT(F15,"##"":""##"))</f>
        <v/>
      </c>
      <c r="AB15" s="54">
        <f>IF(OR(G15="",G15=0,G15="FALTA",G15="SUSPENSO",G15="SUSPENSÃO"),"",TEXT(G15,"##"":""##"))</f>
        <v/>
      </c>
    </row>
    <row r="16">
      <c r="A16" s="9">
        <f>IF(NOT(ISERROR(VLOOKUP(B16,rngFeriados,1,FALSE))),"F",IF(B16="","",WEEKDAY($B16,1)))</f>
        <v/>
      </c>
      <c r="B16" s="46">
        <f>IF(B15="","",IF((B15+1)&gt;CAPA!$E$4,"",B15+1))</f>
        <v/>
      </c>
      <c r="C16" s="47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48" t="n">
        <v>631</v>
      </c>
      <c r="E16" s="48" t="n">
        <v>1133</v>
      </c>
      <c r="F16" s="48" t="n">
        <v>1319</v>
      </c>
      <c r="G16" s="48" t="n">
        <v>1559</v>
      </c>
      <c r="I16" s="49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50">
        <f>IF($A16="",0,IF(OR((VLOOKUP($A16,$T$6:$V$13,3,FALSE)-$I16)&lt;0,$Y16=""),0,(VLOOKUP($A16,$T$6:$V$13,3,FALSE)-$I16)))</f>
        <v/>
      </c>
      <c r="M16" s="51">
        <f>IF($A16="",0,IF(($I16-VLOOKUP($A16,$T$6:$V$13,3,FALSE))&lt;0,0,($I16-VLOOKUP($A16,$T$6:$V$13,3,FALSE))))</f>
        <v/>
      </c>
      <c r="O16" s="52" t="n"/>
      <c r="Q16" s="51">
        <f>IF($A16="",0,IF($M16&lt;=VLOOKUP($A16,PREMISSAS!$A$4:$H$11,4,FALSE),$M16,VLOOKUP($A16,PREMISSAS!$A$4:$H$11,4,FALSE)))</f>
        <v/>
      </c>
      <c r="R16" s="8" t="n"/>
      <c r="S16" s="51">
        <f>IF($A16="",0,IF($M16&gt;VLOOKUP($A16,PREMISSAS!$A$4:$H$11,4,FALSE),$M16-VLOOKUP($A16,PREMISSAS!$A$4:$H$11,4,FALSE),0))</f>
        <v/>
      </c>
      <c r="T16" s="9" t="n"/>
      <c r="W16" s="9" t="n"/>
      <c r="Y16" s="54">
        <f>IF(OR(D16="",D16=0,D16="FALTA",D16="SUSPENSO",D16="SUSPENSÃO"),"",TEXT(D16,"##"":""##"))</f>
        <v/>
      </c>
      <c r="Z16" s="54">
        <f>IF(OR(E16="",E16=0,E16="FALTA",E16="SUSPENSO",E16="SUSPENSÃO"),"",TEXT(E16,"##"":""##"))</f>
        <v/>
      </c>
      <c r="AA16" s="54">
        <f>IF(OR(F16="",F16=0,F16="FALTA",F16="SUSPENSO",F16="SUSPENSÃO"),"",TEXT(F16,"##"":""##"))</f>
        <v/>
      </c>
      <c r="AB16" s="54">
        <f>IF(OR(G16="",G16=0,G16="FALTA",G16="SUSPENSO",G16="SUSPENSÃO"),"",TEXT(G16,"##"":""##"))</f>
        <v/>
      </c>
    </row>
    <row r="17">
      <c r="A17" s="9">
        <f>IF(NOT(ISERROR(VLOOKUP(B17,rngFeriados,1,FALSE))),"F",IF(B17="","",WEEKDAY($B17,1)))</f>
        <v/>
      </c>
      <c r="B17" s="46">
        <f>IF(B16="","",IF((B16+1)&gt;CAPA!$E$4,"",B16+1))</f>
        <v/>
      </c>
      <c r="C17" s="47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48" t="inlineStr">
        <is>
          <t>FOLGA</t>
        </is>
      </c>
      <c r="E17" s="48" t="n"/>
      <c r="F17" s="48" t="n"/>
      <c r="G17" s="48" t="n"/>
      <c r="I17" s="49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50">
        <f>IF($A17="",0,IF(OR((VLOOKUP($A17,$T$6:$V$13,3,FALSE)-$I17)&lt;0,$Y17=""),0,(VLOOKUP($A17,$T$6:$V$13,3,FALSE)-$I17)))</f>
        <v/>
      </c>
      <c r="M17" s="51">
        <f>IF($A17="",0,IF(($I17-VLOOKUP($A17,$T$6:$V$13,3,FALSE))&lt;0,0,($I17-VLOOKUP($A17,$T$6:$V$13,3,FALSE))))</f>
        <v/>
      </c>
      <c r="O17" s="52" t="n"/>
      <c r="Q17" s="51">
        <f>IF($A17="",0,IF($M17&lt;=VLOOKUP($A17,PREMISSAS!$A$4:$H$11,4,FALSE),$M17,VLOOKUP($A17,PREMISSAS!$A$4:$H$11,4,FALSE)))</f>
        <v/>
      </c>
      <c r="R17" s="8" t="n"/>
      <c r="S17" s="51">
        <f>IF($A17="",0,IF($M17&gt;VLOOKUP($A17,PREMISSAS!$A$4:$H$11,4,FALSE),$M17-VLOOKUP($A17,PREMISSAS!$A$4:$H$11,4,FALSE),0))</f>
        <v/>
      </c>
      <c r="T17" s="9" t="n"/>
      <c r="W17" s="9" t="n"/>
      <c r="Y17" s="54">
        <f>IF(OR(D17="",D17=0,D17="FALTA",D17="SUSPENSO",D17="SUSPENSÃO"),"",TEXT(D17,"##"":""##"))</f>
        <v/>
      </c>
      <c r="Z17" s="54">
        <f>IF(OR(E17="",E17=0,E17="FALTA",E17="SUSPENSO",E17="SUSPENSÃO"),"",TEXT(E17,"##"":""##"))</f>
        <v/>
      </c>
      <c r="AA17" s="54">
        <f>IF(OR(F17="",F17=0,F17="FALTA",F17="SUSPENSO",F17="SUSPENSÃO"),"",TEXT(F17,"##"":""##"))</f>
        <v/>
      </c>
      <c r="AB17" s="54">
        <f>IF(OR(G17="",G17=0,G17="FALTA",G17="SUSPENSO",G17="SUSPENSÃO"),"",TEXT(G17,"##"":""##"))</f>
        <v/>
      </c>
    </row>
    <row r="18">
      <c r="A18" s="9">
        <f>IF(NOT(ISERROR(VLOOKUP(B18,rngFeriados,1,FALSE))),"F",IF(B18="","",WEEKDAY($B18,1)))</f>
        <v/>
      </c>
      <c r="B18" s="46">
        <f>IF(B17="","",IF((B17+1)&gt;CAPA!$E$4,"",B17+1))</f>
        <v/>
      </c>
      <c r="C18" s="47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48" t="n">
        <v>633</v>
      </c>
      <c r="E18" s="48" t="n">
        <v>1052</v>
      </c>
      <c r="F18" s="48" t="n">
        <v>1314</v>
      </c>
      <c r="G18" s="48" t="n">
        <v>1626</v>
      </c>
      <c r="I18" s="49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50">
        <f>IF($A18="",0,IF(OR((VLOOKUP($A18,$T$6:$V$13,3,FALSE)-$I18)&lt;0,$Y18=""),0,(VLOOKUP($A18,$T$6:$V$13,3,FALSE)-$I18)))</f>
        <v/>
      </c>
      <c r="M18" s="51">
        <f>IF($A18="",0,IF(($I18-VLOOKUP($A18,$T$6:$V$13,3,FALSE))&lt;0,0,($I18-VLOOKUP($A18,$T$6:$V$13,3,FALSE))))</f>
        <v/>
      </c>
      <c r="O18" s="52" t="n"/>
      <c r="Q18" s="51">
        <f>IF($A18="",0,IF($M18&lt;=VLOOKUP($A18,PREMISSAS!$A$4:$H$11,4,FALSE),$M18,VLOOKUP($A18,PREMISSAS!$A$4:$H$11,4,FALSE)))</f>
        <v/>
      </c>
      <c r="R18" s="8" t="n"/>
      <c r="S18" s="51">
        <f>IF($A18="",0,IF($M18&gt;VLOOKUP($A18,PREMISSAS!$A$4:$H$11,4,FALSE),$M18-VLOOKUP($A18,PREMISSAS!$A$4:$H$11,4,FALSE),0))</f>
        <v/>
      </c>
      <c r="T18" s="9" t="n"/>
      <c r="W18" s="9" t="n"/>
      <c r="Y18" s="54">
        <f>IF(OR(D18="",D18=0,D18="FALTA",D18="SUSPENSO",D18="SUSPENSÃO"),"",TEXT(D18,"##"":""##"))</f>
        <v/>
      </c>
      <c r="Z18" s="54">
        <f>IF(OR(E18="",E18=0,E18="FALTA",E18="SUSPENSO",E18="SUSPENSÃO"),"",TEXT(E18,"##"":""##"))</f>
        <v/>
      </c>
      <c r="AA18" s="54">
        <f>IF(OR(F18="",F18=0,F18="FALTA",F18="SUSPENSO",F18="SUSPENSÃO"),"",TEXT(F18,"##"":""##"))</f>
        <v/>
      </c>
      <c r="AB18" s="54">
        <f>IF(OR(G18="",G18=0,G18="FALTA",G18="SUSPENSO",G18="SUSPENSÃO"),"",TEXT(G18,"##"":""##"))</f>
        <v/>
      </c>
    </row>
    <row r="19">
      <c r="A19" s="9">
        <f>IF(NOT(ISERROR(VLOOKUP(B19,rngFeriados,1,FALSE))),"F",IF(B19="","",WEEKDAY($B19,1)))</f>
        <v/>
      </c>
      <c r="B19" s="46">
        <f>IF(B18="","",IF((B18+1)&gt;CAPA!$E$4,"",B18+1))</f>
        <v/>
      </c>
      <c r="C19" s="47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48" t="n">
        <v>634</v>
      </c>
      <c r="E19" s="48" t="n">
        <v>1130</v>
      </c>
      <c r="F19" s="48" t="n">
        <v>1342</v>
      </c>
      <c r="G19" s="48" t="n">
        <v>1649</v>
      </c>
      <c r="I19" s="49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50">
        <f>IF($A19="",0,IF(OR((VLOOKUP($A19,$T$6:$V$13,3,FALSE)-$I19)&lt;0,$Y19=""),0,(VLOOKUP($A19,$T$6:$V$13,3,FALSE)-$I19)))</f>
        <v/>
      </c>
      <c r="M19" s="51">
        <f>IF($A19="",0,IF(($I19-VLOOKUP($A19,$T$6:$V$13,3,FALSE))&lt;0,0,($I19-VLOOKUP($A19,$T$6:$V$13,3,FALSE))))</f>
        <v/>
      </c>
      <c r="O19" s="52" t="n"/>
      <c r="Q19" s="51">
        <f>IF($A19="",0,IF($M19&lt;=VLOOKUP($A19,PREMISSAS!$A$4:$H$11,4,FALSE),$M19,VLOOKUP($A19,PREMISSAS!$A$4:$H$11,4,FALSE)))</f>
        <v/>
      </c>
      <c r="R19" s="8" t="n"/>
      <c r="S19" s="51">
        <f>IF($A19="",0,IF($M19&gt;VLOOKUP($A19,PREMISSAS!$A$4:$H$11,4,FALSE),$M19-VLOOKUP($A19,PREMISSAS!$A$4:$H$11,4,FALSE),0))</f>
        <v/>
      </c>
      <c r="T19" s="9" t="n"/>
      <c r="W19" s="9" t="n"/>
      <c r="Y19" s="54">
        <f>IF(OR(D19="",D19=0,D19="FALTA",D19="SUSPENSO",D19="SUSPENSÃO"),"",TEXT(D19,"##"":""##"))</f>
        <v/>
      </c>
      <c r="Z19" s="54">
        <f>IF(OR(E19="",E19=0,E19="FALTA",E19="SUSPENSO",E19="SUSPENSÃO"),"",TEXT(E19,"##"":""##"))</f>
        <v/>
      </c>
      <c r="AA19" s="54">
        <f>IF(OR(F19="",F19=0,F19="FALTA",F19="SUSPENSO",F19="SUSPENSÃO"),"",TEXT(F19,"##"":""##"))</f>
        <v/>
      </c>
      <c r="AB19" s="54">
        <f>IF(OR(G19="",G19=0,G19="FALTA",G19="SUSPENSO",G19="SUSPENSÃO"),"",TEXT(G19,"##"":""##"))</f>
        <v/>
      </c>
    </row>
    <row r="20">
      <c r="A20" s="9">
        <f>IF(NOT(ISERROR(VLOOKUP(B20,rngFeriados,1,FALSE))),"F",IF(B20="","",WEEKDAY($B20,1)))</f>
        <v/>
      </c>
      <c r="B20" s="46">
        <f>IF(B19="","",IF((B19+1)&gt;CAPA!$E$4,"",B19+1))</f>
        <v/>
      </c>
      <c r="C20" s="47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48" t="n">
        <v>633</v>
      </c>
      <c r="E20" s="48" t="n">
        <v>1122</v>
      </c>
      <c r="F20" s="48" t="n">
        <v>1334</v>
      </c>
      <c r="G20" s="48" t="n">
        <v>1623</v>
      </c>
      <c r="I20" s="49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50">
        <f>IF($A20="",0,IF(OR((VLOOKUP($A20,$T$6:$V$13,3,FALSE)-$I20)&lt;0,$Y20=""),0,(VLOOKUP($A20,$T$6:$V$13,3,FALSE)-$I20)))</f>
        <v/>
      </c>
      <c r="M20" s="51">
        <f>IF($A20="",0,IF(($I20-VLOOKUP($A20,$T$6:$V$13,3,FALSE))&lt;0,0,($I20-VLOOKUP($A20,$T$6:$V$13,3,FALSE))))</f>
        <v/>
      </c>
      <c r="O20" s="52" t="n"/>
      <c r="Q20" s="51">
        <f>IF($A20="",0,IF($M20&lt;=VLOOKUP($A20,PREMISSAS!$A$4:$H$11,4,FALSE),$M20,VLOOKUP($A20,PREMISSAS!$A$4:$H$11,4,FALSE)))</f>
        <v/>
      </c>
      <c r="R20" s="8" t="n"/>
      <c r="S20" s="51">
        <f>IF($A20="",0,IF($M20&gt;VLOOKUP($A20,PREMISSAS!$A$4:$H$11,4,FALSE),$M20-VLOOKUP($A20,PREMISSAS!$A$4:$H$11,4,FALSE),0))</f>
        <v/>
      </c>
      <c r="T20" s="9" t="n"/>
      <c r="W20" s="9" t="n"/>
      <c r="Y20" s="54">
        <f>IF(OR(D20="",D20=0,D20="FALTA",D20="SUSPENSO",D20="SUSPENSÃO"),"",TEXT(D20,"##"":""##"))</f>
        <v/>
      </c>
      <c r="Z20" s="54">
        <f>IF(OR(E20="",E20=0,E20="FALTA",E20="SUSPENSO",E20="SUSPENSÃO"),"",TEXT(E20,"##"":""##"))</f>
        <v/>
      </c>
      <c r="AA20" s="54">
        <f>IF(OR(F20="",F20=0,F20="FALTA",F20="SUSPENSO",F20="SUSPENSÃO"),"",TEXT(F20,"##"":""##"))</f>
        <v/>
      </c>
      <c r="AB20" s="54">
        <f>IF(OR(G20="",G20=0,G20="FALTA",G20="SUSPENSO",G20="SUSPENSÃO"),"",TEXT(G20,"##"":""##"))</f>
        <v/>
      </c>
    </row>
    <row r="21">
      <c r="A21" s="9">
        <f>IF(NOT(ISERROR(VLOOKUP(B21,rngFeriados,1,FALSE))),"F",IF(B21="","",WEEKDAY($B21,1)))</f>
        <v/>
      </c>
      <c r="B21" s="46">
        <f>IF(B20="","",IF((B20+1)&gt;CAPA!$E$4,"",B20+1))</f>
        <v/>
      </c>
      <c r="C21" s="47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48" t="n">
        <v>632</v>
      </c>
      <c r="E21" s="48" t="n">
        <v>1132</v>
      </c>
      <c r="F21" s="48" t="n">
        <v>1340</v>
      </c>
      <c r="G21" s="48" t="n">
        <v>1624</v>
      </c>
      <c r="I21" s="49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50">
        <f>IF($A21="",0,IF(OR((VLOOKUP($A21,$T$6:$V$13,3,FALSE)-$I21)&lt;0,$Y21=""),0,(VLOOKUP($A21,$T$6:$V$13,3,FALSE)-$I21)))</f>
        <v/>
      </c>
      <c r="M21" s="51">
        <f>IF($A21="",0,IF(($I21-VLOOKUP($A21,$T$6:$V$13,3,FALSE))&lt;0,0,($I21-VLOOKUP($A21,$T$6:$V$13,3,FALSE))))</f>
        <v/>
      </c>
      <c r="O21" s="52" t="n"/>
      <c r="Q21" s="51">
        <f>IF($A21="",0,IF($M21&lt;=VLOOKUP($A21,PREMISSAS!$A$4:$H$11,4,FALSE),$M21,VLOOKUP($A21,PREMISSAS!$A$4:$H$11,4,FALSE)))</f>
        <v/>
      </c>
      <c r="R21" s="8" t="n"/>
      <c r="S21" s="51">
        <f>IF($A21="",0,IF($M21&gt;VLOOKUP($A21,PREMISSAS!$A$4:$H$11,4,FALSE),$M21-VLOOKUP($A21,PREMISSAS!$A$4:$H$11,4,FALSE),0))</f>
        <v/>
      </c>
      <c r="T21" s="9" t="n"/>
      <c r="W21" s="9" t="n"/>
      <c r="Y21" s="54">
        <f>IF(OR(D21="",D21=0,D21="FALTA",D21="SUSPENSO",D21="SUSPENSÃO"),"",TEXT(D21,"##"":""##"))</f>
        <v/>
      </c>
      <c r="Z21" s="54">
        <f>IF(OR(E21="",E21=0,E21="FALTA",E21="SUSPENSO",E21="SUSPENSÃO"),"",TEXT(E21,"##"":""##"))</f>
        <v/>
      </c>
      <c r="AA21" s="54">
        <f>IF(OR(F21="",F21=0,F21="FALTA",F21="SUSPENSO",F21="SUSPENSÃO"),"",TEXT(F21,"##"":""##"))</f>
        <v/>
      </c>
      <c r="AB21" s="54">
        <f>IF(OR(G21="",G21=0,G21="FALTA",G21="SUSPENSO",G21="SUSPENSÃO"),"",TEXT(G21,"##"":""##"))</f>
        <v/>
      </c>
    </row>
    <row r="22">
      <c r="A22" s="9">
        <f>IF(NOT(ISERROR(VLOOKUP(B22,rngFeriados,1,FALSE))),"F",IF(B22="","",WEEKDAY($B22,1)))</f>
        <v/>
      </c>
      <c r="B22" s="46">
        <f>IF(B21="","",IF((B21+1)&gt;CAPA!$E$4,"",B21+1))</f>
        <v/>
      </c>
      <c r="C22" s="47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48" t="n"/>
      <c r="E22" s="48" t="n"/>
      <c r="F22" s="48" t="n"/>
      <c r="G22" s="48" t="n"/>
      <c r="I22" s="49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50">
        <f>IF($A22="",0,IF(OR((VLOOKUP($A22,$T$6:$V$13,3,FALSE)-$I22)&lt;0,$Y22=""),0,(VLOOKUP($A22,$T$6:$V$13,3,FALSE)-$I22)))</f>
        <v/>
      </c>
      <c r="M22" s="51">
        <f>IF($A22="",0,IF(($I22-VLOOKUP($A22,$T$6:$V$13,3,FALSE))&lt;0,0,($I22-VLOOKUP($A22,$T$6:$V$13,3,FALSE))))</f>
        <v/>
      </c>
      <c r="O22" s="52" t="n"/>
      <c r="Q22" s="51">
        <f>IF($A22="",0,IF($M22&lt;=VLOOKUP($A22,PREMISSAS!$A$4:$H$11,4,FALSE),$M22,VLOOKUP($A22,PREMISSAS!$A$4:$H$11,4,FALSE)))</f>
        <v/>
      </c>
      <c r="R22" s="8" t="n"/>
      <c r="S22" s="51">
        <f>IF($A22="",0,IF($M22&gt;VLOOKUP($A22,PREMISSAS!$A$4:$H$11,4,FALSE),$M22-VLOOKUP($A22,PREMISSAS!$A$4:$H$11,4,FALSE),0))</f>
        <v/>
      </c>
      <c r="T22" s="9" t="n"/>
      <c r="W22" s="9" t="n"/>
      <c r="Y22" s="54">
        <f>IF(OR(D22="",D22=0,D22="FALTA",D22="SUSPENSO",D22="SUSPENSÃO"),"",TEXT(D22,"##"":""##"))</f>
        <v/>
      </c>
      <c r="Z22" s="54">
        <f>IF(OR(E22="",E22=0,E22="FALTA",E22="SUSPENSO",E22="SUSPENSÃO"),"",TEXT(E22,"##"":""##"))</f>
        <v/>
      </c>
      <c r="AA22" s="54">
        <f>IF(OR(F22="",F22=0,F22="FALTA",F22="SUSPENSO",F22="SUSPENSÃO"),"",TEXT(F22,"##"":""##"))</f>
        <v/>
      </c>
      <c r="AB22" s="54">
        <f>IF(OR(G22="",G22=0,G22="FALTA",G22="SUSPENSO",G22="SUSPENSÃO"),"",TEXT(G22,"##"":""##"))</f>
        <v/>
      </c>
    </row>
    <row r="23">
      <c r="A23" s="9">
        <f>IF(NOT(ISERROR(VLOOKUP(B23,rngFeriados,1,FALSE))),"F",IF(B23="","",WEEKDAY($B23,1)))</f>
        <v/>
      </c>
      <c r="B23" s="46">
        <f>IF(B22="","",IF((B22+1)&gt;CAPA!$E$4,"",B22+1))</f>
        <v/>
      </c>
      <c r="C23" s="47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48" t="n"/>
      <c r="E23" s="48" t="n"/>
      <c r="F23" s="48" t="n"/>
      <c r="G23" s="48" t="n"/>
      <c r="I23" s="49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50">
        <f>IF($A23="",0,IF(OR((VLOOKUP($A23,$T$6:$V$13,3,FALSE)-$I23)&lt;0,$Y23=""),0,(VLOOKUP($A23,$T$6:$V$13,3,FALSE)-$I23)))</f>
        <v/>
      </c>
      <c r="M23" s="51">
        <f>IF($A23="",0,IF(($I23-VLOOKUP($A23,$T$6:$V$13,3,FALSE))&lt;0,0,($I23-VLOOKUP($A23,$T$6:$V$13,3,FALSE))))</f>
        <v/>
      </c>
      <c r="O23" s="52" t="n"/>
      <c r="Q23" s="51">
        <f>IF($A23="",0,IF($M23&lt;=VLOOKUP($A23,PREMISSAS!$A$4:$H$11,4,FALSE),$M23,VLOOKUP($A23,PREMISSAS!$A$4:$H$11,4,FALSE)))</f>
        <v/>
      </c>
      <c r="R23" s="8" t="n"/>
      <c r="S23" s="51">
        <f>IF($A23="",0,IF($M23&gt;VLOOKUP($A23,PREMISSAS!$A$4:$H$11,4,FALSE),$M23-VLOOKUP($A23,PREMISSAS!$A$4:$H$11,4,FALSE),0))</f>
        <v/>
      </c>
      <c r="T23" s="9" t="n"/>
      <c r="W23" s="9" t="n"/>
      <c r="Y23" s="54">
        <f>IF(OR(D23="",D23=0,D23="FALTA",D23="SUSPENSO",D23="SUSPENSÃO"),"",TEXT(D23,"##"":""##"))</f>
        <v/>
      </c>
      <c r="Z23" s="54">
        <f>IF(OR(E23="",E23=0,E23="FALTA",E23="SUSPENSO",E23="SUSPENSÃO"),"",TEXT(E23,"##"":""##"))</f>
        <v/>
      </c>
      <c r="AA23" s="54">
        <f>IF(OR(F23="",F23=0,F23="FALTA",F23="SUSPENSO",F23="SUSPENSÃO"),"",TEXT(F23,"##"":""##"))</f>
        <v/>
      </c>
      <c r="AB23" s="54">
        <f>IF(OR(G23="",G23=0,G23="FALTA",G23="SUSPENSO",G23="SUSPENSÃO"),"",TEXT(G23,"##"":""##"))</f>
        <v/>
      </c>
    </row>
    <row r="24">
      <c r="A24" s="9">
        <f>IF(NOT(ISERROR(VLOOKUP(B24,rngFeriados,1,FALSE))),"F",IF(B24="","",WEEKDAY($B24,1)))</f>
        <v/>
      </c>
      <c r="B24" s="46">
        <f>IF(B23="","",IF((B23+1)&gt;CAPA!$E$4,"",B23+1))</f>
        <v/>
      </c>
      <c r="C24" s="47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48" t="n"/>
      <c r="E24" s="48" t="n"/>
      <c r="F24" s="48" t="n"/>
      <c r="G24" s="48" t="n"/>
      <c r="I24" s="49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50">
        <f>IF($A24="",0,IF(OR((VLOOKUP($A24,$T$6:$V$13,3,FALSE)-$I24)&lt;0,$Y24=""),0,(VLOOKUP($A24,$T$6:$V$13,3,FALSE)-$I24)))</f>
        <v/>
      </c>
      <c r="M24" s="51">
        <f>IF($A24="",0,IF(($I24-VLOOKUP($A24,$T$6:$V$13,3,FALSE))&lt;0,0,($I24-VLOOKUP($A24,$T$6:$V$13,3,FALSE))))</f>
        <v/>
      </c>
      <c r="O24" s="52" t="n"/>
      <c r="Q24" s="51">
        <f>IF($A24="",0,IF($M24&lt;=VLOOKUP($A24,PREMISSAS!$A$4:$H$11,4,FALSE),$M24,VLOOKUP($A24,PREMISSAS!$A$4:$H$11,4,FALSE)))</f>
        <v/>
      </c>
      <c r="R24" s="8" t="n"/>
      <c r="S24" s="51">
        <f>IF($A24="",0,IF($M24&gt;VLOOKUP($A24,PREMISSAS!$A$4:$H$11,4,FALSE),$M24-VLOOKUP($A24,PREMISSAS!$A$4:$H$11,4,FALSE),0))</f>
        <v/>
      </c>
      <c r="T24" s="9" t="n"/>
      <c r="W24" s="9" t="n"/>
      <c r="Y24" s="54">
        <f>IF(OR(D24="",D24=0,D24="FALTA",D24="SUSPENSO",D24="SUSPENSÃO"),"",TEXT(D24,"##"":""##"))</f>
        <v/>
      </c>
      <c r="Z24" s="54">
        <f>IF(OR(E24="",E24=0,E24="FALTA",E24="SUSPENSO",E24="SUSPENSÃO"),"",TEXT(E24,"##"":""##"))</f>
        <v/>
      </c>
      <c r="AA24" s="54">
        <f>IF(OR(F24="",F24=0,F24="FALTA",F24="SUSPENSO",F24="SUSPENSÃO"),"",TEXT(F24,"##"":""##"))</f>
        <v/>
      </c>
      <c r="AB24" s="54">
        <f>IF(OR(G24="",G24=0,G24="FALTA",G24="SUSPENSO",G24="SUSPENSÃO"),"",TEXT(G24,"##"":""##"))</f>
        <v/>
      </c>
    </row>
    <row r="25">
      <c r="A25" s="9">
        <f>IF(NOT(ISERROR(VLOOKUP(B25,rngFeriados,1,FALSE))),"F",IF(B25="","",WEEKDAY($B25,1)))</f>
        <v/>
      </c>
      <c r="B25" s="46">
        <f>IF(B24="","",IF((B24+1)&gt;CAPA!$E$4,"",B24+1))</f>
        <v/>
      </c>
      <c r="C25" s="47">
        <f>IF(B25="","",IF(WEEKDAY(B25,1)=1,"Domingo",IF(WEEKDAY(B25,1)=2,"Segunda",IF(WEEKDAY(B25,1)=3,"Terça",IF(WEEKDAY(B25,1)=4,"Quarta",IF(WEEKDAY(B25,1)=5,"Quinta",IF(WEEKDAY(B25,1)=6,"Sexta",IF(WEEKDAY(B25,1)=7,"Sábado"))))))))</f>
        <v/>
      </c>
      <c r="D25" s="48" t="n"/>
      <c r="E25" s="48" t="n"/>
      <c r="F25" s="48" t="n"/>
      <c r="G25" s="48" t="n"/>
      <c r="I25" s="49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50">
        <f>IF($A25="",0,IF(OR((VLOOKUP($A25,$T$6:$V$13,3,FALSE)-$I25)&lt;0,$Y25=""),0,(VLOOKUP($A25,$T$6:$V$13,3,FALSE)-$I25)))</f>
        <v/>
      </c>
      <c r="M25" s="51">
        <f>IF($A25="",0,IF(($I25-VLOOKUP($A25,$T$6:$V$13,3,FALSE))&lt;0,0,($I25-VLOOKUP($A25,$T$6:$V$13,3,FALSE))))</f>
        <v/>
      </c>
      <c r="O25" s="52" t="n"/>
      <c r="Q25" s="51">
        <f>IF($A25="",0,IF($M25&lt;=VLOOKUP($A25,PREMISSAS!$A$4:$H$11,4,FALSE),$M25,VLOOKUP($A25,PREMISSAS!$A$4:$H$11,4,FALSE)))</f>
        <v/>
      </c>
      <c r="R25" s="8" t="n"/>
      <c r="S25" s="51">
        <f>IF($A25="",0,IF($M25&gt;VLOOKUP($A25,PREMISSAS!$A$4:$H$11,4,FALSE),$M25-VLOOKUP($A25,PREMISSAS!$A$4:$H$11,4,FALSE),0))</f>
        <v/>
      </c>
      <c r="T25" s="9" t="n"/>
      <c r="W25" s="9" t="n"/>
      <c r="Y25" s="54">
        <f>IF(OR(D25="",D25=0,D25="FALTA",D25="SUSPENSO",D25="SUSPENSÃO"),"",TEXT(D25,"##"":""##"))</f>
        <v/>
      </c>
      <c r="Z25" s="54">
        <f>IF(OR(E25="",E25=0,E25="FALTA",E25="SUSPENSO",E25="SUSPENSÃO"),"",TEXT(E25,"##"":""##"))</f>
        <v/>
      </c>
      <c r="AA25" s="54">
        <f>IF(OR(F25="",F25=0,F25="FALTA",F25="SUSPENSO",F25="SUSPENSÃO"),"",TEXT(F25,"##"":""##"))</f>
        <v/>
      </c>
      <c r="AB25" s="54">
        <f>IF(OR(G25="",G25=0,G25="FALTA",G25="SUSPENSO",G25="SUSPENSÃO"),"",TEXT(G25,"##"":""##"))</f>
        <v/>
      </c>
    </row>
    <row r="26">
      <c r="A26" s="9">
        <f>IF(NOT(ISERROR(VLOOKUP(B26,rngFeriados,1,FALSE))),"F",IF(B26="","",WEEKDAY($B26,1)))</f>
        <v/>
      </c>
      <c r="B26" s="46">
        <f>IF(B25="","",IF((B25+1)&gt;CAPA!$E$4,"",B25+1))</f>
        <v/>
      </c>
      <c r="C26" s="47">
        <f>IF(B26="","",IF(WEEKDAY(B26,1)=1,"Domingo",IF(WEEKDAY(B26,1)=2,"Segunda",IF(WEEKDAY(B26,1)=3,"Terça",IF(WEEKDAY(B26,1)=4,"Quarta",IF(WEEKDAY(B26,1)=5,"Quinta",IF(WEEKDAY(B26,1)=6,"Sexta",IF(WEEKDAY(B26,1)=7,"Sábado"))))))))</f>
        <v/>
      </c>
      <c r="D26" s="48" t="n"/>
      <c r="E26" s="48" t="n"/>
      <c r="F26" s="48" t="n"/>
      <c r="G26" s="48" t="n"/>
      <c r="I26" s="49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50">
        <f>IF($A26="",0,IF(OR((VLOOKUP($A26,$T$6:$V$13,3,FALSE)-$I26)&lt;0,$Y26=""),0,(VLOOKUP($A26,$T$6:$V$13,3,FALSE)-$I26)))</f>
        <v/>
      </c>
      <c r="M26" s="51">
        <f>IF($A26="",0,IF(($I26-VLOOKUP($A26,$T$6:$V$13,3,FALSE))&lt;0,0,($I26-VLOOKUP($A26,$T$6:$V$13,3,FALSE))))</f>
        <v/>
      </c>
      <c r="O26" s="52" t="n"/>
      <c r="Q26" s="51">
        <f>IF($A26="",0,IF($M26&lt;=VLOOKUP($A26,PREMISSAS!$A$4:$H$11,4,FALSE),$M26,VLOOKUP($A26,PREMISSAS!$A$4:$H$11,4,FALSE)))</f>
        <v/>
      </c>
      <c r="R26" s="8" t="n"/>
      <c r="S26" s="51">
        <f>IF($A26="",0,IF($M26&gt;VLOOKUP($A26,PREMISSAS!$A$4:$H$11,4,FALSE),$M26-VLOOKUP($A26,PREMISSAS!$A$4:$H$11,4,FALSE),0))</f>
        <v/>
      </c>
      <c r="T26" s="9" t="n"/>
      <c r="W26" s="9" t="n"/>
      <c r="Y26" s="54">
        <f>IF(OR(D26="",D26=0,D26="FALTA",D26="SUSPENSO",D26="SUSPENSÃO"),"",TEXT(D26,"##"":""##"))</f>
        <v/>
      </c>
      <c r="Z26" s="54">
        <f>IF(OR(E26="",E26=0,E26="FALTA",E26="SUSPENSO",E26="SUSPENSÃO"),"",TEXT(E26,"##"":""##"))</f>
        <v/>
      </c>
      <c r="AA26" s="54">
        <f>IF(OR(F26="",F26=0,F26="FALTA",F26="SUSPENSO",F26="SUSPENSÃO"),"",TEXT(F26,"##"":""##"))</f>
        <v/>
      </c>
      <c r="AB26" s="54">
        <f>IF(OR(G26="",G26=0,G26="FALTA",G26="SUSPENSO",G26="SUSPENSÃO"),"",TEXT(G26,"##"":""##"))</f>
        <v/>
      </c>
    </row>
    <row r="27">
      <c r="A27" s="9">
        <f>IF(NOT(ISERROR(VLOOKUP(B27,rngFeriados,1,FALSE))),"F",IF(B27="","",WEEKDAY($B27,1)))</f>
        <v/>
      </c>
      <c r="B27" s="46">
        <f>IF(B26="","",IF((B26+1)&gt;CAPA!$E$4,"",B26+1))</f>
        <v/>
      </c>
      <c r="C27" s="47">
        <f>IF(B27="","",IF(WEEKDAY(B27,1)=1,"Domingo",IF(WEEKDAY(B27,1)=2,"Segunda",IF(WEEKDAY(B27,1)=3,"Terça",IF(WEEKDAY(B27,1)=4,"Quarta",IF(WEEKDAY(B27,1)=5,"Quinta",IF(WEEKDAY(B27,1)=6,"Sexta",IF(WEEKDAY(B27,1)=7,"Sábado"))))))))</f>
        <v/>
      </c>
      <c r="D27" s="48" t="n"/>
      <c r="E27" s="48" t="n"/>
      <c r="F27" s="48" t="n"/>
      <c r="G27" s="48" t="n"/>
      <c r="I27" s="49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50">
        <f>IF($A27="",0,IF(OR((VLOOKUP($A27,$T$6:$V$13,3,FALSE)-$I27)&lt;0,$Y27=""),0,(VLOOKUP($A27,$T$6:$V$13,3,FALSE)-$I27)))</f>
        <v/>
      </c>
      <c r="M27" s="51">
        <f>IF($A27="",0,IF(($I27-VLOOKUP($A27,$T$6:$V$13,3,FALSE))&lt;0,0,($I27-VLOOKUP($A27,$T$6:$V$13,3,FALSE))))</f>
        <v/>
      </c>
      <c r="O27" s="52" t="n"/>
      <c r="Q27" s="51">
        <f>IF($A27="",0,IF($M27&lt;=VLOOKUP($A27,PREMISSAS!$A$4:$H$11,4,FALSE),$M27,VLOOKUP($A27,PREMISSAS!$A$4:$H$11,4,FALSE)))</f>
        <v/>
      </c>
      <c r="R27" s="8" t="n"/>
      <c r="S27" s="51">
        <f>IF($A27="",0,IF($M27&gt;VLOOKUP($A27,PREMISSAS!$A$4:$H$11,4,FALSE),$M27-VLOOKUP($A27,PREMISSAS!$A$4:$H$11,4,FALSE),0))</f>
        <v/>
      </c>
      <c r="T27" s="9" t="n"/>
      <c r="W27" s="9" t="n"/>
      <c r="Y27" s="54">
        <f>IF(OR(D27="",D27=0,D27="FALTA",D27="SUSPENSO",D27="SUSPENSÃO"),"",TEXT(D27,"##"":""##"))</f>
        <v/>
      </c>
      <c r="Z27" s="54">
        <f>IF(OR(E27="",E27=0,E27="FALTA",E27="SUSPENSO",E27="SUSPENSÃO"),"",TEXT(E27,"##"":""##"))</f>
        <v/>
      </c>
      <c r="AA27" s="54">
        <f>IF(OR(F27="",F27=0,F27="FALTA",F27="SUSPENSO",F27="SUSPENSÃO"),"",TEXT(F27,"##"":""##"))</f>
        <v/>
      </c>
      <c r="AB27" s="54">
        <f>IF(OR(G27="",G27=0,G27="FALTA",G27="SUSPENSO",G27="SUSPENSÃO"),"",TEXT(G27,"##"":""##"))</f>
        <v/>
      </c>
    </row>
    <row r="28">
      <c r="A28" s="9">
        <f>IF(NOT(ISERROR(VLOOKUP(B28,rngFeriados,1,FALSE))),"F",IF(B28="","",WEEKDAY($B28,1)))</f>
        <v/>
      </c>
      <c r="B28" s="46">
        <f>IF(B27="","",IF((B27+1)&gt;CAPA!$E$4,"",B27+1))</f>
        <v/>
      </c>
      <c r="C28" s="47">
        <f>IF(B28="","",IF(WEEKDAY(B28,1)=1,"Domingo",IF(WEEKDAY(B28,1)=2,"Segunda",IF(WEEKDAY(B28,1)=3,"Terça",IF(WEEKDAY(B28,1)=4,"Quarta",IF(WEEKDAY(B28,1)=5,"Quinta",IF(WEEKDAY(B28,1)=6,"Sexta",IF(WEEKDAY(B28,1)=7,"Sábado"))))))))</f>
        <v/>
      </c>
      <c r="D28" s="48" t="n"/>
      <c r="E28" s="48" t="n"/>
      <c r="F28" s="48" t="n"/>
      <c r="G28" s="48" t="n"/>
      <c r="I28" s="49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50">
        <f>IF($A28="",0,IF(OR((VLOOKUP($A28,$T$6:$V$13,3,FALSE)-$I28)&lt;0,$Y28=""),0,(VLOOKUP($A28,$T$6:$V$13,3,FALSE)-$I28)))</f>
        <v/>
      </c>
      <c r="M28" s="51">
        <f>IF($A28="",0,IF(($I28-VLOOKUP($A28,$T$6:$V$13,3,FALSE))&lt;0,0,($I28-VLOOKUP($A28,$T$6:$V$13,3,FALSE))))</f>
        <v/>
      </c>
      <c r="O28" s="52" t="n"/>
      <c r="Q28" s="51">
        <f>IF($A28="",0,IF($M28&lt;=VLOOKUP($A28,PREMISSAS!$A$4:$H$11,4,FALSE),$M28,VLOOKUP($A28,PREMISSAS!$A$4:$H$11,4,FALSE)))</f>
        <v/>
      </c>
      <c r="R28" s="8" t="n"/>
      <c r="S28" s="51">
        <f>IF($A28="",0,IF($M28&gt;VLOOKUP($A28,PREMISSAS!$A$4:$H$11,4,FALSE),$M28-VLOOKUP($A28,PREMISSAS!$A$4:$H$11,4,FALSE),0))</f>
        <v/>
      </c>
      <c r="T28" s="9" t="n"/>
      <c r="W28" s="9" t="n"/>
      <c r="Y28" s="54">
        <f>IF(OR(D28="",D28=0,D28="FALTA",D28="SUSPENSO",D28="SUSPENSÃO"),"",TEXT(D28,"##"":""##"))</f>
        <v/>
      </c>
      <c r="Z28" s="54">
        <f>IF(OR(E28="",E28=0,E28="FALTA",E28="SUSPENSO",E28="SUSPENSÃO"),"",TEXT(E28,"##"":""##"))</f>
        <v/>
      </c>
      <c r="AA28" s="54">
        <f>IF(OR(F28="",F28=0,F28="FALTA",F28="SUSPENSO",F28="SUSPENSÃO"),"",TEXT(F28,"##"":""##"))</f>
        <v/>
      </c>
      <c r="AB28" s="54">
        <f>IF(OR(G28="",G28=0,G28="FALTA",G28="SUSPENSO",G28="SUSPENSÃO"),"",TEXT(G28,"##"":""##"))</f>
        <v/>
      </c>
    </row>
    <row r="29">
      <c r="A29" s="9">
        <f>IF(NOT(ISERROR(VLOOKUP(B29,rngFeriados,1,FALSE))),"F",IF(B29="","",WEEKDAY($B29,1)))</f>
        <v/>
      </c>
      <c r="B29" s="46">
        <f>IF(B28="","",IF((B28+1)&gt;CAPA!$E$4,"",B28+1))</f>
        <v/>
      </c>
      <c r="C29" s="47">
        <f>IF(B29="","",IF(WEEKDAY(B29,1)=1,"Domingo",IF(WEEKDAY(B29,1)=2,"Segunda",IF(WEEKDAY(B29,1)=3,"Terça",IF(WEEKDAY(B29,1)=4,"Quarta",IF(WEEKDAY(B29,1)=5,"Quinta",IF(WEEKDAY(B29,1)=6,"Sexta",IF(WEEKDAY(B29,1)=7,"Sábado"))))))))</f>
        <v/>
      </c>
      <c r="D29" s="48" t="n"/>
      <c r="E29" s="48" t="n"/>
      <c r="F29" s="48" t="n"/>
      <c r="G29" s="48" t="n"/>
      <c r="I29" s="49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50">
        <f>IF($A29="",0,IF(OR((VLOOKUP($A29,$T$6:$V$13,3,FALSE)-$I29)&lt;0,$Y29=""),0,(VLOOKUP($A29,$T$6:$V$13,3,FALSE)-$I29)))</f>
        <v/>
      </c>
      <c r="M29" s="51">
        <f>IF($A29="",0,IF(($I29-VLOOKUP($A29,$T$6:$V$13,3,FALSE))&lt;0,0,($I29-VLOOKUP($A29,$T$6:$V$13,3,FALSE))))</f>
        <v/>
      </c>
      <c r="O29" s="52" t="n"/>
      <c r="Q29" s="51">
        <f>IF($A29="",0,IF($M29&lt;=VLOOKUP($A29,PREMISSAS!$A$4:$H$11,4,FALSE),$M29,VLOOKUP($A29,PREMISSAS!$A$4:$H$11,4,FALSE)))</f>
        <v/>
      </c>
      <c r="R29" s="8" t="n"/>
      <c r="S29" s="51">
        <f>IF($A29="",0,IF($M29&gt;VLOOKUP($A29,PREMISSAS!$A$4:$H$11,4,FALSE),$M29-VLOOKUP($A29,PREMISSAS!$A$4:$H$11,4,FALSE),0))</f>
        <v/>
      </c>
      <c r="T29" s="9" t="n"/>
      <c r="W29" s="9" t="n"/>
      <c r="Y29" s="54">
        <f>IF(OR(D29="",D29=0,D29="FALTA",D29="SUSPENSO",D29="SUSPENSÃO"),"",TEXT(D29,"##"":""##"))</f>
        <v/>
      </c>
      <c r="Z29" s="54">
        <f>IF(OR(E29="",E29=0,E29="FALTA",E29="SUSPENSO",E29="SUSPENSÃO"),"",TEXT(E29,"##"":""##"))</f>
        <v/>
      </c>
      <c r="AA29" s="54">
        <f>IF(OR(F29="",F29=0,F29="FALTA",F29="SUSPENSO",F29="SUSPENSÃO"),"",TEXT(F29,"##"":""##"))</f>
        <v/>
      </c>
      <c r="AB29" s="54">
        <f>IF(OR(G29="",G29=0,G29="FALTA",G29="SUSPENSO",G29="SUSPENSÃO"),"",TEXT(G29,"##"":""##"))</f>
        <v/>
      </c>
    </row>
    <row r="30">
      <c r="A30" s="9">
        <f>IF(NOT(ISERROR(VLOOKUP(B30,rngFeriados,1,FALSE))),"F",IF(B30="","",WEEKDAY($B30,1)))</f>
        <v/>
      </c>
      <c r="B30" s="46">
        <f>IF(B29="","",IF((B29+1)&gt;CAPA!$E$4,"",B29+1))</f>
        <v/>
      </c>
      <c r="C30" s="47">
        <f>IF(B30="","",IF(WEEKDAY(B30,1)=1,"Domingo",IF(WEEKDAY(B30,1)=2,"Segunda",IF(WEEKDAY(B30,1)=3,"Terça",IF(WEEKDAY(B30,1)=4,"Quarta",IF(WEEKDAY(B30,1)=5,"Quinta",IF(WEEKDAY(B30,1)=6,"Sexta",IF(WEEKDAY(B30,1)=7,"Sábado"))))))))</f>
        <v/>
      </c>
      <c r="D30" s="48" t="n"/>
      <c r="E30" s="48" t="n"/>
      <c r="F30" s="48" t="n"/>
      <c r="G30" s="48" t="n"/>
      <c r="I30" s="49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50">
        <f>IF($A30="",0,IF(OR((VLOOKUP($A30,$T$6:$V$13,3,FALSE)-$I30)&lt;0,$Y30=""),0,(VLOOKUP($A30,$T$6:$V$13,3,FALSE)-$I30)))</f>
        <v/>
      </c>
      <c r="M30" s="51">
        <f>IF($A30="",0,IF(($I30-VLOOKUP($A30,$T$6:$V$13,3,FALSE))&lt;0,0,($I30-VLOOKUP($A30,$T$6:$V$13,3,FALSE))))</f>
        <v/>
      </c>
      <c r="O30" s="52" t="n"/>
      <c r="Q30" s="51">
        <f>IF($A30="",0,IF($M30&lt;=VLOOKUP($A30,PREMISSAS!$A$4:$H$11,4,FALSE),$M30,VLOOKUP($A30,PREMISSAS!$A$4:$H$11,4,FALSE)))</f>
        <v/>
      </c>
      <c r="R30" s="8" t="n"/>
      <c r="S30" s="51">
        <f>IF($A30="",0,IF($M30&gt;VLOOKUP($A30,PREMISSAS!$A$4:$H$11,4,FALSE),$M30-VLOOKUP($A30,PREMISSAS!$A$4:$H$11,4,FALSE),0))</f>
        <v/>
      </c>
      <c r="T30" s="9" t="n"/>
      <c r="W30" s="9" t="n"/>
      <c r="Y30" s="54">
        <f>IF(OR(D30="",D30=0,D30="FALTA",D30="SUSPENSO",D30="SUSPENSÃO"),"",TEXT(D30,"##"":""##"))</f>
        <v/>
      </c>
      <c r="Z30" s="54">
        <f>IF(OR(E30="",E30=0,E30="FALTA",E30="SUSPENSO",E30="SUSPENSÃO"),"",TEXT(E30,"##"":""##"))</f>
        <v/>
      </c>
      <c r="AA30" s="54">
        <f>IF(OR(F30="",F30=0,F30="FALTA",F30="SUSPENSO",F30="SUSPENSÃO"),"",TEXT(F30,"##"":""##"))</f>
        <v/>
      </c>
      <c r="AB30" s="54">
        <f>IF(OR(G30="",G30=0,G30="FALTA",G30="SUSPENSO",G30="SUSPENSÃO"),"",TEXT(G30,"##"":""##"))</f>
        <v/>
      </c>
    </row>
    <row r="31">
      <c r="A31" s="9">
        <f>IF(NOT(ISERROR(VLOOKUP(B31,rngFeriados,1,FALSE))),"F",IF(B31="","",WEEKDAY($B31,1)))</f>
        <v/>
      </c>
      <c r="B31" s="46">
        <f>IF(B30="","",IF((B30+1)&gt;CAPA!$E$4,"",B30+1))</f>
        <v/>
      </c>
      <c r="C31" s="47">
        <f>IF(B31="","",IF(WEEKDAY(B31,1)=1,"Domingo",IF(WEEKDAY(B31,1)=2,"Segunda",IF(WEEKDAY(B31,1)=3,"Terça",IF(WEEKDAY(B31,1)=4,"Quarta",IF(WEEKDAY(B31,1)=5,"Quinta",IF(WEEKDAY(B31,1)=6,"Sexta",IF(WEEKDAY(B31,1)=7,"Sábado"))))))))</f>
        <v/>
      </c>
      <c r="D31" s="48" t="n"/>
      <c r="E31" s="48" t="n"/>
      <c r="F31" s="48" t="n"/>
      <c r="G31" s="48" t="n"/>
      <c r="I31" s="49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50">
        <f>IF($A31="",0,IF(OR((VLOOKUP($A31,$T$6:$V$13,3,FALSE)-$I31)&lt;0,$Y31=""),0,(VLOOKUP($A31,$T$6:$V$13,3,FALSE)-$I31)))</f>
        <v/>
      </c>
      <c r="M31" s="51">
        <f>IF($A31="",0,IF(($I31-VLOOKUP($A31,$T$6:$V$13,3,FALSE))&lt;0,0,($I31-VLOOKUP($A31,$T$6:$V$13,3,FALSE))))</f>
        <v/>
      </c>
      <c r="O31" s="52" t="n"/>
      <c r="Q31" s="51">
        <f>IF($A31="",0,IF($M31&lt;=VLOOKUP($A31,PREMISSAS!$A$4:$H$11,4,FALSE),$M31,VLOOKUP($A31,PREMISSAS!$A$4:$H$11,4,FALSE)))</f>
        <v/>
      </c>
      <c r="R31" s="8" t="n"/>
      <c r="S31" s="51">
        <f>IF($A31="",0,IF($M31&gt;VLOOKUP($A31,PREMISSAS!$A$4:$H$11,4,FALSE),$M31-VLOOKUP($A31,PREMISSAS!$A$4:$H$11,4,FALSE),0))</f>
        <v/>
      </c>
      <c r="T31" s="9" t="n"/>
      <c r="W31" s="9" t="n"/>
      <c r="Y31" s="54">
        <f>IF(OR(D31="",D31=0,D31="FALTA",D31="SUSPENSO",D31="SUSPENSÃO"),"",TEXT(D31,"##"":""##"))</f>
        <v/>
      </c>
      <c r="Z31" s="54">
        <f>IF(OR(E31="",E31=0,E31="FALTA",E31="SUSPENSO",E31="SUSPENSÃO"),"",TEXT(E31,"##"":""##"))</f>
        <v/>
      </c>
      <c r="AA31" s="54">
        <f>IF(OR(F31="",F31=0,F31="FALTA",F31="SUSPENSO",F31="SUSPENSÃO"),"",TEXT(F31,"##"":""##"))</f>
        <v/>
      </c>
      <c r="AB31" s="54">
        <f>IF(OR(G31="",G31=0,G31="FALTA",G31="SUSPENSO",G31="SUSPENSÃO"),"",TEXT(G31,"##"":""##"))</f>
        <v/>
      </c>
    </row>
    <row r="32">
      <c r="A32" s="9">
        <f>IF(NOT(ISERROR(VLOOKUP(B32,rngFeriados,1,FALSE))),"F",IF(B32="","",WEEKDAY($B32,1)))</f>
        <v/>
      </c>
      <c r="B32" s="46">
        <f>IF(B31="","",IF((B31+1)&gt;CAPA!$E$4,"",B31+1))</f>
        <v/>
      </c>
      <c r="C32" s="47">
        <f>IF(B32="","",IF(WEEKDAY(B32,1)=1,"Domingo",IF(WEEKDAY(B32,1)=2,"Segunda",IF(WEEKDAY(B32,1)=3,"Terça",IF(WEEKDAY(B32,1)=4,"Quarta",IF(WEEKDAY(B32,1)=5,"Quinta",IF(WEEKDAY(B32,1)=6,"Sexta",IF(WEEKDAY(B32,1)=7,"Sábado"))))))))</f>
        <v/>
      </c>
      <c r="D32" s="48" t="n"/>
      <c r="E32" s="48" t="n"/>
      <c r="F32" s="48" t="n"/>
      <c r="G32" s="48" t="n"/>
      <c r="I32" s="49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50">
        <f>IF($A32="",0,IF(OR((VLOOKUP($A32,$T$6:$V$13,3,FALSE)-$I32)&lt;0,$Y32=""),0,(VLOOKUP($A32,$T$6:$V$13,3,FALSE)-$I32)))</f>
        <v/>
      </c>
      <c r="M32" s="51">
        <f>IF($A32="",0,IF(($I32-VLOOKUP($A32,$T$6:$V$13,3,FALSE))&lt;0,0,($I32-VLOOKUP($A32,$T$6:$V$13,3,FALSE))))</f>
        <v/>
      </c>
      <c r="O32" s="52" t="n"/>
      <c r="Q32" s="51">
        <f>IF($A32="",0,IF($M32&lt;=VLOOKUP($A32,PREMISSAS!$A$4:$H$11,4,FALSE),$M32,VLOOKUP($A32,PREMISSAS!$A$4:$H$11,4,FALSE)))</f>
        <v/>
      </c>
      <c r="R32" s="8" t="n"/>
      <c r="S32" s="51">
        <f>IF($A32="",0,IF($M32&gt;VLOOKUP($A32,PREMISSAS!$A$4:$H$11,4,FALSE),$M32-VLOOKUP($A32,PREMISSAS!$A$4:$H$11,4,FALSE),0))</f>
        <v/>
      </c>
      <c r="T32" s="9" t="n"/>
      <c r="W32" s="9" t="n"/>
      <c r="Y32" s="54">
        <f>IF(OR(D32="",D32=0,D32="FALTA",D32="SUSPENSO",D32="SUSPENSÃO"),"",TEXT(D32,"##"":""##"))</f>
        <v/>
      </c>
      <c r="Z32" s="54">
        <f>IF(OR(E32="",E32=0,E32="FALTA",E32="SUSPENSO",E32="SUSPENSÃO"),"",TEXT(E32,"##"":""##"))</f>
        <v/>
      </c>
      <c r="AA32" s="54">
        <f>IF(OR(F32="",F32=0,F32="FALTA",F32="SUSPENSO",F32="SUSPENSÃO"),"",TEXT(F32,"##"":""##"))</f>
        <v/>
      </c>
      <c r="AB32" s="54">
        <f>IF(OR(G32="",G32=0,G32="FALTA",G32="SUSPENSO",G32="SUSPENSÃO"),"",TEXT(G32,"##"":""##"))</f>
        <v/>
      </c>
    </row>
    <row r="33">
      <c r="A33" s="9">
        <f>IF(NOT(ISERROR(VLOOKUP(B33,rngFeriados,1,FALSE))),"F",IF(B33="","",WEEKDAY($B33,1)))</f>
        <v/>
      </c>
      <c r="B33" s="46">
        <f>IF(B32="","",IF((B32+1)&gt;CAPA!$E$4,"",B32+1))</f>
        <v/>
      </c>
      <c r="C33" s="47">
        <f>IF(B33="","",IF(WEEKDAY(B33,1)=1,"Domingo",IF(WEEKDAY(B33,1)=2,"Segunda",IF(WEEKDAY(B33,1)=3,"Terça",IF(WEEKDAY(B33,1)=4,"Quarta",IF(WEEKDAY(B33,1)=5,"Quinta",IF(WEEKDAY(B33,1)=6,"Sexta",IF(WEEKDAY(B33,1)=7,"Sábado"))))))))</f>
        <v/>
      </c>
      <c r="D33" s="48" t="n"/>
      <c r="E33" s="48" t="n"/>
      <c r="F33" s="48" t="n"/>
      <c r="G33" s="48" t="n"/>
      <c r="I33" s="49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50">
        <f>IF($A33="",0,IF(OR((VLOOKUP($A33,$T$6:$V$13,3,FALSE)-$I33)&lt;0,$Y33=""),0,(VLOOKUP($A33,$T$6:$V$13,3,FALSE)-$I33)))</f>
        <v/>
      </c>
      <c r="M33" s="51">
        <f>IF($A33="",0,IF(($I33-VLOOKUP($A33,$T$6:$V$13,3,FALSE))&lt;0,0,($I33-VLOOKUP($A33,$T$6:$V$13,3,FALSE))))</f>
        <v/>
      </c>
      <c r="O33" s="52" t="n"/>
      <c r="Q33" s="51">
        <f>IF($A33="",0,IF($M33&lt;=VLOOKUP($A33,PREMISSAS!$A$4:$H$11,4,FALSE),$M33,VLOOKUP($A33,PREMISSAS!$A$4:$H$11,4,FALSE)))</f>
        <v/>
      </c>
      <c r="R33" s="8" t="n"/>
      <c r="S33" s="51">
        <f>IF($A33="",0,IF($M33&gt;VLOOKUP($A33,PREMISSAS!$A$4:$H$11,4,FALSE),$M33-VLOOKUP($A33,PREMISSAS!$A$4:$H$11,4,FALSE),0))</f>
        <v/>
      </c>
      <c r="T33" s="9" t="n"/>
      <c r="W33" s="9" t="n"/>
      <c r="Y33" s="54">
        <f>IF(OR(D33="",D33=0,D33="FALTA",D33="SUSPENSO",D33="SUSPENSÃO"),"",TEXT(D33,"##"":""##"))</f>
        <v/>
      </c>
      <c r="Z33" s="54">
        <f>IF(OR(E33="",E33=0,E33="FALTA",E33="SUSPENSO",E33="SUSPENSÃO"),"",TEXT(E33,"##"":""##"))</f>
        <v/>
      </c>
      <c r="AA33" s="54">
        <f>IF(OR(F33="",F33=0,F33="FALTA",F33="SUSPENSO",F33="SUSPENSÃO"),"",TEXT(F33,"##"":""##"))</f>
        <v/>
      </c>
      <c r="AB33" s="54">
        <f>IF(OR(G33="",G33=0,G33="FALTA",G33="SUSPENSO",G33="SUSPENSÃO"),"",TEXT(G33,"##"":""##"))</f>
        <v/>
      </c>
    </row>
    <row r="34">
      <c r="A34" s="9">
        <f>IF(NOT(ISERROR(VLOOKUP(B34,rngFeriados,1,FALSE))),"F",IF(B34="","",WEEKDAY($B34,1)))</f>
        <v/>
      </c>
      <c r="B34" s="46">
        <f>IF(B33="","",IF((B33+1)&gt;CAPA!$E$4,"",B33+1))</f>
        <v/>
      </c>
      <c r="C34" s="47">
        <f>IF(B34="","",IF(WEEKDAY(B34,1)=1,"Domingo",IF(WEEKDAY(B34,1)=2,"Segunda",IF(WEEKDAY(B34,1)=3,"Terça",IF(WEEKDAY(B34,1)=4,"Quarta",IF(WEEKDAY(B34,1)=5,"Quinta",IF(WEEKDAY(B34,1)=6,"Sexta",IF(WEEKDAY(B34,1)=7,"Sábado"))))))))</f>
        <v/>
      </c>
      <c r="D34" s="48" t="n"/>
      <c r="E34" s="48" t="n"/>
      <c r="F34" s="48" t="n"/>
      <c r="G34" s="48" t="n"/>
      <c r="I34" s="49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50">
        <f>IF($A34="",0,IF(OR((VLOOKUP($A34,$T$6:$V$13,3,FALSE)-$I34)&lt;0,$Y34=""),0,(VLOOKUP($A34,$T$6:$V$13,3,FALSE)-$I34)))</f>
        <v/>
      </c>
      <c r="M34" s="51">
        <f>IF($A34="",0,IF(($I34-VLOOKUP($A34,$T$6:$V$13,3,FALSE))&lt;0,0,($I34-VLOOKUP($A34,$T$6:$V$13,3,FALSE))))</f>
        <v/>
      </c>
      <c r="O34" s="52" t="n"/>
      <c r="Q34" s="51">
        <f>IF($A34="",0,IF($M34&lt;=VLOOKUP($A34,PREMISSAS!$A$4:$H$11,4,FALSE),$M34,VLOOKUP($A34,PREMISSAS!$A$4:$H$11,4,FALSE)))</f>
        <v/>
      </c>
      <c r="R34" s="8" t="n"/>
      <c r="S34" s="51">
        <f>IF($A34="",0,IF($M34&gt;VLOOKUP($A34,PREMISSAS!$A$4:$H$11,4,FALSE),$M34-VLOOKUP($A34,PREMISSAS!$A$4:$H$11,4,FALSE),0))</f>
        <v/>
      </c>
      <c r="T34" s="9" t="n"/>
      <c r="W34" s="9" t="n"/>
      <c r="Y34" s="54">
        <f>IF(OR(D34="",D34=0,D34="FALTA",D34="SUSPENSO",D34="SUSPENSÃO"),"",TEXT(D34,"##"":""##"))</f>
        <v/>
      </c>
      <c r="Z34" s="54">
        <f>IF(OR(E34="",E34=0,E34="FALTA",E34="SUSPENSO",E34="SUSPENSÃO"),"",TEXT(E34,"##"":""##"))</f>
        <v/>
      </c>
      <c r="AA34" s="54">
        <f>IF(OR(F34="",F34=0,F34="FALTA",F34="SUSPENSO",F34="SUSPENSÃO"),"",TEXT(F34,"##"":""##"))</f>
        <v/>
      </c>
      <c r="AB34" s="54">
        <f>IF(OR(G34="",G34=0,G34="FALTA",G34="SUSPENSO",G34="SUSPENSÃO"),"",TEXT(G34,"##"":""##"))</f>
        <v/>
      </c>
    </row>
    <row r="35">
      <c r="A35" s="9">
        <f>IF(NOT(ISERROR(VLOOKUP(B35,rngFeriados,1,FALSE))),"F",IF(B35="","",WEEKDAY($B35,1)))</f>
        <v/>
      </c>
      <c r="B35" s="46">
        <f>IF(B34="","",IF((B34+1)&gt;CAPA!$E$4,"",B34+1))</f>
        <v/>
      </c>
      <c r="C35" s="47">
        <f>IF(B35="","",IF(WEEKDAY(B35,1)=1,"Domingo",IF(WEEKDAY(B35,1)=2,"Segunda",IF(WEEKDAY(B35,1)=3,"Terça",IF(WEEKDAY(B35,1)=4,"Quarta",IF(WEEKDAY(B35,1)=5,"Quinta",IF(WEEKDAY(B35,1)=6,"Sexta",IF(WEEKDAY(B35,1)=7,"Sábado"))))))))</f>
        <v/>
      </c>
      <c r="D35" s="48" t="n"/>
      <c r="E35" s="48" t="n"/>
      <c r="F35" s="48" t="n"/>
      <c r="G35" s="48" t="n"/>
      <c r="I35" s="49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50">
        <f>IF($A35="",0,IF(OR((VLOOKUP($A35,$T$6:$V$13,3,FALSE)-$I35)&lt;0,$Y35=""),0,(VLOOKUP($A35,$T$6:$V$13,3,FALSE)-$I35)))</f>
        <v/>
      </c>
      <c r="M35" s="51">
        <f>IF($A35="",0,IF(($I35-VLOOKUP($A35,$T$6:$V$13,3,FALSE))&lt;0,0,($I35-VLOOKUP($A35,$T$6:$V$13,3,FALSE))))</f>
        <v/>
      </c>
      <c r="O35" s="52" t="n"/>
      <c r="Q35" s="51">
        <f>IF($A35="",0,IF($M35&lt;=VLOOKUP($A35,PREMISSAS!$A$4:$H$11,4,FALSE),$M35,VLOOKUP($A35,PREMISSAS!$A$4:$H$11,4,FALSE)))</f>
        <v/>
      </c>
      <c r="R35" s="8" t="n"/>
      <c r="S35" s="51">
        <f>IF($A35="",0,IF($M35&gt;VLOOKUP($A35,PREMISSAS!$A$4:$H$11,4,FALSE),$M35-VLOOKUP($A35,PREMISSAS!$A$4:$H$11,4,FALSE),0))</f>
        <v/>
      </c>
      <c r="T35" s="9" t="n"/>
      <c r="W35" s="9" t="n"/>
      <c r="Y35" s="54">
        <f>IF(OR(D35="",D35=0,D35="FALTA",D35="SUSPENSO",D35="SUSPENSÃO"),"",TEXT(D35,"##"":""##"))</f>
        <v/>
      </c>
      <c r="Z35" s="54">
        <f>IF(OR(E35="",E35=0,E35="FALTA",E35="SUSPENSO",E35="SUSPENSÃO"),"",TEXT(E35,"##"":""##"))</f>
        <v/>
      </c>
      <c r="AA35" s="54">
        <f>IF(OR(F35="",F35=0,F35="FALTA",F35="SUSPENSO",F35="SUSPENSÃO"),"",TEXT(F35,"##"":""##"))</f>
        <v/>
      </c>
      <c r="AB35" s="54">
        <f>IF(OR(G35="",G35=0,G35="FALTA",G35="SUSPENSO",G35="SUSPENSÃO"),"",TEXT(G35,"##"":""##"))</f>
        <v/>
      </c>
    </row>
    <row r="36">
      <c r="A36" s="9">
        <f>IF(NOT(ISERROR(VLOOKUP(B36,rngFeriados,1,FALSE))),"F",IF(B36="","",WEEKDAY($B36,1)))</f>
        <v/>
      </c>
      <c r="B36" s="46">
        <f>IF(B35="","",IF((B35+1)&gt;CAPA!$E$4,"",B35+1))</f>
        <v/>
      </c>
      <c r="C36" s="47">
        <f>IF(B36="","",IF(WEEKDAY(B36,1)=1,"Domingo",IF(WEEKDAY(B36,1)=2,"Segunda",IF(WEEKDAY(B36,1)=3,"Terça",IF(WEEKDAY(B36,1)=4,"Quarta",IF(WEEKDAY(B36,1)=5,"Quinta",IF(WEEKDAY(B36,1)=6,"Sexta",IF(WEEKDAY(B36,1)=7,"Sábado"))))))))</f>
        <v/>
      </c>
      <c r="D36" s="48" t="n">
        <v>0</v>
      </c>
      <c r="E36" s="48" t="n">
        <v>0</v>
      </c>
      <c r="F36" s="48" t="n">
        <v>0</v>
      </c>
      <c r="G36" s="48" t="n">
        <v>0</v>
      </c>
      <c r="I36" s="49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50">
        <f>IF($A36="",0,IF(OR((VLOOKUP($A36,$T$6:$V$13,3,FALSE)-$I36)&lt;0,$Y36=""),0,(VLOOKUP($A36,$T$6:$V$13,3,FALSE)-$I36)))</f>
        <v/>
      </c>
      <c r="M36" s="51">
        <f>IF($A36="",0,IF(($I36-VLOOKUP($A36,$T$6:$V$13,3,FALSE))&lt;0,0,($I36-VLOOKUP($A36,$T$6:$V$13,3,FALSE))))</f>
        <v/>
      </c>
      <c r="O36" s="52" t="n"/>
      <c r="Q36" s="51">
        <f>IF($A36="",0,IF($M36&lt;=VLOOKUP($A36,PREMISSAS!$A$4:$H$11,4,FALSE),$M36,VLOOKUP($A36,PREMISSAS!$A$4:$H$11,4,FALSE)))</f>
        <v/>
      </c>
      <c r="R36" s="8" t="n"/>
      <c r="S36" s="51">
        <f>IF($A36="",0,IF($M36&gt;VLOOKUP($A36,PREMISSAS!$A$4:$H$11,4,FALSE),$M36-VLOOKUP($A36,PREMISSAS!$A$4:$H$11,4,FALSE),0))</f>
        <v/>
      </c>
      <c r="T36" s="9" t="n"/>
      <c r="W36" s="9" t="n"/>
      <c r="Y36" s="54">
        <f>IF(OR(D36="",D36=0,D36="FALTA",D36="SUSPENSO",D36="SUSPENSÃO"),"",TEXT(D36,"##"":""##"))</f>
        <v/>
      </c>
      <c r="Z36" s="54">
        <f>IF(OR(E36="",E36=0,E36="FALTA",E36="SUSPENSO",E36="SUSPENSÃO"),"",TEXT(E36,"##"":""##"))</f>
        <v/>
      </c>
      <c r="AA36" s="54">
        <f>IF(OR(F36="",F36=0,F36="FALTA",F36="SUSPENSO",F36="SUSPENSÃO"),"",TEXT(F36,"##"":""##"))</f>
        <v/>
      </c>
      <c r="AB36" s="54">
        <f>IF(OR(G36="",G36=0,G36="FALTA",G36="SUSPENSO",G36="SUSPENSÃO"),"",TEXT(G36,"##"":""##"))</f>
        <v/>
      </c>
    </row>
    <row r="37">
      <c r="A37" s="9">
        <f>IF(NOT(ISERROR(VLOOKUP(B37,rngFeriados,1,FALSE))),"F",IF(B37="","",WEEKDAY($B37,1)))</f>
        <v/>
      </c>
      <c r="B37" s="46">
        <f>IF(B36="","",IF((B36+1)&gt;CAPA!$E$4,"",B36+1))</f>
        <v/>
      </c>
      <c r="C37" s="47">
        <f>IF(B37="","",IF(WEEKDAY(B37,1)=1,"Domingo",IF(WEEKDAY(B37,1)=2,"Segunda",IF(WEEKDAY(B37,1)=3,"Terça",IF(WEEKDAY(B37,1)=4,"Quarta",IF(WEEKDAY(B37,1)=5,"Quinta",IF(WEEKDAY(B37,1)=6,"Sexta",IF(WEEKDAY(B37,1)=7,"Sábado"))))))))</f>
        <v/>
      </c>
      <c r="D37" s="48" t="n">
        <v>0</v>
      </c>
      <c r="E37" s="48" t="n">
        <v>0</v>
      </c>
      <c r="F37" s="48" t="n">
        <v>0</v>
      </c>
      <c r="G37" s="48" t="n">
        <v>0</v>
      </c>
      <c r="I37" s="49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50">
        <f>IF($A37="",0,IF(OR((VLOOKUP($A37,$T$6:$V$13,3,FALSE)-$I37)&lt;0,$Y37=""),0,(VLOOKUP($A37,$T$6:$V$13,3,FALSE)-$I37)))</f>
        <v/>
      </c>
      <c r="M37" s="51">
        <f>IF($A37="",0,IF(($I37-VLOOKUP($A37,$T$6:$V$13,3,FALSE))&lt;0,0,($I37-VLOOKUP($A37,$T$6:$V$13,3,FALSE))))</f>
        <v/>
      </c>
      <c r="O37" s="52" t="n"/>
      <c r="Q37" s="51">
        <f>IF($A37="",0,IF($M37&lt;=VLOOKUP($A37,PREMISSAS!$A$4:$H$11,4,FALSE),$M37,VLOOKUP($A37,PREMISSAS!$A$4:$H$11,4,FALSE)))</f>
        <v/>
      </c>
      <c r="R37" s="8" t="n"/>
      <c r="S37" s="51">
        <f>IF($A37="",0,IF($M37&gt;VLOOKUP($A37,PREMISSAS!$A$4:$H$11,4,FALSE),$M37-VLOOKUP($A37,PREMISSAS!$A$4:$H$11,4,FALSE),0))</f>
        <v/>
      </c>
      <c r="T37" s="9" t="n"/>
      <c r="W37" s="9" t="n"/>
      <c r="Y37" s="54">
        <f>IF(OR(D37="",D37=0,D37="FALTA",D37="SUSPENSO",D37="SUSPENSÃO"),"",TEXT(D37,"##"":""##"))</f>
        <v/>
      </c>
      <c r="Z37" s="54">
        <f>IF(OR(E37="",E37=0,E37="FALTA",E37="SUSPENSO",E37="SUSPENSÃO"),"",TEXT(E37,"##"":""##"))</f>
        <v/>
      </c>
      <c r="AA37" s="54">
        <f>IF(OR(F37="",F37=0,F37="FALTA",F37="SUSPENSO",F37="SUSPENSÃO"),"",TEXT(F37,"##"":""##"))</f>
        <v/>
      </c>
      <c r="AB37" s="54">
        <f>IF(OR(G37="",G37=0,G37="FALTA",G37="SUSPENSO",G37="SUSPENSÃO"),"",TEXT(G37,"##"":""##"))</f>
        <v/>
      </c>
    </row>
    <row r="38" ht="4.5" customHeight="1">
      <c r="R38" s="8" t="n"/>
      <c r="T38" s="9" t="n"/>
      <c r="W38" s="9" t="n"/>
      <c r="Y38" s="10" t="n"/>
      <c r="Z38" s="10" t="n"/>
      <c r="AA38" s="10" t="n"/>
      <c r="AB38" s="10" t="n"/>
    </row>
    <row r="39" ht="18.75" customHeight="1">
      <c r="B39" s="77" t="inlineStr">
        <is>
          <t>TOTAIS</t>
        </is>
      </c>
      <c r="C39" s="78" t="n"/>
      <c r="D39" s="79" t="n"/>
      <c r="E39" s="59" t="inlineStr">
        <is>
          <t>Faltas / Suspensão</t>
        </is>
      </c>
      <c r="F39" s="80" t="n"/>
      <c r="G39" s="61">
        <f>COUNTIF($D$7:$D$37,"FALTA")+COUNTIF($D$7:$D$37,"SUSPENSÃO")+COUNTIF($D$7:$D$37,"SUSPENSO")</f>
        <v/>
      </c>
      <c r="I39" s="49">
        <f>SUM($I$7:$I$37)</f>
        <v/>
      </c>
      <c r="K39" s="50">
        <f>SUM($K$7:$K$37)</f>
        <v/>
      </c>
      <c r="M39" s="51">
        <f>SUM(M$7:M$37)</f>
        <v/>
      </c>
      <c r="O39" s="51">
        <f>SUM(O$7:O$37)</f>
        <v/>
      </c>
      <c r="Q39" s="51">
        <f>SUM(Q$7:Q$37)</f>
        <v/>
      </c>
      <c r="R39" s="8" t="n"/>
      <c r="S39" s="51">
        <f>SUM(S$7:S$37)</f>
        <v/>
      </c>
    </row>
    <row r="40" ht="4.5" customHeight="1">
      <c r="R40" s="8" t="n"/>
      <c r="T40" s="9" t="n"/>
      <c r="W40" s="9" t="n"/>
      <c r="Y40" s="10" t="n"/>
      <c r="Z40" s="10" t="n"/>
      <c r="AA40" s="10" t="n"/>
      <c r="AB40" s="10" t="n"/>
    </row>
    <row r="41" ht="30" customHeight="1">
      <c r="B41" s="81" t="inlineStr">
        <is>
          <t xml:space="preserve">OBSERVAÇÃO:     </t>
        </is>
      </c>
      <c r="C41" s="82" t="n"/>
      <c r="D41" s="82" t="n"/>
      <c r="E41" s="82" t="n"/>
      <c r="F41" s="82" t="n"/>
      <c r="G41" s="82" t="n"/>
      <c r="H41" s="82" t="n"/>
      <c r="I41" s="82" t="n"/>
      <c r="J41" s="82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3" t="n"/>
    </row>
    <row r="42">
      <c r="B42" s="84" t="n"/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6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10">
    <mergeCell ref="B2:V2"/>
    <mergeCell ref="B41:S42"/>
    <mergeCell ref="Q4:S4"/>
    <mergeCell ref="Y4:AB4"/>
    <mergeCell ref="D4:G4"/>
    <mergeCell ref="I4:O4"/>
    <mergeCell ref="B39:D39"/>
    <mergeCell ref="E39:F39"/>
    <mergeCell ref="B4:C4"/>
    <mergeCell ref="U4:V4"/>
  </mergeCells>
  <printOptions horizontalCentered="1" headings="0" gridLines="0"/>
  <pageMargins left="0" right="0" top="0" bottom="0" header="0" footer="0"/>
  <pageSetup orientation="landscape" paperSize="9" scale="10" fitToHeight="1" fitToWidth="1" useFirstPageNumber="0" pageOrder="downThenOver" usePrinterDefaults="1" blackAndWhite="0" draft="0" errors="displayed" horizontalDpi="600" verticalDpi="600" copies="1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RENAN</dc:creator>
  <dc:title>Planilha de Cálculo de Cartão de Ponto</dc:title>
  <dcterms:created xsi:type="dcterms:W3CDTF">2011-11-10T11:30:43Z</dcterms:created>
  <dcterms:modified xsi:type="dcterms:W3CDTF">2024-08-31T05:50:09Z</dcterms:modified>
  <cp:version>2.1.1</cp:version>
  <cp:revision>4</cp:revision>
</cp:coreProperties>
</file>