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iel\OneDrive\Gastos e Processos\"/>
    </mc:Choice>
  </mc:AlternateContent>
  <bookViews>
    <workbookView xWindow="0" yWindow="1200" windowWidth="20490" windowHeight="7515" activeTab="1"/>
  </bookViews>
  <sheets>
    <sheet name="gastos" sheetId="3" r:id="rId1"/>
    <sheet name="Projeto Itaipé" sheetId="1" r:id="rId2"/>
    <sheet name="Alan - pagamento em aberto" sheetId="2" r:id="rId3"/>
    <sheet name="Geraldo pagamen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6" i="1"/>
  <c r="B17" i="1"/>
  <c r="B32" i="1" l="1"/>
  <c r="B33" i="1" s="1"/>
  <c r="C26" i="1"/>
  <c r="D34" i="1"/>
  <c r="C9" i="3"/>
  <c r="F2" i="2"/>
  <c r="F4" i="2"/>
  <c r="F7" i="2"/>
  <c r="D33" i="1" l="1"/>
  <c r="B34" i="1"/>
  <c r="B46" i="1" l="1"/>
  <c r="B35" i="1"/>
  <c r="B36" i="1"/>
  <c r="B37" i="1" s="1"/>
</calcChain>
</file>

<file path=xl/comments1.xml><?xml version="1.0" encoding="utf-8"?>
<comments xmlns="http://schemas.openxmlformats.org/spreadsheetml/2006/main">
  <authors>
    <author>Daniel Camilo</author>
  </authors>
  <commentList>
    <comment ref="B37" authorId="0" shapeId="0">
      <text>
        <r>
          <rPr>
            <b/>
            <sz val="9"/>
            <color indexed="81"/>
            <rFont val="Tahoma"/>
            <charset val="1"/>
          </rPr>
          <t>Daniel Camilo:</t>
        </r>
        <r>
          <rPr>
            <sz val="9"/>
            <color indexed="81"/>
            <rFont val="Tahoma"/>
            <charset val="1"/>
          </rPr>
          <t xml:space="preserve">
lembrando que este lucro inclui somente o gasto de um dos terrenos</t>
        </r>
      </text>
    </comment>
  </commentList>
</comments>
</file>

<file path=xl/sharedStrings.xml><?xml version="1.0" encoding="utf-8"?>
<sst xmlns="http://schemas.openxmlformats.org/spreadsheetml/2006/main" count="67" uniqueCount="47">
  <si>
    <t>Terreno 1</t>
  </si>
  <si>
    <t>Descrição</t>
  </si>
  <si>
    <t>valor</t>
  </si>
  <si>
    <t>obs</t>
  </si>
  <si>
    <t>lucro</t>
  </si>
  <si>
    <t>mao de obra</t>
  </si>
  <si>
    <t>Valores adicionais</t>
  </si>
  <si>
    <t>valor terreno de nossa futura casa</t>
  </si>
  <si>
    <t>=</t>
  </si>
  <si>
    <t xml:space="preserve">saldo pago </t>
  </si>
  <si>
    <t>honda cb500</t>
  </si>
  <si>
    <t>saldo devedor</t>
  </si>
  <si>
    <t xml:space="preserve">pago </t>
  </si>
  <si>
    <t xml:space="preserve">descrição </t>
  </si>
  <si>
    <t>nome</t>
  </si>
  <si>
    <t>Aldemir</t>
  </si>
  <si>
    <t>Geraldo</t>
  </si>
  <si>
    <t>Alan</t>
  </si>
  <si>
    <t>hard times</t>
  </si>
  <si>
    <t>estorno</t>
  </si>
  <si>
    <t>crédito</t>
  </si>
  <si>
    <t>descrição</t>
  </si>
  <si>
    <t>total negociado</t>
  </si>
  <si>
    <t>total emprestado</t>
  </si>
  <si>
    <t>forma de pagamento para Mão de Obra</t>
  </si>
  <si>
    <t>foi fechado o pagamento de 30000 para o geraldo, considerando:</t>
  </si>
  <si>
    <t>espécie</t>
  </si>
  <si>
    <t>spacefox route</t>
  </si>
  <si>
    <t>mao de obra até o momento + ultimos acabamento</t>
  </si>
  <si>
    <t>ok</t>
  </si>
  <si>
    <t>ko</t>
  </si>
  <si>
    <t>P/ Geraldo (25%)</t>
  </si>
  <si>
    <t>Valor da casa (125%)</t>
  </si>
  <si>
    <t>pagamento da mão de obra</t>
  </si>
  <si>
    <t>status</t>
  </si>
  <si>
    <t>forma</t>
  </si>
  <si>
    <t>data</t>
  </si>
  <si>
    <t>P/ Daniel</t>
  </si>
  <si>
    <t>P/ ajudantes</t>
  </si>
  <si>
    <t>Valores para Venda</t>
  </si>
  <si>
    <t>! - gasto com obra</t>
  </si>
  <si>
    <t>soma</t>
  </si>
  <si>
    <t>Débitos</t>
  </si>
  <si>
    <t>Projeto Itaipé - Descritivos de gastos</t>
  </si>
  <si>
    <t>ok (valor não esta no acordo)</t>
  </si>
  <si>
    <t>o valor anterior aqui era de 4000 não sei pq</t>
  </si>
  <si>
    <t xml:space="preserve">preciso revisar este valor pois está orçado + 1329 que não foi dado baixa no meu controle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</si>
</sst>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[$R$-416]\ * #,##0.00_-;\-[$R$-416]\ * #,##0.00_-;_-[$R$-416]\ * &quot;-&quot;??_-;_-@_-"/>
    <numFmt numFmtId="165" formatCode="[$-416]mmm/yy;@"/>
    <numFmt numFmtId="166" formatCode="[$R$-416]\ #,##0.00"/>
    <numFmt numFmtId="167" formatCode="[$R$-416]#,##0.00"/>
    <numFmt numFmtId="168" formatCode="[$R$-416]#,##0.00;[Red]\-[$R$-416]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22"/>
      <color rgb="FF00B05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05050"/>
      </top>
      <bottom style="double">
        <color rgb="FF505050"/>
      </bottom>
      <diagonal/>
    </border>
  </borders>
  <cellStyleXfs count="2">
    <xf numFmtId="0" fontId="0" fillId="0" borderId="0"/>
    <xf numFmtId="0" fontId="5" fillId="2" borderId="2" applyNumberFormat="0" applyAlignment="0" applyProtection="0"/>
  </cellStyleXfs>
  <cellXfs count="29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166" fontId="0" fillId="0" borderId="0" xfId="0" applyNumberFormat="1"/>
    <xf numFmtId="166" fontId="0" fillId="0" borderId="1" xfId="0" applyNumberFormat="1" applyBorder="1"/>
    <xf numFmtId="0" fontId="0" fillId="0" borderId="1" xfId="0" applyBorder="1"/>
    <xf numFmtId="166" fontId="1" fillId="0" borderId="1" xfId="0" applyNumberFormat="1" applyFont="1" applyBorder="1"/>
    <xf numFmtId="0" fontId="1" fillId="0" borderId="1" xfId="0" applyFont="1" applyBorder="1"/>
    <xf numFmtId="166" fontId="0" fillId="0" borderId="1" xfId="0" applyNumberFormat="1" applyFont="1" applyBorder="1"/>
    <xf numFmtId="166" fontId="1" fillId="0" borderId="0" xfId="0" applyNumberFormat="1" applyFont="1" applyBorder="1"/>
    <xf numFmtId="166" fontId="0" fillId="0" borderId="0" xfId="0" applyNumberFormat="1" applyBorder="1"/>
    <xf numFmtId="166" fontId="0" fillId="0" borderId="0" xfId="0" applyNumberFormat="1" applyFont="1" applyBorder="1"/>
    <xf numFmtId="0" fontId="5" fillId="2" borderId="2" xfId="1"/>
    <xf numFmtId="166" fontId="5" fillId="2" borderId="2" xfId="1" applyNumberFormat="1"/>
    <xf numFmtId="167" fontId="5" fillId="2" borderId="2" xfId="1" applyNumberFormat="1"/>
    <xf numFmtId="165" fontId="1" fillId="3" borderId="0" xfId="0" applyNumberFormat="1" applyFont="1" applyFill="1" applyAlignment="1">
      <alignment vertical="center"/>
    </xf>
    <xf numFmtId="164" fontId="1" fillId="3" borderId="0" xfId="0" applyNumberFormat="1" applyFont="1" applyFill="1" applyAlignment="1">
      <alignment vertical="center"/>
    </xf>
    <xf numFmtId="165" fontId="8" fillId="0" borderId="0" xfId="0" applyNumberFormat="1" applyFont="1"/>
    <xf numFmtId="164" fontId="8" fillId="0" borderId="0" xfId="0" applyNumberFormat="1" applyFont="1"/>
    <xf numFmtId="168" fontId="0" fillId="0" borderId="0" xfId="0" applyNumberFormat="1"/>
    <xf numFmtId="165" fontId="7" fillId="4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1" fillId="3" borderId="3" xfId="0" applyNumberFormat="1" applyFont="1" applyFill="1" applyBorder="1" applyAlignment="1">
      <alignment horizontal="center"/>
    </xf>
  </cellXfs>
  <cellStyles count="2">
    <cellStyle name="Célula de Verificação" xfId="1" builtinId="23"/>
    <cellStyle name="Normal" xfId="0" builtinId="0"/>
  </cellStyles>
  <dxfs count="7"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5" formatCode="[$-416]mmm/yy;@"/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bottom style="thin">
          <color rgb="FF7F7F7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E26" totalsRowShown="0" headerRowBorderDxfId="6" tableBorderDxfId="5" totalsRowBorderDxfId="4" headerRowCellStyle="Normal" dataCellStyle="Normal">
  <autoFilter ref="A2:E26"/>
  <sortState ref="A3:C15">
    <sortCondition ref="A8"/>
  </sortState>
  <tableColumns count="5">
    <tableColumn id="1" name="Descrição" dataDxfId="3" dataCellStyle="Normal"/>
    <tableColumn id="2" name="valor" dataDxfId="2" dataCellStyle="Normal"/>
    <tableColumn id="4" name="mao de obra" dataDxfId="1"/>
    <tableColumn id="5" name="Valores adicionais" dataDxfId="0"/>
    <tableColumn id="3" name="obs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60" zoomScaleNormal="60" zoomScaleSheetLayoutView="100" workbookViewId="0">
      <selection activeCell="D16" sqref="D16"/>
    </sheetView>
  </sheetViews>
  <sheetFormatPr defaultRowHeight="15" x14ac:dyDescent="0.25"/>
  <sheetData>
    <row r="1" spans="1:5" x14ac:dyDescent="0.25">
      <c r="A1" t="s">
        <v>14</v>
      </c>
      <c r="B1" t="s">
        <v>21</v>
      </c>
      <c r="C1" t="s">
        <v>2</v>
      </c>
      <c r="D1" t="s">
        <v>20</v>
      </c>
      <c r="E1" t="s">
        <v>19</v>
      </c>
    </row>
    <row r="2" spans="1:5" x14ac:dyDescent="0.25">
      <c r="A2" t="s">
        <v>17</v>
      </c>
      <c r="B2" t="s">
        <v>18</v>
      </c>
      <c r="C2">
        <v>1600</v>
      </c>
    </row>
    <row r="3" spans="1:5" x14ac:dyDescent="0.25">
      <c r="A3" t="s">
        <v>17</v>
      </c>
      <c r="C3">
        <v>2500</v>
      </c>
    </row>
    <row r="4" spans="1:5" x14ac:dyDescent="0.25">
      <c r="A4" t="s">
        <v>16</v>
      </c>
      <c r="C4">
        <v>800</v>
      </c>
    </row>
    <row r="5" spans="1:5" x14ac:dyDescent="0.25">
      <c r="A5" t="s">
        <v>15</v>
      </c>
      <c r="C5">
        <v>1400</v>
      </c>
    </row>
    <row r="9" spans="1:5" x14ac:dyDescent="0.25">
      <c r="C9">
        <f>SUM(C2:C3)</f>
        <v>4100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"/>
  <sheetViews>
    <sheetView tabSelected="1" topLeftCell="A32" workbookViewId="0">
      <selection activeCell="B35" sqref="B35"/>
    </sheetView>
  </sheetViews>
  <sheetFormatPr defaultRowHeight="15" x14ac:dyDescent="0.25"/>
  <cols>
    <col min="1" max="1" width="14.85546875" style="3" customWidth="1"/>
    <col min="2" max="2" width="15.140625" style="1" bestFit="1" customWidth="1"/>
    <col min="3" max="3" width="15.85546875" style="1" bestFit="1" customWidth="1"/>
    <col min="4" max="4" width="13.28515625" style="1" customWidth="1"/>
    <col min="5" max="5" width="32.5703125" bestFit="1" customWidth="1"/>
    <col min="7" max="7" width="31.7109375" bestFit="1" customWidth="1"/>
    <col min="8" max="8" width="15.7109375" customWidth="1"/>
    <col min="9" max="9" width="13.140625" customWidth="1"/>
    <col min="10" max="10" width="21.42578125" style="1" bestFit="1" customWidth="1"/>
    <col min="13" max="13" width="21.7109375" bestFit="1" customWidth="1"/>
  </cols>
  <sheetData>
    <row r="1" spans="1:5" ht="31.5" x14ac:dyDescent="0.5">
      <c r="A1" s="25" t="s">
        <v>43</v>
      </c>
      <c r="B1" s="25"/>
      <c r="C1" s="25"/>
      <c r="D1" s="25"/>
      <c r="E1" s="25"/>
    </row>
    <row r="2" spans="1:5" x14ac:dyDescent="0.25">
      <c r="A2" s="3" t="s">
        <v>1</v>
      </c>
      <c r="B2" s="1" t="s">
        <v>2</v>
      </c>
      <c r="C2" s="1" t="s">
        <v>5</v>
      </c>
      <c r="D2" s="1" t="s">
        <v>6</v>
      </c>
      <c r="E2" t="s">
        <v>3</v>
      </c>
    </row>
    <row r="3" spans="1:5" x14ac:dyDescent="0.25">
      <c r="A3" s="3">
        <v>42036</v>
      </c>
      <c r="B3" s="1">
        <v>100</v>
      </c>
    </row>
    <row r="4" spans="1:5" x14ac:dyDescent="0.25">
      <c r="A4" s="3">
        <v>42309</v>
      </c>
      <c r="B4" s="1">
        <v>4168.55</v>
      </c>
      <c r="C4" s="1">
        <v>250</v>
      </c>
    </row>
    <row r="5" spans="1:5" x14ac:dyDescent="0.25">
      <c r="A5" s="3">
        <v>42339</v>
      </c>
      <c r="B5" s="1">
        <v>2179.06</v>
      </c>
    </row>
    <row r="6" spans="1:5" x14ac:dyDescent="0.25">
      <c r="A6" s="3">
        <v>42370</v>
      </c>
      <c r="B6" s="1">
        <v>6110.55</v>
      </c>
    </row>
    <row r="7" spans="1:5" x14ac:dyDescent="0.25">
      <c r="A7" s="3">
        <v>42401</v>
      </c>
      <c r="B7" s="7">
        <v>1040.55</v>
      </c>
      <c r="C7" s="1">
        <v>200</v>
      </c>
      <c r="E7" s="1"/>
    </row>
    <row r="8" spans="1:5" x14ac:dyDescent="0.25">
      <c r="A8" s="3">
        <v>42430</v>
      </c>
      <c r="B8" s="1">
        <v>140.55000000000001</v>
      </c>
    </row>
    <row r="9" spans="1:5" x14ac:dyDescent="0.25">
      <c r="A9" s="3">
        <v>42461</v>
      </c>
      <c r="B9" s="1">
        <v>10975.55</v>
      </c>
      <c r="C9" s="1">
        <v>1850</v>
      </c>
    </row>
    <row r="10" spans="1:5" x14ac:dyDescent="0.25">
      <c r="A10" s="3">
        <v>42491</v>
      </c>
      <c r="B10" s="1">
        <v>2262.42</v>
      </c>
    </row>
    <row r="11" spans="1:5" x14ac:dyDescent="0.25">
      <c r="A11" s="3">
        <v>42522</v>
      </c>
      <c r="B11" s="1">
        <v>3621.86</v>
      </c>
      <c r="C11" s="1">
        <v>1500</v>
      </c>
    </row>
    <row r="12" spans="1:5" x14ac:dyDescent="0.25">
      <c r="A12" s="3">
        <v>42552</v>
      </c>
      <c r="B12" s="1">
        <v>677.53</v>
      </c>
    </row>
    <row r="13" spans="1:5" x14ac:dyDescent="0.25">
      <c r="A13" s="3">
        <v>42583</v>
      </c>
      <c r="B13" s="1">
        <v>1177.53</v>
      </c>
    </row>
    <row r="14" spans="1:5" x14ac:dyDescent="0.25">
      <c r="A14" s="3">
        <v>42736</v>
      </c>
      <c r="B14" s="1">
        <v>1000</v>
      </c>
      <c r="E14" t="s">
        <v>46</v>
      </c>
    </row>
    <row r="15" spans="1:5" x14ac:dyDescent="0.25">
      <c r="A15" s="6">
        <v>42767</v>
      </c>
      <c r="B15" s="1">
        <f>1000+1329</f>
        <v>2329</v>
      </c>
      <c r="E15" s="5"/>
    </row>
    <row r="16" spans="1:5" x14ac:dyDescent="0.25">
      <c r="A16" s="6">
        <v>42795</v>
      </c>
      <c r="B16" s="1">
        <f>1329+1000</f>
        <v>2329</v>
      </c>
      <c r="E16" s="5"/>
    </row>
    <row r="17" spans="1:5" x14ac:dyDescent="0.25">
      <c r="A17" s="6">
        <v>42826</v>
      </c>
      <c r="B17" s="1">
        <f>1020+1329</f>
        <v>2349</v>
      </c>
      <c r="E17" s="5"/>
    </row>
    <row r="18" spans="1:5" x14ac:dyDescent="0.25">
      <c r="A18" s="6">
        <v>42856</v>
      </c>
      <c r="B18" s="7">
        <v>1020</v>
      </c>
      <c r="E18" s="5"/>
    </row>
    <row r="19" spans="1:5" x14ac:dyDescent="0.25">
      <c r="A19" s="6">
        <v>42887</v>
      </c>
      <c r="B19" s="7">
        <v>1000</v>
      </c>
      <c r="E19" s="5"/>
    </row>
    <row r="20" spans="1:5" x14ac:dyDescent="0.25">
      <c r="A20" s="6">
        <v>42888</v>
      </c>
      <c r="B20" s="7">
        <v>1000</v>
      </c>
      <c r="E20" s="5" t="s">
        <v>45</v>
      </c>
    </row>
    <row r="21" spans="1:5" x14ac:dyDescent="0.25">
      <c r="A21" s="6">
        <v>43070</v>
      </c>
      <c r="B21" s="7">
        <v>3500</v>
      </c>
      <c r="E21" s="5"/>
    </row>
    <row r="22" spans="1:5" x14ac:dyDescent="0.25">
      <c r="A22" s="6">
        <v>43101</v>
      </c>
      <c r="B22" s="7">
        <v>1700</v>
      </c>
      <c r="E22" s="5"/>
    </row>
    <row r="23" spans="1:5" x14ac:dyDescent="0.25">
      <c r="A23" s="6">
        <v>43132</v>
      </c>
      <c r="B23" s="7">
        <v>1808</v>
      </c>
      <c r="E23" s="5"/>
    </row>
    <row r="24" spans="1:5" x14ac:dyDescent="0.25">
      <c r="A24" s="6">
        <v>43191</v>
      </c>
      <c r="B24" s="7">
        <v>1808</v>
      </c>
      <c r="E24" s="5"/>
    </row>
    <row r="25" spans="1:5" x14ac:dyDescent="0.25">
      <c r="A25" s="6"/>
      <c r="B25" s="7"/>
      <c r="C25" s="7"/>
      <c r="D25" s="7">
        <v>16000</v>
      </c>
      <c r="E25" s="5" t="s">
        <v>7</v>
      </c>
    </row>
    <row r="26" spans="1:5" x14ac:dyDescent="0.25">
      <c r="A26" s="6" t="s">
        <v>0</v>
      </c>
      <c r="B26" s="7">
        <v>15000</v>
      </c>
      <c r="C26" s="1">
        <f>SUM(C3:C25)</f>
        <v>3800</v>
      </c>
      <c r="E26" s="5"/>
    </row>
    <row r="27" spans="1:5" x14ac:dyDescent="0.25">
      <c r="A27" s="6"/>
      <c r="B27" s="7"/>
      <c r="E27" s="5"/>
    </row>
    <row r="31" spans="1:5" ht="15.75" thickBot="1" x14ac:dyDescent="0.3">
      <c r="A31" s="28" t="s">
        <v>39</v>
      </c>
      <c r="B31" s="28"/>
      <c r="C31" s="28"/>
      <c r="D31" s="28"/>
    </row>
    <row r="32" spans="1:5" ht="32.25" thickTop="1" x14ac:dyDescent="0.5">
      <c r="A32" s="2" t="s">
        <v>42</v>
      </c>
      <c r="B32" s="26">
        <f>SUM(Table1[valor])</f>
        <v>67297.149999999994</v>
      </c>
      <c r="C32" s="26"/>
    </row>
    <row r="33" spans="1:4" ht="28.5" x14ac:dyDescent="0.45">
      <c r="A33" s="2" t="s">
        <v>32</v>
      </c>
      <c r="B33" s="27">
        <f>B32*2.5</f>
        <v>168242.875</v>
      </c>
      <c r="C33" s="27"/>
      <c r="D33" s="1">
        <f>B32 * 125%</f>
        <v>84121.4375</v>
      </c>
    </row>
    <row r="34" spans="1:4" x14ac:dyDescent="0.25">
      <c r="A34" t="s">
        <v>31</v>
      </c>
      <c r="B34" s="1">
        <f>B26 - (B33 * 0.25)</f>
        <v>-27060.71875</v>
      </c>
      <c r="C34" t="s">
        <v>38</v>
      </c>
      <c r="D34" s="1">
        <f>C26</f>
        <v>3800</v>
      </c>
    </row>
    <row r="35" spans="1:4" x14ac:dyDescent="0.25">
      <c r="A35" t="s">
        <v>40</v>
      </c>
      <c r="B35" s="1">
        <f>B34-SUM(C3:C13)</f>
        <v>-30860.71875</v>
      </c>
      <c r="C35"/>
    </row>
    <row r="36" spans="1:4" x14ac:dyDescent="0.25">
      <c r="A36" t="s">
        <v>37</v>
      </c>
      <c r="B36" s="1">
        <f>B33-B34</f>
        <v>195303.59375</v>
      </c>
      <c r="C36"/>
    </row>
    <row r="37" spans="1:4" x14ac:dyDescent="0.25">
      <c r="A37" s="2" t="s">
        <v>4</v>
      </c>
      <c r="B37" s="1">
        <f>B36-B32</f>
        <v>128006.44375000001</v>
      </c>
      <c r="C37" s="4"/>
    </row>
    <row r="38" spans="1:4" x14ac:dyDescent="0.25">
      <c r="A38"/>
      <c r="B38"/>
      <c r="C38"/>
    </row>
    <row r="40" spans="1:4" ht="15.75" thickBot="1" x14ac:dyDescent="0.3">
      <c r="A40" s="28" t="s">
        <v>33</v>
      </c>
      <c r="B40" s="28"/>
      <c r="C40" s="28"/>
      <c r="D40" s="28"/>
    </row>
    <row r="41" spans="1:4" ht="15.75" thickTop="1" x14ac:dyDescent="0.25">
      <c r="A41" s="20" t="s">
        <v>36</v>
      </c>
      <c r="B41" s="21" t="s">
        <v>2</v>
      </c>
      <c r="C41" s="21" t="s">
        <v>35</v>
      </c>
      <c r="D41" s="21" t="s">
        <v>34</v>
      </c>
    </row>
    <row r="42" spans="1:4" x14ac:dyDescent="0.25">
      <c r="A42" s="22" t="s">
        <v>38</v>
      </c>
      <c r="B42" s="23">
        <v>3800</v>
      </c>
      <c r="C42" s="23"/>
      <c r="D42" s="23" t="s">
        <v>44</v>
      </c>
    </row>
    <row r="43" spans="1:4" x14ac:dyDescent="0.25">
      <c r="A43" s="3">
        <v>42826</v>
      </c>
      <c r="B43" s="1">
        <v>3000</v>
      </c>
      <c r="C43" s="3" t="s">
        <v>26</v>
      </c>
      <c r="D43" s="1" t="s">
        <v>29</v>
      </c>
    </row>
    <row r="44" spans="1:4" x14ac:dyDescent="0.25">
      <c r="A44" s="3">
        <v>42856</v>
      </c>
      <c r="B44" s="1">
        <v>3000</v>
      </c>
      <c r="C44" s="3" t="s">
        <v>26</v>
      </c>
      <c r="D44" s="1" t="s">
        <v>29</v>
      </c>
    </row>
    <row r="45" spans="1:4" x14ac:dyDescent="0.25">
      <c r="A45" s="3">
        <v>42856</v>
      </c>
      <c r="B45" s="1">
        <v>24000</v>
      </c>
      <c r="C45" s="3" t="s">
        <v>27</v>
      </c>
    </row>
    <row r="46" spans="1:4" x14ac:dyDescent="0.25">
      <c r="A46" s="3" t="s">
        <v>41</v>
      </c>
      <c r="B46" s="24">
        <f>B34-SUM(B43:B45)</f>
        <v>-57060.71875</v>
      </c>
    </row>
  </sheetData>
  <mergeCells count="5">
    <mergeCell ref="A1:E1"/>
    <mergeCell ref="B32:C32"/>
    <mergeCell ref="B33:C33"/>
    <mergeCell ref="A40:D40"/>
    <mergeCell ref="A31:D31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C1" zoomScale="150" zoomScaleNormal="150" zoomScaleSheetLayoutView="100" workbookViewId="0">
      <selection activeCell="F11" sqref="F11"/>
    </sheetView>
  </sheetViews>
  <sheetFormatPr defaultRowHeight="15" x14ac:dyDescent="0.25"/>
  <cols>
    <col min="1" max="1" width="14.85546875" customWidth="1"/>
    <col min="3" max="3" width="10" style="8" bestFit="1" customWidth="1"/>
    <col min="4" max="4" width="11.5703125" style="8" bestFit="1" customWidth="1"/>
    <col min="5" max="5" width="3.7109375" style="8" customWidth="1"/>
    <col min="6" max="6" width="18" customWidth="1"/>
    <col min="7" max="7" width="16.85546875" style="8" customWidth="1"/>
  </cols>
  <sheetData>
    <row r="1" spans="1:7" ht="16.5" thickTop="1" thickBot="1" x14ac:dyDescent="0.3">
      <c r="A1" s="12" t="s">
        <v>14</v>
      </c>
      <c r="B1" s="12" t="s">
        <v>13</v>
      </c>
      <c r="C1" s="11" t="s">
        <v>2</v>
      </c>
      <c r="D1" s="11" t="s">
        <v>12</v>
      </c>
      <c r="E1" s="14"/>
      <c r="F1" s="17" t="s">
        <v>11</v>
      </c>
    </row>
    <row r="2" spans="1:7" ht="16.5" thickTop="1" thickBot="1" x14ac:dyDescent="0.3">
      <c r="A2" s="10" t="s">
        <v>10</v>
      </c>
      <c r="B2" s="10"/>
      <c r="C2" s="9">
        <v>0</v>
      </c>
      <c r="D2" s="9">
        <v>472.6</v>
      </c>
      <c r="E2" s="15"/>
      <c r="F2" s="19">
        <f>SUM(C2:C161)</f>
        <v>2363</v>
      </c>
    </row>
    <row r="3" spans="1:7" ht="16.5" thickTop="1" thickBot="1" x14ac:dyDescent="0.3">
      <c r="A3" s="10" t="s">
        <v>10</v>
      </c>
      <c r="B3" s="10"/>
      <c r="C3" s="8">
        <v>0</v>
      </c>
      <c r="D3" s="9">
        <v>472.6</v>
      </c>
      <c r="E3" s="15"/>
      <c r="F3" s="17" t="s">
        <v>9</v>
      </c>
    </row>
    <row r="4" spans="1:7" ht="16.5" thickTop="1" thickBot="1" x14ac:dyDescent="0.3">
      <c r="A4" s="10" t="s">
        <v>10</v>
      </c>
      <c r="B4" s="10"/>
      <c r="C4" s="9">
        <v>0</v>
      </c>
      <c r="D4" s="13">
        <v>538.79</v>
      </c>
      <c r="E4" s="16"/>
      <c r="F4" s="18">
        <f>SUM(D:D)</f>
        <v>1483.99</v>
      </c>
    </row>
    <row r="5" spans="1:7" ht="16.5" thickTop="1" thickBot="1" x14ac:dyDescent="0.3">
      <c r="A5" s="10" t="s">
        <v>10</v>
      </c>
      <c r="B5" s="10"/>
      <c r="C5" s="9">
        <v>472.6</v>
      </c>
      <c r="D5" s="9">
        <v>0</v>
      </c>
      <c r="E5" s="15"/>
    </row>
    <row r="6" spans="1:7" ht="16.5" thickTop="1" thickBot="1" x14ac:dyDescent="0.3">
      <c r="A6" s="10" t="s">
        <v>10</v>
      </c>
      <c r="B6" s="10"/>
      <c r="C6" s="9">
        <v>472.6</v>
      </c>
      <c r="D6" s="9">
        <v>0</v>
      </c>
      <c r="E6" s="15"/>
      <c r="F6" s="17" t="s">
        <v>22</v>
      </c>
      <c r="G6" s="18" t="s">
        <v>23</v>
      </c>
    </row>
    <row r="7" spans="1:7" ht="16.5" thickTop="1" thickBot="1" x14ac:dyDescent="0.3">
      <c r="A7" s="10" t="s">
        <v>10</v>
      </c>
      <c r="B7" s="10"/>
      <c r="C7" s="9">
        <v>472.6</v>
      </c>
      <c r="D7" s="9">
        <v>0</v>
      </c>
      <c r="E7" s="15"/>
      <c r="F7" s="18">
        <f>F2+F4</f>
        <v>3846.99</v>
      </c>
      <c r="G7" s="18">
        <v>4100</v>
      </c>
    </row>
    <row r="8" spans="1:7" ht="15.75" thickTop="1" x14ac:dyDescent="0.25">
      <c r="A8" s="10" t="s">
        <v>10</v>
      </c>
      <c r="B8" s="10"/>
      <c r="C8" s="9">
        <v>472.6</v>
      </c>
      <c r="D8" s="9">
        <v>0</v>
      </c>
      <c r="E8" s="15"/>
    </row>
    <row r="9" spans="1:7" x14ac:dyDescent="0.25">
      <c r="A9" s="10" t="s">
        <v>10</v>
      </c>
      <c r="B9" s="10"/>
      <c r="C9" s="9">
        <v>472.6</v>
      </c>
      <c r="D9" s="9">
        <v>0</v>
      </c>
      <c r="E9" s="15"/>
    </row>
    <row r="11" spans="1:7" x14ac:dyDescent="0.25">
      <c r="G11" s="8" t="s">
        <v>8</v>
      </c>
    </row>
  </sheetData>
  <pageMargins left="0" right="0" top="0" bottom="0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zoomScaleNormal="60" zoomScaleSheetLayoutView="100" workbookViewId="0">
      <selection activeCell="A6" sqref="A6:C9"/>
    </sheetView>
  </sheetViews>
  <sheetFormatPr defaultRowHeight="15" x14ac:dyDescent="0.25"/>
  <cols>
    <col min="2" max="2" width="13.28515625" customWidth="1"/>
  </cols>
  <sheetData>
    <row r="2" spans="1:4" x14ac:dyDescent="0.25">
      <c r="A2" s="3" t="s">
        <v>24</v>
      </c>
      <c r="B2" s="1"/>
      <c r="C2" s="1"/>
      <c r="D2" s="1"/>
    </row>
    <row r="3" spans="1:4" x14ac:dyDescent="0.25">
      <c r="A3" s="3" t="s">
        <v>25</v>
      </c>
      <c r="B3" s="1"/>
      <c r="C3" s="1"/>
      <c r="D3" s="1"/>
    </row>
    <row r="4" spans="1:4" x14ac:dyDescent="0.25">
      <c r="A4" s="3" t="s">
        <v>28</v>
      </c>
      <c r="B4" s="1"/>
      <c r="C4" s="1"/>
      <c r="D4" s="1"/>
    </row>
    <row r="5" spans="1:4" x14ac:dyDescent="0.25">
      <c r="A5" s="3"/>
      <c r="B5" s="1"/>
      <c r="C5" s="1"/>
      <c r="D5" s="1"/>
    </row>
    <row r="6" spans="1:4" x14ac:dyDescent="0.25">
      <c r="A6" s="3">
        <v>42826</v>
      </c>
      <c r="B6" s="1">
        <v>3000</v>
      </c>
      <c r="C6" s="3" t="s">
        <v>26</v>
      </c>
      <c r="D6" s="1" t="s">
        <v>29</v>
      </c>
    </row>
    <row r="7" spans="1:4" x14ac:dyDescent="0.25">
      <c r="A7" s="3">
        <v>42856</v>
      </c>
      <c r="B7" s="1">
        <v>3000</v>
      </c>
      <c r="C7" s="3" t="s">
        <v>26</v>
      </c>
      <c r="D7" s="1" t="s">
        <v>30</v>
      </c>
    </row>
    <row r="8" spans="1:4" x14ac:dyDescent="0.25">
      <c r="A8" s="3">
        <v>42856</v>
      </c>
      <c r="B8" s="1">
        <v>24000</v>
      </c>
      <c r="C8" s="3" t="s">
        <v>27</v>
      </c>
      <c r="D8" s="1" t="s">
        <v>30</v>
      </c>
    </row>
    <row r="9" spans="1:4" x14ac:dyDescent="0.25">
      <c r="A9" s="3"/>
      <c r="B9" s="1"/>
      <c r="C9" s="1"/>
      <c r="D9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gastos</vt:lpstr>
      <vt:lpstr>Projeto Itaipé</vt:lpstr>
      <vt:lpstr>Alan - pagamento em aberto</vt:lpstr>
      <vt:lpstr>Geraldo pagamentos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Camilo</dc:creator>
  <cp:lastModifiedBy>AGSNasoft</cp:lastModifiedBy>
  <dcterms:created xsi:type="dcterms:W3CDTF">2016-04-23T03:45:19Z</dcterms:created>
  <dcterms:modified xsi:type="dcterms:W3CDTF">2018-04-25T17:55:07Z</dcterms:modified>
</cp:coreProperties>
</file>