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8_{CD992488-EFD1-4219-ABC4-CA820E572542}" xr6:coauthVersionLast="38" xr6:coauthVersionMax="38" xr10:uidLastSave="{00000000-0000-0000-0000-000000000000}"/>
  <bookViews>
    <workbookView xWindow="0" yWindow="0" windowWidth="24720" windowHeight="12855" xr2:uid="{00000000-000D-0000-FFFF-FFFF00000000}"/>
  </bookViews>
  <sheets>
    <sheet name="Price vs. Demand" sheetId="1" r:id="rId1"/>
    <sheet name="Optimization" sheetId="3" r:id="rId2"/>
  </sheets>
  <definedNames>
    <definedName name="solver_adj" localSheetId="1" hidden="1">Optimization!$B$20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Optimization!$B$21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Optimization!$B$26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Optimization!$B$25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1" i="3" l="1"/>
  <c r="B11" i="3"/>
  <c r="B14" i="3" s="1"/>
  <c r="B3" i="3"/>
  <c r="B5" i="3" s="1"/>
  <c r="B24" i="3" l="1"/>
  <c r="B23" i="3"/>
  <c r="B13" i="3"/>
  <c r="B16" i="3" s="1"/>
  <c r="B6" i="3"/>
  <c r="B7" i="3" s="1"/>
  <c r="C2" i="1"/>
  <c r="B26" i="3" l="1"/>
  <c r="F2" i="1"/>
  <c r="E2" i="1"/>
  <c r="D2" i="1"/>
  <c r="D3" i="1"/>
  <c r="O1" i="1"/>
  <c r="C3" i="1"/>
  <c r="C4" i="1"/>
  <c r="D4" i="1" s="1"/>
  <c r="C5" i="1"/>
  <c r="D5" i="1" s="1"/>
  <c r="F5" i="1" s="1"/>
  <c r="C6" i="1"/>
  <c r="D6" i="1" s="1"/>
  <c r="E6" i="1" s="1"/>
  <c r="C7" i="1"/>
  <c r="D7" i="1" s="1"/>
  <c r="F7" i="1" s="1"/>
  <c r="C8" i="1"/>
  <c r="D8" i="1" s="1"/>
  <c r="C9" i="1"/>
  <c r="D9" i="1" s="1"/>
  <c r="C10" i="1"/>
  <c r="D10" i="1" s="1"/>
  <c r="E10" i="1" s="1"/>
  <c r="C11" i="1"/>
  <c r="D11" i="1" s="1"/>
  <c r="F11" i="1" s="1"/>
  <c r="C12" i="1"/>
  <c r="D12" i="1" s="1"/>
  <c r="F12" i="1" s="1"/>
  <c r="C13" i="1"/>
  <c r="D13" i="1" s="1"/>
  <c r="C14" i="1"/>
  <c r="D14" i="1" s="1"/>
  <c r="E14" i="1" s="1"/>
  <c r="C15" i="1"/>
  <c r="D15" i="1" s="1"/>
  <c r="E15" i="1" s="1"/>
  <c r="C16" i="1"/>
  <c r="D16" i="1" s="1"/>
  <c r="C17" i="1"/>
  <c r="D17" i="1" s="1"/>
  <c r="C18" i="1"/>
  <c r="D18" i="1" s="1"/>
  <c r="E18" i="1" s="1"/>
  <c r="C19" i="1"/>
  <c r="D19" i="1" s="1"/>
  <c r="C20" i="1"/>
  <c r="D20" i="1" s="1"/>
  <c r="C21" i="1"/>
  <c r="D21" i="1" s="1"/>
  <c r="F21" i="1" s="1"/>
  <c r="C22" i="1"/>
  <c r="D22" i="1" s="1"/>
  <c r="E22" i="1" s="1"/>
  <c r="R2" i="1"/>
  <c r="F3" i="1" l="1"/>
  <c r="E3" i="1"/>
  <c r="E19" i="1"/>
  <c r="F19" i="1"/>
  <c r="E11" i="1"/>
  <c r="E13" i="1"/>
  <c r="F13" i="1"/>
  <c r="E20" i="1"/>
  <c r="F20" i="1"/>
  <c r="F16" i="1"/>
  <c r="E16" i="1"/>
  <c r="E8" i="1"/>
  <c r="F8" i="1"/>
  <c r="F4" i="1"/>
  <c r="E4" i="1"/>
  <c r="E17" i="1"/>
  <c r="F17" i="1"/>
  <c r="E9" i="1"/>
  <c r="F9" i="1"/>
  <c r="E7" i="1"/>
  <c r="F15" i="1"/>
  <c r="E5" i="1"/>
  <c r="E21" i="1"/>
  <c r="E12" i="1"/>
  <c r="F6" i="1"/>
  <c r="F10" i="1"/>
  <c r="F14" i="1"/>
  <c r="F18" i="1"/>
  <c r="F22" i="1"/>
</calcChain>
</file>

<file path=xl/sharedStrings.xml><?xml version="1.0" encoding="utf-8"?>
<sst xmlns="http://schemas.openxmlformats.org/spreadsheetml/2006/main" count="45" uniqueCount="23">
  <si>
    <t>Price</t>
  </si>
  <si>
    <t>% Purchased</t>
  </si>
  <si>
    <t>Predicted %</t>
  </si>
  <si>
    <t>Predicted Sales</t>
  </si>
  <si>
    <t>Revenue</t>
  </si>
  <si>
    <t>Profit</t>
  </si>
  <si>
    <t>Book Cost</t>
  </si>
  <si>
    <t>Price (X)</t>
  </si>
  <si>
    <t>Coeffecient</t>
  </si>
  <si>
    <t># of Customers</t>
  </si>
  <si>
    <t>Exponent</t>
  </si>
  <si>
    <t>Demand</t>
  </si>
  <si>
    <t>Unit Cost</t>
  </si>
  <si>
    <t>Variable Cost</t>
  </si>
  <si>
    <t>Unit Minimum</t>
  </si>
  <si>
    <t xml:space="preserve">The publisher will sell the books to you at $5.00 each with no minimum </t>
  </si>
  <si>
    <t>The publisher has agreed to sell you the books at $4.50 each if you sell at least 30,000</t>
  </si>
  <si>
    <t xml:space="preserve">The publisher has agreed to sell you the books at $4.00 each if you sell at least 50,000 </t>
  </si>
  <si>
    <t xml:space="preserve">Determine which cost point (from the publisher) and price (to your customer) maximizes your profit. Which cost point should you accept from the publisher? </t>
  </si>
  <si>
    <t>Option 1 - No minimum</t>
  </si>
  <si>
    <t>Option 2 - 30,000 minimum</t>
  </si>
  <si>
    <t>Option 3 - 50,000 minimum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</si>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</sst>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2" applyFont="1"/>
    <xf numFmtId="9" fontId="0" fillId="0" borderId="0" xfId="3" applyNumberFormat="1" applyFont="1"/>
    <xf numFmtId="164" fontId="0" fillId="0" borderId="0" xfId="1" applyNumberFormat="1" applyFont="1"/>
    <xf numFmtId="9" fontId="0" fillId="2" borderId="0" xfId="3" applyFont="1" applyFill="1"/>
    <xf numFmtId="44" fontId="0" fillId="3" borderId="0" xfId="2" applyFont="1" applyFill="1"/>
    <xf numFmtId="9" fontId="0" fillId="0" borderId="0" xfId="0" applyNumberFormat="1"/>
    <xf numFmtId="164" fontId="0" fillId="0" borderId="0" xfId="0" applyNumberFormat="1"/>
    <xf numFmtId="0" fontId="0" fillId="0" borderId="1" xfId="0" applyBorder="1"/>
    <xf numFmtId="44" fontId="0" fillId="0" borderId="1" xfId="2" applyFont="1" applyBorder="1"/>
    <xf numFmtId="164" fontId="0" fillId="0" borderId="1" xfId="1" applyNumberFormat="1" applyFont="1" applyBorder="1"/>
    <xf numFmtId="164" fontId="0" fillId="0" borderId="1" xfId="0" applyNumberFormat="1" applyBorder="1"/>
    <xf numFmtId="0" fontId="3" fillId="0" borderId="0" xfId="0" applyFont="1" applyAlignment="1">
      <alignment horizontal="left" vertical="center" indent="8"/>
    </xf>
    <xf numFmtId="0" fontId="2" fillId="0" borderId="1" xfId="0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vs. Demand'!$B$1</c:f>
              <c:strCache>
                <c:ptCount val="1"/>
                <c:pt idx="0">
                  <c:v>% Purchased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6500437445319331E-3"/>
                  <c:y val="-0.110332093904928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'Price vs. Demand'!$A$2:$A$22</c:f>
              <c:numCache>
                <c:formatCode>_("$"* #,##0.00_);_("$"* \(#,##0.00\);_("$"* "-"??_);_(@_)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'Price vs. Demand'!$B$2:$B$22</c:f>
              <c:numCache>
                <c:formatCode>0%</c:formatCode>
                <c:ptCount val="21"/>
                <c:pt idx="0">
                  <c:v>0.65</c:v>
                </c:pt>
                <c:pt idx="1">
                  <c:v>0.5</c:v>
                </c:pt>
                <c:pt idx="2">
                  <c:v>0.4</c:v>
                </c:pt>
                <c:pt idx="3">
                  <c:v>0.32</c:v>
                </c:pt>
                <c:pt idx="4">
                  <c:v>0.25</c:v>
                </c:pt>
                <c:pt idx="5">
                  <c:v>0.2</c:v>
                </c:pt>
                <c:pt idx="6">
                  <c:v>0.16</c:v>
                </c:pt>
                <c:pt idx="7">
                  <c:v>0.13</c:v>
                </c:pt>
                <c:pt idx="8">
                  <c:v>0.11</c:v>
                </c:pt>
                <c:pt idx="9">
                  <c:v>9.5000000000000001E-2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6.3E-2</c:v>
                </c:pt>
                <c:pt idx="13">
                  <c:v>5.8000000000000003E-2</c:v>
                </c:pt>
                <c:pt idx="14">
                  <c:v>5.2999999999999999E-2</c:v>
                </c:pt>
                <c:pt idx="15">
                  <c:v>4.9000000000000002E-2</c:v>
                </c:pt>
                <c:pt idx="16">
                  <c:v>4.5999999999999999E-2</c:v>
                </c:pt>
                <c:pt idx="17">
                  <c:v>4.3999999999999997E-2</c:v>
                </c:pt>
                <c:pt idx="18">
                  <c:v>4.2999999999999997E-2</c:v>
                </c:pt>
                <c:pt idx="19">
                  <c:v>4.2000000000000003E-2</c:v>
                </c:pt>
                <c:pt idx="20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A-49D5-9923-6CD2A5655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145304"/>
        <c:axId val="496140384"/>
      </c:scatterChart>
      <c:valAx>
        <c:axId val="49614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0384"/>
        <c:crosses val="autoZero"/>
        <c:crossBetween val="midCat"/>
      </c:valAx>
      <c:valAx>
        <c:axId val="4961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45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vs. Demand'!$C$1</c:f>
              <c:strCache>
                <c:ptCount val="1"/>
                <c:pt idx="0">
                  <c:v>Predicted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3.7388451443569554E-3"/>
                  <c:y val="-8.25543161271506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'Price vs. Demand'!$A$2:$A$22</c:f>
              <c:numCache>
                <c:formatCode>_("$"* #,##0.00_);_("$"* \(#,##0.00\);_("$"* "-"??_);_(@_)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'Price vs. Demand'!$C$2:$C$22</c:f>
              <c:numCache>
                <c:formatCode>0%</c:formatCode>
                <c:ptCount val="21"/>
                <c:pt idx="0">
                  <c:v>0.69292408674781014</c:v>
                </c:pt>
                <c:pt idx="1">
                  <c:v>0.49255912094665855</c:v>
                </c:pt>
                <c:pt idx="2">
                  <c:v>0.36909144187581711</c:v>
                </c:pt>
                <c:pt idx="3">
                  <c:v>0.28745710707060823</c:v>
                </c:pt>
                <c:pt idx="4">
                  <c:v>0.23057675801164021</c:v>
                </c:pt>
                <c:pt idx="5">
                  <c:v>0.18930300422121596</c:v>
                </c:pt>
                <c:pt idx="6">
                  <c:v>0.15836908211415465</c:v>
                </c:pt>
                <c:pt idx="7">
                  <c:v>0.13456441064041047</c:v>
                </c:pt>
                <c:pt idx="8">
                  <c:v>0.11583920030461227</c:v>
                </c:pt>
                <c:pt idx="9">
                  <c:v>0.10083372784364156</c:v>
                </c:pt>
                <c:pt idx="10">
                  <c:v>8.8616515538890578E-2</c:v>
                </c:pt>
                <c:pt idx="11">
                  <c:v>7.8531681888279928E-2</c:v>
                </c:pt>
                <c:pt idx="12">
                  <c:v>7.010631266444263E-2</c:v>
                </c:pt>
                <c:pt idx="13">
                  <c:v>6.2992287077296968E-2</c:v>
                </c:pt>
                <c:pt idx="14">
                  <c:v>5.6928634286817013E-2</c:v>
                </c:pt>
                <c:pt idx="15">
                  <c:v>5.1716527239469616E-2</c:v>
                </c:pt>
                <c:pt idx="16">
                  <c:v>4.7202281057612906E-2</c:v>
                </c:pt>
                <c:pt idx="17">
                  <c:v>4.3265551874049714E-2</c:v>
                </c:pt>
                <c:pt idx="18">
                  <c:v>3.9810991802954027E-2</c:v>
                </c:pt>
                <c:pt idx="19">
                  <c:v>3.676224810576998E-2</c:v>
                </c:pt>
                <c:pt idx="20">
                  <c:v>3.4057581926180067E-2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C-4ACA-A390-A80C0E495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11744"/>
        <c:axId val="510108792"/>
      </c:scatterChart>
      <c:valAx>
        <c:axId val="51011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08792"/>
        <c:crosses val="autoZero"/>
        <c:crossBetween val="midCat"/>
      </c:valAx>
      <c:valAx>
        <c:axId val="51010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1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61912</xdr:rowOff>
    </xdr:from>
    <xdr:to>
      <xdr:col>12</xdr:col>
      <xdr:colOff>561975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D723D-281A-4E11-9FBA-F8EF1D40F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15</xdr:row>
      <xdr:rowOff>42862</xdr:rowOff>
    </xdr:from>
    <xdr:to>
      <xdr:col>12</xdr:col>
      <xdr:colOff>552450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25A937-1625-49E2-8BAC-95ABAC2E2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B28" sqref="B28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1.5703125" bestFit="1" customWidth="1"/>
    <col min="4" max="4" width="14.7109375" bestFit="1" customWidth="1"/>
    <col min="5" max="5" width="12.5703125" bestFit="1" customWidth="1"/>
    <col min="6" max="6" width="11.5703125" bestFit="1" customWidth="1"/>
    <col min="14" max="14" width="15.140625" bestFit="1" customWidth="1"/>
    <col min="18" max="18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2</v>
      </c>
      <c r="O1" s="4">
        <f>O2*O3^O4</f>
        <v>0.69292408674781014</v>
      </c>
      <c r="Q1" t="s">
        <v>0</v>
      </c>
      <c r="R1" t="s">
        <v>2</v>
      </c>
    </row>
    <row r="2" spans="1:18" x14ac:dyDescent="0.25">
      <c r="A2" s="1">
        <v>5</v>
      </c>
      <c r="B2" s="2">
        <v>0.65</v>
      </c>
      <c r="C2" s="2">
        <f>R3</f>
        <v>0.69292408674781014</v>
      </c>
      <c r="D2" s="3">
        <f>ROUND(($B$25*C2),0)</f>
        <v>69292</v>
      </c>
      <c r="E2" s="1">
        <f>A2*D2</f>
        <v>346460</v>
      </c>
      <c r="F2" s="1">
        <f>(A2-$B$24)*D2</f>
        <v>0</v>
      </c>
      <c r="N2" t="s">
        <v>8</v>
      </c>
      <c r="O2">
        <v>14.098000000000001</v>
      </c>
      <c r="R2" s="6">
        <f>O1</f>
        <v>0.69292408674781014</v>
      </c>
    </row>
    <row r="3" spans="1:18" x14ac:dyDescent="0.25">
      <c r="A3" s="1">
        <v>6</v>
      </c>
      <c r="B3" s="2">
        <v>0.5</v>
      </c>
      <c r="C3" s="2">
        <f t="shared" ref="C3:C22" si="0">R4</f>
        <v>0.49255912094665855</v>
      </c>
      <c r="D3" s="3">
        <f>ROUND(($B$25*C3),0)</f>
        <v>49256</v>
      </c>
      <c r="E3" s="1">
        <f t="shared" ref="E3:E22" si="1">A3*D3</f>
        <v>295536</v>
      </c>
      <c r="F3" s="1">
        <f>(A3-$B$24)*D3</f>
        <v>49256</v>
      </c>
      <c r="N3" t="s">
        <v>7</v>
      </c>
      <c r="O3" s="5">
        <v>5</v>
      </c>
      <c r="Q3" s="1">
        <v>5</v>
      </c>
      <c r="R3" s="6">
        <f t="dataTable" ref="R3:R23" dt2D="0" dtr="0" r1="O3"/>
        <v>0.69292408674781014</v>
      </c>
    </row>
    <row r="4" spans="1:18" x14ac:dyDescent="0.25">
      <c r="A4" s="1">
        <v>7</v>
      </c>
      <c r="B4" s="2">
        <v>0.4</v>
      </c>
      <c r="C4" s="2">
        <f t="shared" si="0"/>
        <v>0.36909144187581711</v>
      </c>
      <c r="D4" s="3">
        <f t="shared" ref="D4:D22" si="2">ROUND(($B$25*C4),0)</f>
        <v>36909</v>
      </c>
      <c r="E4" s="1">
        <f t="shared" si="1"/>
        <v>258363</v>
      </c>
      <c r="F4" s="1">
        <f t="shared" ref="F4:F22" si="3">(A4-$B$24)*D4</f>
        <v>73818</v>
      </c>
      <c r="N4" t="s">
        <v>10</v>
      </c>
      <c r="O4">
        <v>-1.8720000000000001</v>
      </c>
      <c r="Q4" s="1">
        <v>6</v>
      </c>
      <c r="R4" s="6">
        <v>0.49255912094665855</v>
      </c>
    </row>
    <row r="5" spans="1:18" x14ac:dyDescent="0.25">
      <c r="A5" s="1">
        <v>8</v>
      </c>
      <c r="B5" s="2">
        <v>0.32</v>
      </c>
      <c r="C5" s="2">
        <f t="shared" si="0"/>
        <v>0.28745710707060823</v>
      </c>
      <c r="D5" s="3">
        <f t="shared" si="2"/>
        <v>28746</v>
      </c>
      <c r="E5" s="1">
        <f t="shared" si="1"/>
        <v>229968</v>
      </c>
      <c r="F5" s="1">
        <f t="shared" si="3"/>
        <v>86238</v>
      </c>
      <c r="Q5" s="1">
        <v>7</v>
      </c>
      <c r="R5" s="6">
        <v>0.36909144187581711</v>
      </c>
    </row>
    <row r="6" spans="1:18" x14ac:dyDescent="0.25">
      <c r="A6" s="1">
        <v>9</v>
      </c>
      <c r="B6" s="2">
        <v>0.25</v>
      </c>
      <c r="C6" s="2">
        <f t="shared" si="0"/>
        <v>0.23057675801164021</v>
      </c>
      <c r="D6" s="3">
        <f t="shared" si="2"/>
        <v>23058</v>
      </c>
      <c r="E6" s="1">
        <f t="shared" si="1"/>
        <v>207522</v>
      </c>
      <c r="F6" s="1">
        <f t="shared" si="3"/>
        <v>92232</v>
      </c>
      <c r="Q6" s="1">
        <v>8</v>
      </c>
      <c r="R6" s="6">
        <v>0.28745710707060823</v>
      </c>
    </row>
    <row r="7" spans="1:18" x14ac:dyDescent="0.25">
      <c r="A7" s="1">
        <v>10</v>
      </c>
      <c r="B7" s="2">
        <v>0.2</v>
      </c>
      <c r="C7" s="2">
        <f t="shared" si="0"/>
        <v>0.18930300422121596</v>
      </c>
      <c r="D7" s="3">
        <f t="shared" si="2"/>
        <v>18930</v>
      </c>
      <c r="E7" s="1">
        <f t="shared" si="1"/>
        <v>189300</v>
      </c>
      <c r="F7" s="1">
        <f t="shared" si="3"/>
        <v>94650</v>
      </c>
      <c r="Q7" s="1">
        <v>9</v>
      </c>
      <c r="R7" s="6">
        <v>0.23057675801164021</v>
      </c>
    </row>
    <row r="8" spans="1:18" x14ac:dyDescent="0.25">
      <c r="A8" s="1">
        <v>11</v>
      </c>
      <c r="B8" s="2">
        <v>0.16</v>
      </c>
      <c r="C8" s="2">
        <f t="shared" si="0"/>
        <v>0.15836908211415465</v>
      </c>
      <c r="D8" s="3">
        <f t="shared" si="2"/>
        <v>15837</v>
      </c>
      <c r="E8" s="1">
        <f t="shared" si="1"/>
        <v>174207</v>
      </c>
      <c r="F8" s="1">
        <f t="shared" si="3"/>
        <v>95022</v>
      </c>
      <c r="Q8" s="1">
        <v>10</v>
      </c>
      <c r="R8" s="6">
        <v>0.18930300422121596</v>
      </c>
    </row>
    <row r="9" spans="1:18" x14ac:dyDescent="0.25">
      <c r="A9" s="1">
        <v>12</v>
      </c>
      <c r="B9" s="2">
        <v>0.13</v>
      </c>
      <c r="C9" s="2">
        <f t="shared" si="0"/>
        <v>0.13456441064041047</v>
      </c>
      <c r="D9" s="3">
        <f t="shared" si="2"/>
        <v>13456</v>
      </c>
      <c r="E9" s="1">
        <f t="shared" si="1"/>
        <v>161472</v>
      </c>
      <c r="F9" s="1">
        <f t="shared" si="3"/>
        <v>94192</v>
      </c>
      <c r="Q9" s="1">
        <v>11</v>
      </c>
      <c r="R9" s="6">
        <v>0.15836908211415465</v>
      </c>
    </row>
    <row r="10" spans="1:18" x14ac:dyDescent="0.25">
      <c r="A10" s="1">
        <v>13</v>
      </c>
      <c r="B10" s="2">
        <v>0.11</v>
      </c>
      <c r="C10" s="2">
        <f t="shared" si="0"/>
        <v>0.11583920030461227</v>
      </c>
      <c r="D10" s="3">
        <f t="shared" si="2"/>
        <v>11584</v>
      </c>
      <c r="E10" s="1">
        <f t="shared" si="1"/>
        <v>150592</v>
      </c>
      <c r="F10" s="1">
        <f t="shared" si="3"/>
        <v>92672</v>
      </c>
      <c r="Q10" s="1">
        <v>12</v>
      </c>
      <c r="R10" s="6">
        <v>0.13456441064041047</v>
      </c>
    </row>
    <row r="11" spans="1:18" x14ac:dyDescent="0.25">
      <c r="A11" s="1">
        <v>14</v>
      </c>
      <c r="B11" s="2">
        <v>9.5000000000000001E-2</v>
      </c>
      <c r="C11" s="2">
        <f t="shared" si="0"/>
        <v>0.10083372784364156</v>
      </c>
      <c r="D11" s="3">
        <f t="shared" si="2"/>
        <v>10083</v>
      </c>
      <c r="E11" s="1">
        <f t="shared" si="1"/>
        <v>141162</v>
      </c>
      <c r="F11" s="1">
        <f t="shared" si="3"/>
        <v>90747</v>
      </c>
      <c r="Q11" s="1">
        <v>13</v>
      </c>
      <c r="R11" s="6">
        <v>0.11583920030461227</v>
      </c>
    </row>
    <row r="12" spans="1:18" x14ac:dyDescent="0.25">
      <c r="A12" s="1">
        <v>15</v>
      </c>
      <c r="B12" s="2">
        <v>0.08</v>
      </c>
      <c r="C12" s="2">
        <f t="shared" si="0"/>
        <v>8.8616515538890578E-2</v>
      </c>
      <c r="D12" s="3">
        <f t="shared" si="2"/>
        <v>8862</v>
      </c>
      <c r="E12" s="1">
        <f t="shared" si="1"/>
        <v>132930</v>
      </c>
      <c r="F12" s="1">
        <f t="shared" si="3"/>
        <v>88620</v>
      </c>
      <c r="Q12" s="1">
        <v>14</v>
      </c>
      <c r="R12" s="6">
        <v>0.10083372784364156</v>
      </c>
    </row>
    <row r="13" spans="1:18" x14ac:dyDescent="0.25">
      <c r="A13" s="1">
        <v>16</v>
      </c>
      <c r="B13" s="2">
        <v>7.0000000000000007E-2</v>
      </c>
      <c r="C13" s="2">
        <f t="shared" si="0"/>
        <v>7.8531681888279928E-2</v>
      </c>
      <c r="D13" s="3">
        <f t="shared" si="2"/>
        <v>7853</v>
      </c>
      <c r="E13" s="1">
        <f t="shared" si="1"/>
        <v>125648</v>
      </c>
      <c r="F13" s="1">
        <f t="shared" si="3"/>
        <v>86383</v>
      </c>
      <c r="Q13" s="1">
        <v>15</v>
      </c>
      <c r="R13" s="6">
        <v>8.8616515538890578E-2</v>
      </c>
    </row>
    <row r="14" spans="1:18" x14ac:dyDescent="0.25">
      <c r="A14" s="1">
        <v>17</v>
      </c>
      <c r="B14" s="2">
        <v>6.3E-2</v>
      </c>
      <c r="C14" s="2">
        <f t="shared" si="0"/>
        <v>7.010631266444263E-2</v>
      </c>
      <c r="D14" s="3">
        <f t="shared" si="2"/>
        <v>7011</v>
      </c>
      <c r="E14" s="1">
        <f t="shared" si="1"/>
        <v>119187</v>
      </c>
      <c r="F14" s="1">
        <f t="shared" si="3"/>
        <v>84132</v>
      </c>
      <c r="Q14" s="1">
        <v>16</v>
      </c>
      <c r="R14" s="6">
        <v>7.8531681888279928E-2</v>
      </c>
    </row>
    <row r="15" spans="1:18" x14ac:dyDescent="0.25">
      <c r="A15" s="1">
        <v>18</v>
      </c>
      <c r="B15" s="2">
        <v>5.8000000000000003E-2</v>
      </c>
      <c r="C15" s="2">
        <f t="shared" si="0"/>
        <v>6.2992287077296968E-2</v>
      </c>
      <c r="D15" s="3">
        <f t="shared" si="2"/>
        <v>6299</v>
      </c>
      <c r="E15" s="1">
        <f t="shared" si="1"/>
        <v>113382</v>
      </c>
      <c r="F15" s="1">
        <f t="shared" si="3"/>
        <v>81887</v>
      </c>
      <c r="Q15" s="1">
        <v>17</v>
      </c>
      <c r="R15" s="6">
        <v>7.010631266444263E-2</v>
      </c>
    </row>
    <row r="16" spans="1:18" x14ac:dyDescent="0.25">
      <c r="A16" s="1">
        <v>19</v>
      </c>
      <c r="B16" s="2">
        <v>5.2999999999999999E-2</v>
      </c>
      <c r="C16" s="2">
        <f t="shared" si="0"/>
        <v>5.6928634286817013E-2</v>
      </c>
      <c r="D16" s="3">
        <f t="shared" si="2"/>
        <v>5693</v>
      </c>
      <c r="E16" s="1">
        <f t="shared" si="1"/>
        <v>108167</v>
      </c>
      <c r="F16" s="1">
        <f t="shared" si="3"/>
        <v>79702</v>
      </c>
      <c r="Q16" s="1">
        <v>18</v>
      </c>
      <c r="R16" s="6">
        <v>6.2992287077296968E-2</v>
      </c>
    </row>
    <row r="17" spans="1:18" x14ac:dyDescent="0.25">
      <c r="A17" s="1">
        <v>20</v>
      </c>
      <c r="B17" s="2">
        <v>4.9000000000000002E-2</v>
      </c>
      <c r="C17" s="2">
        <f t="shared" si="0"/>
        <v>5.1716527239469616E-2</v>
      </c>
      <c r="D17" s="3">
        <f t="shared" si="2"/>
        <v>5172</v>
      </c>
      <c r="E17" s="1">
        <f t="shared" si="1"/>
        <v>103440</v>
      </c>
      <c r="F17" s="1">
        <f t="shared" si="3"/>
        <v>77580</v>
      </c>
      <c r="Q17" s="1">
        <v>19</v>
      </c>
      <c r="R17" s="6">
        <v>5.6928634286817013E-2</v>
      </c>
    </row>
    <row r="18" spans="1:18" x14ac:dyDescent="0.25">
      <c r="A18" s="1">
        <v>21</v>
      </c>
      <c r="B18" s="2">
        <v>4.5999999999999999E-2</v>
      </c>
      <c r="C18" s="2">
        <f t="shared" si="0"/>
        <v>4.7202281057612906E-2</v>
      </c>
      <c r="D18" s="3">
        <f t="shared" si="2"/>
        <v>4720</v>
      </c>
      <c r="E18" s="1">
        <f t="shared" si="1"/>
        <v>99120</v>
      </c>
      <c r="F18" s="1">
        <f t="shared" si="3"/>
        <v>75520</v>
      </c>
      <c r="Q18" s="1">
        <v>20</v>
      </c>
      <c r="R18" s="6">
        <v>5.1716527239469616E-2</v>
      </c>
    </row>
    <row r="19" spans="1:18" x14ac:dyDescent="0.25">
      <c r="A19" s="1">
        <v>22</v>
      </c>
      <c r="B19" s="2">
        <v>4.3999999999999997E-2</v>
      </c>
      <c r="C19" s="2">
        <f t="shared" si="0"/>
        <v>4.3265551874049714E-2</v>
      </c>
      <c r="D19" s="3">
        <f t="shared" si="2"/>
        <v>4327</v>
      </c>
      <c r="E19" s="1">
        <f t="shared" si="1"/>
        <v>95194</v>
      </c>
      <c r="F19" s="1">
        <f t="shared" si="3"/>
        <v>73559</v>
      </c>
      <c r="Q19" s="1">
        <v>21</v>
      </c>
      <c r="R19" s="6">
        <v>4.7202281057612906E-2</v>
      </c>
    </row>
    <row r="20" spans="1:18" x14ac:dyDescent="0.25">
      <c r="A20" s="1">
        <v>23</v>
      </c>
      <c r="B20" s="2">
        <v>4.2999999999999997E-2</v>
      </c>
      <c r="C20" s="2">
        <f t="shared" si="0"/>
        <v>3.9810991802954027E-2</v>
      </c>
      <c r="D20" s="3">
        <f t="shared" si="2"/>
        <v>3981</v>
      </c>
      <c r="E20" s="1">
        <f t="shared" si="1"/>
        <v>91563</v>
      </c>
      <c r="F20" s="1">
        <f t="shared" si="3"/>
        <v>71658</v>
      </c>
      <c r="Q20" s="1">
        <v>22</v>
      </c>
      <c r="R20" s="6">
        <v>4.3265551874049714E-2</v>
      </c>
    </row>
    <row r="21" spans="1:18" x14ac:dyDescent="0.25">
      <c r="A21" s="1">
        <v>24</v>
      </c>
      <c r="B21" s="2">
        <v>4.2000000000000003E-2</v>
      </c>
      <c r="C21" s="2">
        <f t="shared" si="0"/>
        <v>3.676224810576998E-2</v>
      </c>
      <c r="D21" s="3">
        <f t="shared" si="2"/>
        <v>3676</v>
      </c>
      <c r="E21" s="1">
        <f t="shared" si="1"/>
        <v>88224</v>
      </c>
      <c r="F21" s="1">
        <f t="shared" si="3"/>
        <v>69844</v>
      </c>
      <c r="Q21" s="1">
        <v>23</v>
      </c>
      <c r="R21" s="6">
        <v>3.9810991802954027E-2</v>
      </c>
    </row>
    <row r="22" spans="1:18" x14ac:dyDescent="0.25">
      <c r="A22" s="1">
        <v>25</v>
      </c>
      <c r="B22" s="2">
        <v>4.1000000000000002E-2</v>
      </c>
      <c r="C22" s="2">
        <f t="shared" si="0"/>
        <v>3.4057581926180067E-2</v>
      </c>
      <c r="D22" s="3">
        <f t="shared" si="2"/>
        <v>3406</v>
      </c>
      <c r="E22" s="1">
        <f t="shared" si="1"/>
        <v>85150</v>
      </c>
      <c r="F22" s="1">
        <f t="shared" si="3"/>
        <v>68120</v>
      </c>
      <c r="Q22" s="1">
        <v>24</v>
      </c>
      <c r="R22" s="6">
        <v>3.676224810576998E-2</v>
      </c>
    </row>
    <row r="23" spans="1:18" x14ac:dyDescent="0.25">
      <c r="Q23" s="1">
        <v>25</v>
      </c>
      <c r="R23" s="6">
        <v>3.4057581926180067E-2</v>
      </c>
    </row>
    <row r="24" spans="1:18" x14ac:dyDescent="0.25">
      <c r="A24" t="s">
        <v>6</v>
      </c>
      <c r="B24" s="1">
        <v>5</v>
      </c>
    </row>
    <row r="25" spans="1:18" x14ac:dyDescent="0.25">
      <c r="A25" t="s">
        <v>9</v>
      </c>
      <c r="B25" s="3">
        <v>100000</v>
      </c>
    </row>
  </sheetData>
  <conditionalFormatting sqref="F2:F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7F93-50AE-4C80-8CB1-66187866A0C6}">
  <dimension ref="A1:K26"/>
  <sheetViews>
    <sheetView workbookViewId="0">
      <selection activeCell="H18" sqref="H18"/>
    </sheetView>
  </sheetViews>
  <sheetFormatPr defaultRowHeight="15" x14ac:dyDescent="0.25"/>
  <cols>
    <col min="1" max="1" width="14.28515625" bestFit="1" customWidth="1"/>
    <col min="2" max="2" width="12.5703125" bestFit="1" customWidth="1"/>
    <col min="3" max="3" width="11.5703125" bestFit="1" customWidth="1"/>
    <col min="4" max="5" width="15.28515625" customWidth="1"/>
    <col min="6" max="6" width="3.140625" customWidth="1"/>
    <col min="7" max="7" width="15.28515625" customWidth="1"/>
    <col min="8" max="8" width="25.140625" bestFit="1" customWidth="1"/>
    <col min="9" max="9" width="8" bestFit="1" customWidth="1"/>
    <col min="10" max="10" width="9" bestFit="1" customWidth="1"/>
    <col min="11" max="11" width="11.5703125" bestFit="1" customWidth="1"/>
    <col min="12" max="12" width="8" bestFit="1" customWidth="1"/>
    <col min="13" max="13" width="9.28515625" bestFit="1" customWidth="1"/>
    <col min="14" max="14" width="11.5703125" bestFit="1" customWidth="1"/>
    <col min="16" max="16" width="11.5703125" bestFit="1" customWidth="1"/>
  </cols>
  <sheetData>
    <row r="1" spans="1:11" ht="15.75" x14ac:dyDescent="0.25">
      <c r="A1" t="s">
        <v>15</v>
      </c>
      <c r="G1" s="12" t="s">
        <v>18</v>
      </c>
    </row>
    <row r="2" spans="1:11" x14ac:dyDescent="0.25">
      <c r="A2" s="8" t="s">
        <v>0</v>
      </c>
      <c r="B2" s="9">
        <v>10.733944888740663</v>
      </c>
    </row>
    <row r="3" spans="1:11" x14ac:dyDescent="0.25">
      <c r="A3" s="8" t="s">
        <v>11</v>
      </c>
      <c r="B3" s="10">
        <f>(14.098*(POWER(B2,-1.872)) * 100000)</f>
        <v>16579.673817290844</v>
      </c>
      <c r="H3" s="13" t="s">
        <v>22</v>
      </c>
      <c r="I3" s="13" t="s">
        <v>0</v>
      </c>
      <c r="J3" s="13" t="s">
        <v>12</v>
      </c>
      <c r="K3" s="13" t="s">
        <v>5</v>
      </c>
    </row>
    <row r="4" spans="1:11" x14ac:dyDescent="0.25">
      <c r="A4" s="8" t="s">
        <v>12</v>
      </c>
      <c r="B4" s="9">
        <v>5</v>
      </c>
      <c r="H4" s="8" t="s">
        <v>19</v>
      </c>
      <c r="I4" s="9">
        <v>10.733944888740663</v>
      </c>
      <c r="J4" s="9">
        <v>5</v>
      </c>
      <c r="K4" s="9">
        <v>95066.935941642238</v>
      </c>
    </row>
    <row r="5" spans="1:11" x14ac:dyDescent="0.25">
      <c r="A5" s="8" t="s">
        <v>4</v>
      </c>
      <c r="B5" s="9">
        <f>B2*B3</f>
        <v>177965.30502809645</v>
      </c>
      <c r="H5" s="8" t="s">
        <v>20</v>
      </c>
      <c r="I5" s="9">
        <v>7.8195507204883254</v>
      </c>
      <c r="J5" s="9">
        <v>4.5</v>
      </c>
      <c r="K5" s="9">
        <v>99586.503285392304</v>
      </c>
    </row>
    <row r="6" spans="1:11" x14ac:dyDescent="0.25">
      <c r="A6" s="8" t="s">
        <v>13</v>
      </c>
      <c r="B6" s="9">
        <f>B4*B3</f>
        <v>82898.369086454215</v>
      </c>
      <c r="H6" s="8" t="s">
        <v>21</v>
      </c>
      <c r="I6" s="9">
        <v>5.9521361748690769</v>
      </c>
      <c r="J6" s="9">
        <v>4</v>
      </c>
      <c r="K6" s="9">
        <v>97606.78865902283</v>
      </c>
    </row>
    <row r="7" spans="1:11" x14ac:dyDescent="0.25">
      <c r="A7" s="8" t="s">
        <v>5</v>
      </c>
      <c r="B7" s="9">
        <f>B5-B6</f>
        <v>95066.935941642238</v>
      </c>
    </row>
    <row r="8" spans="1:11" x14ac:dyDescent="0.25">
      <c r="B8" s="7"/>
    </row>
    <row r="9" spans="1:11" x14ac:dyDescent="0.25">
      <c r="A9" t="s">
        <v>16</v>
      </c>
    </row>
    <row r="10" spans="1:11" x14ac:dyDescent="0.25">
      <c r="A10" s="8" t="s">
        <v>0</v>
      </c>
      <c r="B10" s="9">
        <v>7.8195507204883254</v>
      </c>
    </row>
    <row r="11" spans="1:11" x14ac:dyDescent="0.25">
      <c r="A11" s="8" t="s">
        <v>11</v>
      </c>
      <c r="B11" s="10">
        <f>(14.098*(POWER(B10,-1.872)) * 100000)</f>
        <v>29999.994478392106</v>
      </c>
    </row>
    <row r="12" spans="1:11" x14ac:dyDescent="0.25">
      <c r="A12" s="8" t="s">
        <v>12</v>
      </c>
      <c r="B12" s="9">
        <v>4.5</v>
      </c>
    </row>
    <row r="13" spans="1:11" x14ac:dyDescent="0.25">
      <c r="A13" s="8" t="s">
        <v>4</v>
      </c>
      <c r="B13" s="9">
        <f>B10*B11</f>
        <v>234586.47843815677</v>
      </c>
    </row>
    <row r="14" spans="1:11" x14ac:dyDescent="0.25">
      <c r="A14" s="8" t="s">
        <v>13</v>
      </c>
      <c r="B14" s="9">
        <f>B12*B11</f>
        <v>134999.97515276447</v>
      </c>
    </row>
    <row r="15" spans="1:11" x14ac:dyDescent="0.25">
      <c r="A15" s="8" t="s">
        <v>14</v>
      </c>
      <c r="B15" s="11">
        <v>30000</v>
      </c>
    </row>
    <row r="16" spans="1:11" x14ac:dyDescent="0.25">
      <c r="A16" s="8" t="s">
        <v>5</v>
      </c>
      <c r="B16" s="9">
        <f>B13-B14</f>
        <v>99586.503285392304</v>
      </c>
    </row>
    <row r="19" spans="1:2" x14ac:dyDescent="0.25">
      <c r="A19" t="s">
        <v>17</v>
      </c>
    </row>
    <row r="20" spans="1:2" x14ac:dyDescent="0.25">
      <c r="A20" s="8" t="s">
        <v>0</v>
      </c>
      <c r="B20" s="9">
        <v>5.9521361748690769</v>
      </c>
    </row>
    <row r="21" spans="1:2" x14ac:dyDescent="0.25">
      <c r="A21" s="8" t="s">
        <v>11</v>
      </c>
      <c r="B21" s="10">
        <f>(14.098*(POWER(B20,-1.872)) * 100000)</f>
        <v>49999.989711562506</v>
      </c>
    </row>
    <row r="22" spans="1:2" x14ac:dyDescent="0.25">
      <c r="A22" s="8" t="s">
        <v>12</v>
      </c>
      <c r="B22" s="9">
        <v>4</v>
      </c>
    </row>
    <row r="23" spans="1:2" x14ac:dyDescent="0.25">
      <c r="A23" s="8" t="s">
        <v>4</v>
      </c>
      <c r="B23" s="9">
        <f>B20*B21</f>
        <v>297606.74750527286</v>
      </c>
    </row>
    <row r="24" spans="1:2" x14ac:dyDescent="0.25">
      <c r="A24" s="8" t="s">
        <v>13</v>
      </c>
      <c r="B24" s="9">
        <f>B22*B21</f>
        <v>199999.95884625003</v>
      </c>
    </row>
    <row r="25" spans="1:2" x14ac:dyDescent="0.25">
      <c r="A25" s="8" t="s">
        <v>14</v>
      </c>
      <c r="B25" s="11">
        <v>50000</v>
      </c>
    </row>
    <row r="26" spans="1:2" x14ac:dyDescent="0.25">
      <c r="A26" s="8" t="s">
        <v>5</v>
      </c>
      <c r="B26" s="9">
        <f>B23-B24</f>
        <v>97606.78865902283</v>
      </c>
    </row>
  </sheetData>
  <conditionalFormatting sqref="K3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vs. Demand</vt:lpstr>
      <vt:lpstr>Optimization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steph</cp:lastModifiedBy>
  <dcterms:created xsi:type="dcterms:W3CDTF">2014-02-20T19:33:25Z</dcterms:created>
  <dcterms:modified xsi:type="dcterms:W3CDTF">2018-11-21T04:06:05Z</dcterms:modified>
</cp:coreProperties>
</file>