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.sharepoint.com/sites/teams_mdd/Shared Documents/Multilayer Network - Estudo Final/Lab Tasks/Hot Cognitions v1/PHQ/"/>
    </mc:Choice>
  </mc:AlternateContent>
  <xr:revisionPtr revIDLastSave="533" documentId="13_ncr:1_{483AB709-83DA-46F0-A978-350E71ABFE40}" xr6:coauthVersionLast="47" xr6:coauthVersionMax="47" xr10:uidLastSave="{D93764DC-4884-4CC4-8E92-2EFAB705300C}"/>
  <bookViews>
    <workbookView xWindow="-108" yWindow="-108" windowWidth="23256" windowHeight="13176" tabRatio="661" firstSheet="1" activeTab="1" xr2:uid="{00000000-000D-0000-FFFF-FFFF00000000}"/>
  </bookViews>
  <sheets>
    <sheet name="Instructions" sheetId="2" r:id="rId1"/>
    <sheet name="Planner" sheetId="1" r:id="rId2"/>
    <sheet name="Participant ID" sheetId="3" r:id="rId3"/>
    <sheet name="Alphanumeric Codes" sheetId="5" r:id="rId4"/>
    <sheet name="Randomization Sequence" sheetId="4" r:id="rId5"/>
    <sheet name="Distribuição CASP" sheetId="6" r:id="rId6"/>
    <sheet name="Terapeuta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A18" i="6"/>
  <c r="A19" i="6"/>
  <c r="A20" i="6"/>
  <c r="A21" i="6"/>
  <c r="A22" i="6"/>
  <c r="A23" i="6"/>
  <c r="E18" i="1" a="1"/>
  <c r="E18" i="1" s="1"/>
  <c r="D18" i="6" s="1"/>
  <c r="E17" i="1" a="1"/>
  <c r="E17" i="1" s="1"/>
  <c r="D17" i="6" s="1"/>
  <c r="A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F15" i="6" a="1"/>
  <c r="F15" i="6"/>
  <c r="I17" i="1"/>
  <c r="A17" i="6"/>
  <c r="A24" i="6"/>
  <c r="A25" i="6"/>
  <c r="A26" i="6"/>
  <c r="A27" i="6"/>
  <c r="E19" i="1" a="1"/>
  <c r="E19" i="1" s="1"/>
  <c r="D19" i="6" s="1"/>
  <c r="E20" i="1" a="1"/>
  <c r="E20" i="1" s="1"/>
  <c r="D20" i="6" s="1"/>
  <c r="E21" i="1" a="1"/>
  <c r="E21" i="1" s="1"/>
  <c r="D21" i="6" s="1"/>
  <c r="E22" i="1" a="1"/>
  <c r="E22" i="1" s="1"/>
  <c r="D22" i="6" s="1"/>
  <c r="E23" i="1" a="1"/>
  <c r="E23" i="1" s="1"/>
  <c r="D23" i="6" s="1"/>
  <c r="E24" i="1" a="1"/>
  <c r="E24" i="1" s="1"/>
  <c r="D24" i="6" s="1"/>
  <c r="E25" i="1" a="1"/>
  <c r="E25" i="1" s="1"/>
  <c r="D25" i="6" s="1"/>
  <c r="E26" i="1" a="1"/>
  <c r="E26" i="1" s="1"/>
  <c r="D26" i="6" s="1"/>
  <c r="E27" i="1" a="1"/>
  <c r="E27" i="1" s="1"/>
  <c r="D27" i="6" s="1"/>
  <c r="E28" i="1" a="1"/>
  <c r="E28" i="1" s="1"/>
  <c r="D28" i="6" s="1"/>
  <c r="E16" i="1" a="1"/>
  <c r="E16" i="1" s="1"/>
  <c r="D16" i="6" s="1"/>
  <c r="D15" i="6"/>
  <c r="C13" i="6"/>
  <c r="B7" i="6"/>
  <c r="B8" i="6"/>
  <c r="B9" i="6"/>
  <c r="B10" i="6"/>
  <c r="B11" i="6"/>
  <c r="B12" i="6"/>
  <c r="B13" i="6"/>
  <c r="B14" i="6"/>
  <c r="B6" i="6"/>
  <c r="E7" i="7"/>
  <c r="D7" i="7"/>
  <c r="E11" i="7"/>
  <c r="E10" i="7"/>
  <c r="E9" i="7"/>
  <c r="E8" i="7"/>
  <c r="D11" i="7"/>
  <c r="D10" i="7"/>
  <c r="D9" i="7"/>
  <c r="D8" i="7"/>
  <c r="A7" i="6"/>
  <c r="A8" i="6"/>
  <c r="A9" i="6"/>
  <c r="A10" i="6"/>
  <c r="A12" i="6"/>
  <c r="A16" i="6"/>
  <c r="A28" i="6"/>
  <c r="A29" i="6"/>
  <c r="A30" i="6"/>
  <c r="A31" i="6"/>
  <c r="A32" i="6"/>
  <c r="A33" i="6"/>
  <c r="A34" i="6"/>
  <c r="D29" i="6"/>
  <c r="D30" i="6"/>
  <c r="D31" i="6"/>
  <c r="D32" i="6"/>
  <c r="F32" i="6" s="1" a="1"/>
  <c r="F32" i="6" s="1"/>
  <c r="D33" i="6"/>
  <c r="D34" i="6"/>
  <c r="D35" i="6"/>
  <c r="E6" i="1" a="1"/>
  <c r="E6" i="1" s="1"/>
  <c r="D6" i="6" s="1"/>
  <c r="F6" i="6" s="1" a="1"/>
  <c r="F6" i="6" s="1"/>
  <c r="E7" i="1" a="1"/>
  <c r="E7" i="1" s="1"/>
  <c r="D7" i="6" s="1"/>
  <c r="E8" i="1" a="1"/>
  <c r="E8" i="1" s="1"/>
  <c r="D8" i="6" s="1"/>
  <c r="F8" i="6" s="1" a="1"/>
  <c r="F8" i="6" s="1"/>
  <c r="E9" i="1" a="1"/>
  <c r="E9" i="1" s="1"/>
  <c r="D9" i="6" s="1"/>
  <c r="E10" i="1" a="1"/>
  <c r="E10" i="1" s="1"/>
  <c r="D10" i="6" s="1"/>
  <c r="E11" i="1" a="1"/>
  <c r="E11" i="1" s="1"/>
  <c r="D11" i="6" s="1"/>
  <c r="F11" i="6" s="1" a="1"/>
  <c r="F11" i="6" s="1"/>
  <c r="E12" i="1" a="1"/>
  <c r="E12" i="1" s="1"/>
  <c r="D12" i="6" s="1"/>
  <c r="E13" i="1" a="1"/>
  <c r="E13" i="1" s="1"/>
  <c r="D13" i="6" s="1"/>
  <c r="F13" i="6" s="1" a="1"/>
  <c r="F13" i="6" s="1"/>
  <c r="E14" i="1" a="1"/>
  <c r="E14" i="1" s="1"/>
  <c r="D14" i="6" s="1"/>
  <c r="F14" i="6" s="1" a="1"/>
  <c r="F14" i="6" s="1"/>
  <c r="C6" i="6"/>
  <c r="C7" i="6"/>
  <c r="C8" i="6"/>
  <c r="C9" i="6"/>
  <c r="C10" i="6"/>
  <c r="C11" i="6"/>
  <c r="C12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I6" i="1"/>
  <c r="I7" i="1"/>
  <c r="E9" i="3" s="1"/>
  <c r="I27" i="1"/>
  <c r="I28" i="1"/>
  <c r="E30" i="3" s="1"/>
  <c r="I29" i="1"/>
  <c r="I30" i="1"/>
  <c r="I31" i="1"/>
  <c r="E33" i="3" s="1"/>
  <c r="I32" i="1"/>
  <c r="E34" i="3" s="1"/>
  <c r="I33" i="1"/>
  <c r="I34" i="1"/>
  <c r="I22" i="1"/>
  <c r="E24" i="3" s="1"/>
  <c r="I23" i="1"/>
  <c r="E25" i="3" s="1"/>
  <c r="I24" i="1"/>
  <c r="E26" i="3" s="1"/>
  <c r="I25" i="1"/>
  <c r="E27" i="3" s="1"/>
  <c r="I26" i="1"/>
  <c r="E28" i="3" s="1"/>
  <c r="E19" i="3"/>
  <c r="I18" i="1"/>
  <c r="E20" i="3" s="1"/>
  <c r="I19" i="1"/>
  <c r="E21" i="3" s="1"/>
  <c r="I20" i="1"/>
  <c r="E22" i="3" s="1"/>
  <c r="I21" i="1"/>
  <c r="E23" i="3" s="1"/>
  <c r="E29" i="3"/>
  <c r="I8" i="1"/>
  <c r="E10" i="3" s="1"/>
  <c r="I9" i="1"/>
  <c r="E11" i="3" s="1"/>
  <c r="I10" i="1"/>
  <c r="E12" i="3" s="1"/>
  <c r="I11" i="1"/>
  <c r="E13" i="3" s="1"/>
  <c r="I12" i="1"/>
  <c r="I13" i="1"/>
  <c r="E15" i="3" s="1"/>
  <c r="E16" i="3"/>
  <c r="I15" i="1"/>
  <c r="E17" i="3" s="1"/>
  <c r="I16" i="1"/>
  <c r="E18" i="3" s="1"/>
  <c r="B34" i="3"/>
  <c r="B35" i="3"/>
  <c r="B36" i="3"/>
  <c r="B37" i="3"/>
  <c r="B3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E14" i="3"/>
  <c r="T31" i="1" a="1"/>
  <c r="T31" i="1" s="1"/>
  <c r="T32" i="1" a="1"/>
  <c r="T32" i="1" s="1"/>
  <c r="T33" i="1" a="1"/>
  <c r="T33" i="1" s="1"/>
  <c r="T34" i="1" a="1"/>
  <c r="T34" i="1" s="1"/>
  <c r="O7" i="1"/>
  <c r="O8" i="1"/>
  <c r="O9" i="1"/>
  <c r="T9" i="1" s="1" a="1"/>
  <c r="T9" i="1" s="1"/>
  <c r="O10" i="1"/>
  <c r="T10" i="1" s="1" a="1"/>
  <c r="T10" i="1" s="1"/>
  <c r="O11" i="1"/>
  <c r="O12" i="1"/>
  <c r="T12" i="1" s="1" a="1"/>
  <c r="T12" i="1" s="1"/>
  <c r="O13" i="1"/>
  <c r="T13" i="1" s="1" a="1"/>
  <c r="T13" i="1" s="1"/>
  <c r="O14" i="1"/>
  <c r="T14" i="1" s="1" a="1"/>
  <c r="T14" i="1" s="1"/>
  <c r="O15" i="1"/>
  <c r="T15" i="1" s="1" a="1"/>
  <c r="T15" i="1" s="1"/>
  <c r="O16" i="1"/>
  <c r="T16" i="1" s="1" a="1"/>
  <c r="T16" i="1" s="1"/>
  <c r="O17" i="1"/>
  <c r="T17" i="1" s="1" a="1"/>
  <c r="T17" i="1" s="1"/>
  <c r="O18" i="1"/>
  <c r="T18" i="1" s="1" a="1"/>
  <c r="T18" i="1" s="1"/>
  <c r="O19" i="1"/>
  <c r="T19" i="1" s="1" a="1"/>
  <c r="T19" i="1" s="1"/>
  <c r="O20" i="1"/>
  <c r="T20" i="1" s="1" a="1"/>
  <c r="T20" i="1" s="1"/>
  <c r="O21" i="1"/>
  <c r="T21" i="1" s="1" a="1"/>
  <c r="T21" i="1" s="1"/>
  <c r="O22" i="1"/>
  <c r="T22" i="1" s="1" a="1"/>
  <c r="T22" i="1" s="1"/>
  <c r="O23" i="1"/>
  <c r="T23" i="1" s="1" a="1"/>
  <c r="T23" i="1" s="1"/>
  <c r="O24" i="1"/>
  <c r="T24" i="1" s="1" a="1"/>
  <c r="T24" i="1" s="1"/>
  <c r="T25" i="1" a="1"/>
  <c r="T25" i="1" s="1"/>
  <c r="O26" i="1"/>
  <c r="T26" i="1" s="1" a="1"/>
  <c r="T26" i="1" s="1"/>
  <c r="O27" i="1"/>
  <c r="T27" i="1" s="1" a="1"/>
  <c r="T27" i="1" s="1"/>
  <c r="O28" i="1"/>
  <c r="T28" i="1" s="1" a="1"/>
  <c r="T28" i="1" s="1"/>
  <c r="O29" i="1"/>
  <c r="T29" i="1" s="1" a="1"/>
  <c r="T29" i="1" s="1"/>
  <c r="O30" i="1"/>
  <c r="T30" i="1" s="1" a="1"/>
  <c r="T30" i="1" s="1"/>
  <c r="E8" i="3"/>
  <c r="B8" i="3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7" i="4"/>
  <c r="E31" i="3"/>
  <c r="E32" i="3"/>
  <c r="E35" i="3"/>
  <c r="E36" i="3"/>
  <c r="O6" i="1"/>
  <c r="T6" i="1" s="1" a="1"/>
  <c r="T6" i="1" s="1"/>
  <c r="T11" i="1" a="1"/>
  <c r="T11" i="1" s="1"/>
  <c r="T8" i="1" a="1"/>
  <c r="T8" i="1" s="1"/>
  <c r="T7" i="1" a="1"/>
  <c r="T7" i="1" s="1"/>
  <c r="F28" i="6" l="1" a="1"/>
  <c r="F28" i="6" s="1"/>
  <c r="F7" i="6" a="1"/>
  <c r="F7" i="6" s="1"/>
  <c r="F33" i="6" a="1"/>
  <c r="F33" i="6" s="1"/>
  <c r="F25" i="6" a="1"/>
  <c r="F25" i="6" s="1"/>
  <c r="F17" i="6" a="1"/>
  <c r="F17" i="6" s="1"/>
  <c r="F29" i="6" a="1"/>
  <c r="F29" i="6" s="1"/>
  <c r="F21" i="6" a="1"/>
  <c r="F21" i="6" s="1"/>
  <c r="F24" i="6" a="1"/>
  <c r="F24" i="6" s="1"/>
  <c r="F34" i="6" a="1"/>
  <c r="F34" i="6" s="1"/>
  <c r="F30" i="6" a="1"/>
  <c r="F30" i="6" s="1"/>
  <c r="F26" i="6" a="1"/>
  <c r="F26" i="6" s="1"/>
  <c r="F22" i="6" a="1"/>
  <c r="F22" i="6" s="1"/>
  <c r="F18" i="6" a="1"/>
  <c r="F18" i="6" s="1"/>
  <c r="F16" i="6" a="1"/>
  <c r="F16" i="6" s="1"/>
  <c r="F31" i="6" a="1"/>
  <c r="F31" i="6" s="1"/>
  <c r="F27" i="6" a="1"/>
  <c r="F27" i="6" s="1"/>
  <c r="F23" i="6" a="1"/>
  <c r="F23" i="6" s="1"/>
  <c r="F19" i="6" a="1"/>
  <c r="F19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Processos Cognitivos</author>
    <author>Pedro Lopes</author>
  </authors>
  <commentList>
    <comment ref="F3" authorId="0" shapeId="0" xr:uid="{CC6A44B4-CFF5-4CFC-96CE-C380297B0AF2}">
      <text>
        <r>
          <rPr>
            <b/>
            <sz val="22"/>
            <color rgb="FF000000"/>
            <rFont val="Tahoma"/>
            <family val="2"/>
          </rPr>
          <t>Processos Cognitivos: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Linhas a vermelho: Dropouts
</t>
        </r>
        <r>
          <rPr>
            <sz val="22"/>
            <color rgb="FF000000"/>
            <rFont val="Tahoma"/>
            <family val="2"/>
          </rPr>
          <t xml:space="preserve">Linhas a verde: Processos terminados 
</t>
        </r>
      </text>
    </comment>
    <comment ref="I3" authorId="0" shapeId="0" xr:uid="{FA697B52-5D56-4A87-B2E7-2DDA38429075}">
      <text>
        <r>
          <rPr>
            <b/>
            <sz val="22"/>
            <color rgb="FF000000"/>
            <rFont val="Tahoma"/>
            <family val="2"/>
          </rPr>
          <t>Processos Cognitivos: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Linhas a vermelho:</t>
        </r>
        <r>
          <rPr>
            <sz val="22"/>
            <color rgb="FF000000"/>
            <rFont val="Tahoma"/>
            <family val="2"/>
          </rPr>
          <t xml:space="preserve"> Dropouts
</t>
        </r>
        <r>
          <rPr>
            <b/>
            <sz val="22"/>
            <color rgb="FF000000"/>
            <rFont val="Tahoma"/>
            <family val="2"/>
          </rPr>
          <t>Linhas a verde:</t>
        </r>
        <r>
          <rPr>
            <sz val="22"/>
            <color rgb="FF000000"/>
            <rFont val="Tahoma"/>
            <family val="2"/>
          </rPr>
          <t xml:space="preserve"> Processos Terminados</t>
        </r>
      </text>
    </comment>
    <comment ref="U3" authorId="1" shapeId="0" xr:uid="{5BE57F46-EEC8-4C5B-8A00-1FE837A8E342}">
      <text>
        <r>
          <rPr>
            <b/>
            <sz val="22"/>
            <color rgb="FF000000"/>
            <rFont val="Tahoma"/>
            <family val="2"/>
          </rPr>
          <t>Pedro Lopes: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Em sessão: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Abrir script "S1-S4_c" se for grupo de controlo / 
</t>
        </r>
        <r>
          <rPr>
            <sz val="22"/>
            <color rgb="FF000000"/>
            <rFont val="Tahoma"/>
            <family val="2"/>
          </rPr>
          <t xml:space="preserve">Abrir script "S1-S4_i" se for grupo de intervenção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Subject ID</t>
        </r>
        <r>
          <rPr>
            <sz val="22"/>
            <color rgb="FF000000"/>
            <rFont val="Tahoma"/>
            <family val="2"/>
          </rPr>
          <t xml:space="preserve">: código alfanumérico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 xml:space="preserve">Group Number: 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GAD Controlo:             gadcont
</t>
        </r>
        <r>
          <rPr>
            <sz val="22"/>
            <color rgb="FF000000"/>
            <rFont val="Tahoma"/>
            <family val="2"/>
          </rPr>
          <t xml:space="preserve">GAD Experimental:      gadexp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MDD Controlo:            mddcont
</t>
        </r>
        <r>
          <rPr>
            <sz val="22"/>
            <color rgb="FF000000"/>
            <rFont val="Tahoma"/>
            <family val="2"/>
          </rPr>
          <t xml:space="preserve">MDD Experimental:     mddexp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Healthy Controlo:        healthycont
</t>
        </r>
        <r>
          <rPr>
            <sz val="22"/>
            <color rgb="FF000000"/>
            <rFont val="Tahoma"/>
            <family val="2"/>
          </rPr>
          <t xml:space="preserve">Healthy Experimental: healthyexp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Session Number:</t>
        </r>
        <r>
          <rPr>
            <sz val="22"/>
            <color rgb="FF000000"/>
            <rFont val="Tahoma"/>
            <family val="2"/>
          </rPr>
          <t xml:space="preserve"> session#</t>
        </r>
      </text>
    </comment>
    <comment ref="AG3" authorId="1" shapeId="0" xr:uid="{8CD29F34-5932-411A-B740-E0C645E3C27C}">
      <text>
        <r>
          <rPr>
            <b/>
            <sz val="22"/>
            <color indexed="81"/>
            <rFont val="Tahoma"/>
            <family val="2"/>
          </rPr>
          <t xml:space="preserve">Pedro Lopes:
Em sessão:
</t>
        </r>
        <r>
          <rPr>
            <sz val="22"/>
            <color indexed="81"/>
            <rFont val="Tahoma"/>
            <family val="2"/>
          </rPr>
          <t xml:space="preserve">Abrir script "S5-S8_c" se for grupo de controlo / 
Abrir script "S5-S8_i"   se for grupo de intervenção
</t>
        </r>
        <r>
          <rPr>
            <b/>
            <sz val="22"/>
            <color indexed="81"/>
            <rFont val="Tahoma"/>
            <family val="2"/>
          </rPr>
          <t xml:space="preserve">
Subject ID: </t>
        </r>
        <r>
          <rPr>
            <sz val="22"/>
            <color indexed="81"/>
            <rFont val="Tahoma"/>
            <family val="2"/>
          </rPr>
          <t>código alfanumérico</t>
        </r>
        <r>
          <rPr>
            <b/>
            <sz val="22"/>
            <color indexed="81"/>
            <rFont val="Tahoma"/>
            <family val="2"/>
          </rPr>
          <t xml:space="preserve">
Group Number: 
</t>
        </r>
        <r>
          <rPr>
            <sz val="22"/>
            <color indexed="81"/>
            <rFont val="Tahoma"/>
            <family val="2"/>
          </rPr>
          <t xml:space="preserve">GAD Controlo: </t>
        </r>
        <r>
          <rPr>
            <b/>
            <sz val="22"/>
            <color indexed="81"/>
            <rFont val="Tahoma"/>
            <family val="2"/>
          </rPr>
          <t xml:space="preserve">            gadcont
</t>
        </r>
        <r>
          <rPr>
            <sz val="22"/>
            <color indexed="81"/>
            <rFont val="Tahoma"/>
            <family val="2"/>
          </rPr>
          <t xml:space="preserve">GAD Experimental: </t>
        </r>
        <r>
          <rPr>
            <b/>
            <sz val="22"/>
            <color indexed="81"/>
            <rFont val="Tahoma"/>
            <family val="2"/>
          </rPr>
          <t xml:space="preserve">     gadexp
</t>
        </r>
        <r>
          <rPr>
            <sz val="22"/>
            <color indexed="81"/>
            <rFont val="Tahoma"/>
            <family val="2"/>
          </rPr>
          <t xml:space="preserve">MDD Controlo: </t>
        </r>
        <r>
          <rPr>
            <b/>
            <sz val="22"/>
            <color indexed="81"/>
            <rFont val="Tahoma"/>
            <family val="2"/>
          </rPr>
          <t xml:space="preserve">           mddcont
</t>
        </r>
        <r>
          <rPr>
            <sz val="22"/>
            <color indexed="81"/>
            <rFont val="Tahoma"/>
            <family val="2"/>
          </rPr>
          <t>MDD Experimental:</t>
        </r>
        <r>
          <rPr>
            <b/>
            <sz val="22"/>
            <color indexed="81"/>
            <rFont val="Tahoma"/>
            <family val="2"/>
          </rPr>
          <t xml:space="preserve">     mddexp
</t>
        </r>
        <r>
          <rPr>
            <sz val="22"/>
            <color indexed="81"/>
            <rFont val="Tahoma"/>
            <family val="2"/>
          </rPr>
          <t xml:space="preserve">
Healthy Controlo:</t>
        </r>
        <r>
          <rPr>
            <b/>
            <sz val="22"/>
            <color indexed="81"/>
            <rFont val="Tahoma"/>
            <family val="2"/>
          </rPr>
          <t xml:space="preserve">        healthycont
</t>
        </r>
        <r>
          <rPr>
            <sz val="22"/>
            <color indexed="81"/>
            <rFont val="Tahoma"/>
            <family val="2"/>
          </rPr>
          <t>Healthy Experimental:</t>
        </r>
        <r>
          <rPr>
            <b/>
            <sz val="22"/>
            <color indexed="81"/>
            <rFont val="Tahoma"/>
            <family val="2"/>
          </rPr>
          <t xml:space="preserve"> healthyexp
Session Number: </t>
        </r>
        <r>
          <rPr>
            <sz val="22"/>
            <color indexed="81"/>
            <rFont val="Tahoma"/>
            <family val="2"/>
          </rPr>
          <t>session#</t>
        </r>
      </text>
    </comment>
    <comment ref="N5" authorId="1" shapeId="0" xr:uid="{991BA267-D103-48CA-AE86-342FA7DA7D4D}">
      <text>
        <r>
          <rPr>
            <b/>
            <sz val="22"/>
            <color rgb="FF000000"/>
            <rFont val="Tahoma"/>
            <family val="2"/>
          </rPr>
          <t xml:space="preserve">Pedro Lopes:
</t>
        </r>
        <r>
          <rPr>
            <b/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 xml:space="preserve">Em sessão:
</t>
        </r>
        <r>
          <rPr>
            <sz val="22"/>
            <color rgb="FF000000"/>
            <rFont val="Tahoma"/>
            <family val="2"/>
          </rPr>
          <t xml:space="preserve">Abrir o script "S0_Screening"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 xml:space="preserve">Subject ID: </t>
        </r>
        <r>
          <rPr>
            <sz val="22"/>
            <color rgb="FF000000"/>
            <rFont val="Tahoma"/>
            <family val="2"/>
          </rPr>
          <t xml:space="preserve">código alfanumérico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Group Number:</t>
        </r>
        <r>
          <rPr>
            <sz val="22"/>
            <color rgb="FF000000"/>
            <rFont val="Tahoma"/>
            <family val="2"/>
          </rPr>
          <t xml:space="preserve"> assessment (sempre, porque ainda não têm diagnóstico)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Session Number: s</t>
        </r>
        <r>
          <rPr>
            <sz val="22"/>
            <color rgb="FF000000"/>
            <rFont val="Tahoma"/>
            <family val="2"/>
          </rPr>
          <t>creening</t>
        </r>
        <r>
          <rPr>
            <b/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 xml:space="preserve">Após o script "Screening" terminar, ver "Data" nas pastas do GAD-7 e PHQ-9" e colocar o diagnóstico na coluna do Excel. Se der os dois diagnósticos, escolher o que tem pontuação mais alta.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1) GAD
</t>
        </r>
        <r>
          <rPr>
            <sz val="22"/>
            <color rgb="FF000000"/>
            <rFont val="Tahoma"/>
            <family val="2"/>
          </rPr>
          <t xml:space="preserve">2) MDD
</t>
        </r>
        <r>
          <rPr>
            <sz val="22"/>
            <color rgb="FF000000"/>
            <rFont val="Tahoma"/>
            <family val="2"/>
          </rPr>
          <t>3) Healthy</t>
        </r>
      </text>
    </comment>
    <comment ref="Q5" authorId="1" shapeId="0" xr:uid="{7A92FC0E-1369-4693-990F-FBAEA7F5EDF3}">
      <text>
        <r>
          <rPr>
            <b/>
            <sz val="22"/>
            <color rgb="FF000000"/>
            <rFont val="Tahoma"/>
            <family val="2"/>
          </rPr>
          <t>Pedro Lopes: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Em sessão: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Abrir o script "S1_Baseline"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Subject ID:</t>
        </r>
        <r>
          <rPr>
            <sz val="22"/>
            <color rgb="FF000000"/>
            <rFont val="Tahoma"/>
            <family val="2"/>
          </rPr>
          <t xml:space="preserve"> código alfanumérico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Group Number:</t>
        </r>
        <r>
          <rPr>
            <sz val="22"/>
            <color rgb="FF000000"/>
            <rFont val="Tahoma"/>
            <family val="2"/>
          </rPr>
          <t xml:space="preserve"> 
</t>
        </r>
        <r>
          <rPr>
            <u/>
            <sz val="22"/>
            <color rgb="FF000000"/>
            <rFont val="Tahoma"/>
            <family val="2"/>
          </rPr>
          <t xml:space="preserve">GAD Controlo:  </t>
        </r>
        <r>
          <rPr>
            <sz val="22"/>
            <color rgb="FF000000"/>
            <rFont val="Tahoma"/>
            <family val="2"/>
          </rPr>
          <t xml:space="preserve">           gadcont
</t>
        </r>
        <r>
          <rPr>
            <u/>
            <sz val="22"/>
            <color rgb="FF000000"/>
            <rFont val="Tahoma"/>
            <family val="2"/>
          </rPr>
          <t>GAD Experimental:</t>
        </r>
        <r>
          <rPr>
            <sz val="22"/>
            <color rgb="FF000000"/>
            <rFont val="Tahoma"/>
            <family val="2"/>
          </rPr>
          <t xml:space="preserve">      gadexp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u/>
            <sz val="22"/>
            <color rgb="FF000000"/>
            <rFont val="Tahoma"/>
            <family val="2"/>
          </rPr>
          <t xml:space="preserve">MDD Controlo:    </t>
        </r>
        <r>
          <rPr>
            <sz val="22"/>
            <color rgb="FF000000"/>
            <rFont val="Tahoma"/>
            <family val="2"/>
          </rPr>
          <t xml:space="preserve">        mddcont
</t>
        </r>
        <r>
          <rPr>
            <u/>
            <sz val="22"/>
            <color rgb="FF000000"/>
            <rFont val="Tahoma"/>
            <family val="2"/>
          </rPr>
          <t xml:space="preserve">MDD Experimental:  </t>
        </r>
        <r>
          <rPr>
            <sz val="22"/>
            <color rgb="FF000000"/>
            <rFont val="Tahoma"/>
            <family val="2"/>
          </rPr>
          <t xml:space="preserve">   mddexp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u/>
            <sz val="22"/>
            <color rgb="FF000000"/>
            <rFont val="Tahoma"/>
            <family val="2"/>
          </rPr>
          <t>Healthy Controlo:</t>
        </r>
        <r>
          <rPr>
            <sz val="22"/>
            <color rgb="FF000000"/>
            <rFont val="Tahoma"/>
            <family val="2"/>
          </rPr>
          <t xml:space="preserve">        healthycont
</t>
        </r>
        <r>
          <rPr>
            <u/>
            <sz val="22"/>
            <color rgb="FF000000"/>
            <rFont val="Tahoma"/>
            <family val="2"/>
          </rPr>
          <t>Healthy Experimental:</t>
        </r>
        <r>
          <rPr>
            <sz val="22"/>
            <color rgb="FF000000"/>
            <rFont val="Tahoma"/>
            <family val="2"/>
          </rPr>
          <t xml:space="preserve"> healthyexp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Session Number:</t>
        </r>
        <r>
          <rPr>
            <sz val="22"/>
            <color rgb="FF000000"/>
            <rFont val="Tahoma"/>
            <family val="2"/>
          </rPr>
          <t xml:space="preserve"> baseline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Processos Cognitivos</author>
    <author>tc={EC5EE289-CF81-4EDE-A558-890080FBE849}</author>
    <author>tc={4A8C5B90-A85D-46C0-A769-F54148F1E7AD}</author>
    <author>tc={3F61E244-2A77-4036-AE8F-AB48B7951C14}</author>
    <author>tc={2626DEB4-983D-44C4-AF04-E34A2249DD00}</author>
  </authors>
  <commentList>
    <comment ref="C3" authorId="0" shapeId="0" xr:uid="{1D320E5F-E6D4-7B45-B2E4-1451F93B3244}">
      <text>
        <r>
          <rPr>
            <b/>
            <sz val="22"/>
            <color rgb="FF000000"/>
            <rFont val="Tahoma"/>
            <family val="2"/>
          </rPr>
          <t>Processos Cognitivos: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>Linhas a vermelho:</t>
        </r>
        <r>
          <rPr>
            <sz val="22"/>
            <color rgb="FF000000"/>
            <rFont val="Tahoma"/>
            <family val="2"/>
          </rPr>
          <t xml:space="preserve"> Dropouts
</t>
        </r>
        <r>
          <rPr>
            <b/>
            <sz val="22"/>
            <color rgb="FF000000"/>
            <rFont val="Tahoma"/>
            <family val="2"/>
          </rPr>
          <t>Linhas a verde:</t>
        </r>
        <r>
          <rPr>
            <sz val="22"/>
            <color rgb="FF000000"/>
            <rFont val="Tahoma"/>
            <family val="2"/>
          </rPr>
          <t xml:space="preserve"> Processos Terminados</t>
        </r>
      </text>
    </comment>
    <comment ref="E6" authorId="1" shapeId="0" xr:uid="{EC5EE289-CF81-4EDE-A558-890080FBE8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@Pedro Miguel Monteiro Lopes </t>
      </text>
    </comment>
    <comment ref="B11" authorId="2" shapeId="0" xr:uid="{4A8C5B90-A85D-46C0-A769-F54148F1E7AD}">
      <text>
        <t>[Threaded comment]
Your version of Excel allows you to read this threaded comment; however, any edits to it will get removed if the file is opened in a newer version of Excel. Learn more: https://go.microsoft.com/fwlink/?linkid=870924
Comment:
    @Pedro Miguel Monteiro Lopes  não consegui encontrar este numero no email consegues?</t>
      </text>
    </comment>
    <comment ref="E11" authorId="3" shapeId="0" xr:uid="{3F61E244-2A77-4036-AE8F-AB48B7951C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@Pedro Miguel Monteiro Lopes </t>
      </text>
    </comment>
    <comment ref="B13" authorId="4" shapeId="0" xr:uid="{2626DEB4-983D-44C4-AF04-E34A2249DD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@Pedro Miguel Monteiro Lopes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<sst xmlns="http://schemas.openxmlformats.org/spreadsheetml/2006/main" count="674" uniqueCount="390">
  <si>
    <t>CBM + CCT</t>
  </si>
  <si>
    <t>INSTRUCTIONS</t>
  </si>
  <si>
    <t>FOR COMPLETING THE PLANNER</t>
  </si>
  <si>
    <t>Inicio do Processo</t>
  </si>
  <si>
    <t>O processo pode ser iniciado (1) através da referênciação do CASP após a sessão de avaliação (2) através de inscrição pelo email do projeto.</t>
  </si>
  <si>
    <t>PLANNER</t>
  </si>
  <si>
    <t>participant number</t>
  </si>
  <si>
    <t>alphanumeric code</t>
  </si>
  <si>
    <t>CCT</t>
  </si>
  <si>
    <t>control</t>
  </si>
  <si>
    <t xml:space="preserve">CBM </t>
  </si>
  <si>
    <t>ALPHANUMERIC GENERATION</t>
  </si>
  <si>
    <t>SCREENING</t>
  </si>
  <si>
    <t>BASELINE ASSESSMENT</t>
  </si>
  <si>
    <t>RANDOMIZATION</t>
  </si>
  <si>
    <t>experimental</t>
  </si>
  <si>
    <t>FOLLOW-UP</t>
  </si>
  <si>
    <t>PREPROCESSING DATA</t>
  </si>
  <si>
    <t>IDENTIFICATION</t>
  </si>
  <si>
    <t>atribuição</t>
  </si>
  <si>
    <t>status</t>
  </si>
  <si>
    <t>CASP ID</t>
  </si>
  <si>
    <t>SCID-5</t>
  </si>
  <si>
    <t>DATE</t>
  </si>
  <si>
    <t>TIME</t>
  </si>
  <si>
    <t>diagnosis group</t>
  </si>
  <si>
    <t>list number</t>
  </si>
  <si>
    <t>intervention group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</si>
  <si>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</si>
  <si>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</si>
  <si>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</si>
  <si>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</si>
  <si>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</si>
  <si>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</si>
  <si>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</si>
  <si>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</si>
  <si>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Pedro</t>
  </si>
  <si>
    <t>19h</t>
  </si>
  <si>
    <t>GAD</t>
  </si>
  <si>
    <t>19:30h</t>
  </si>
  <si>
    <t>18:30h</t>
  </si>
  <si>
    <t>HEALTHY</t>
  </si>
  <si>
    <t>09:00h</t>
  </si>
  <si>
    <t>MDD</t>
  </si>
  <si>
    <t>9:00h</t>
  </si>
  <si>
    <t>NA</t>
  </si>
  <si>
    <t>16:30h</t>
  </si>
  <si>
    <t>17:30h</t>
  </si>
  <si>
    <t>15:30h</t>
  </si>
  <si>
    <t>10h</t>
  </si>
  <si>
    <t>14:30h</t>
  </si>
  <si>
    <t>15h</t>
  </si>
  <si>
    <t>14h</t>
  </si>
  <si>
    <t>15:00h</t>
  </si>
  <si>
    <t>11:30h</t>
  </si>
  <si>
    <t>11h</t>
  </si>
  <si>
    <t>9h</t>
  </si>
  <si>
    <t>Daniela</t>
  </si>
  <si>
    <t>13:00h</t>
  </si>
  <si>
    <t>18/01/2023</t>
  </si>
  <si>
    <t>25/01/2023</t>
  </si>
  <si>
    <t>27/01/2023</t>
  </si>
  <si>
    <t>9:45h</t>
  </si>
  <si>
    <t>Rafael</t>
  </si>
  <si>
    <t>dropout</t>
  </si>
  <si>
    <t>24/01/2023</t>
  </si>
  <si>
    <t>10H</t>
  </si>
  <si>
    <t>26/01/2023</t>
  </si>
  <si>
    <t>31/01/2023</t>
  </si>
  <si>
    <t>13H</t>
  </si>
  <si>
    <t>14/02/2023</t>
  </si>
  <si>
    <t>16/02/2023</t>
  </si>
  <si>
    <t>12:00h</t>
  </si>
  <si>
    <t>2402/2023</t>
  </si>
  <si>
    <t xml:space="preserve">Pedro </t>
  </si>
  <si>
    <t>10:00h</t>
  </si>
  <si>
    <t>PARTICIPANT NUMBER</t>
  </si>
  <si>
    <t>ALPHA NUMERIC CODE</t>
  </si>
  <si>
    <t>NAME</t>
  </si>
  <si>
    <t>Phone Number</t>
  </si>
  <si>
    <t>Júnio Campos Freire</t>
  </si>
  <si>
    <t>913 279 450</t>
  </si>
  <si>
    <t>Ricardo Silva</t>
  </si>
  <si>
    <t>912 109 954</t>
  </si>
  <si>
    <t>Lucas Martins</t>
  </si>
  <si>
    <t>917 320 562</t>
  </si>
  <si>
    <t>Pedro Pinto</t>
  </si>
  <si>
    <t>Sérgio Freitas</t>
  </si>
  <si>
    <t>917 934 348</t>
  </si>
  <si>
    <t>Bruno Pinto</t>
  </si>
  <si>
    <t>Ana Taís Arnhold</t>
  </si>
  <si>
    <t>Inês Moreira</t>
  </si>
  <si>
    <t>Tiago Queirós</t>
  </si>
  <si>
    <t>Tatiana Ernesto</t>
  </si>
  <si>
    <t>Rodrigo Martins</t>
  </si>
  <si>
    <t>Maria Manuela Lencastre</t>
  </si>
  <si>
    <t>Ricardo Costa</t>
  </si>
  <si>
    <t>Diogo Fernandes</t>
  </si>
  <si>
    <t>Catarina Rocha</t>
  </si>
  <si>
    <t xml:space="preserve">Márcia </t>
  </si>
  <si>
    <t>Elsa Lopes</t>
  </si>
  <si>
    <t>Liliana Almeida</t>
  </si>
  <si>
    <t>Matheus Oliver</t>
  </si>
  <si>
    <t>Fátima Ramalhal</t>
  </si>
  <si>
    <t>MMC8900TC</t>
  </si>
  <si>
    <t>LER6286ZZ</t>
  </si>
  <si>
    <t>SES1251IF</t>
  </si>
  <si>
    <t>OKA5376MC</t>
  </si>
  <si>
    <t>Creation of new alpha numeric codes</t>
  </si>
  <si>
    <t>PHW5022VZ</t>
  </si>
  <si>
    <t>1- click on alphanumeric code generation</t>
  </si>
  <si>
    <t>VAL1971CM</t>
  </si>
  <si>
    <t>2- change write.xlsx line by adding 1 to the "alphanumeric code n.xlsx"</t>
  </si>
  <si>
    <t>PKT9848LL</t>
  </si>
  <si>
    <t xml:space="preserve">3- open the directory of CBM + CCT and open the xlsx document </t>
  </si>
  <si>
    <t>AGV2381RH</t>
  </si>
  <si>
    <t>4- copy the new alpha numeric codes to this page</t>
  </si>
  <si>
    <t>ONJ0110BC</t>
  </si>
  <si>
    <t>EGM1353WR</t>
  </si>
  <si>
    <t>SVI8121PI</t>
  </si>
  <si>
    <t>LWN8897RR</t>
  </si>
  <si>
    <t>UKT0555RP</t>
  </si>
  <si>
    <t>NLM1580HD</t>
  </si>
  <si>
    <t>GKG5690JF</t>
  </si>
  <si>
    <t>SSO1054ZF</t>
  </si>
  <si>
    <t>BDL7363DK</t>
  </si>
  <si>
    <t>RQQ8034KZ</t>
  </si>
  <si>
    <t>ZEW9044UG</t>
  </si>
  <si>
    <t>PWM4199JN</t>
  </si>
  <si>
    <t>YSU3175IT</t>
  </si>
  <si>
    <t>RXZ1911BP</t>
  </si>
  <si>
    <t>BPP2236QA</t>
  </si>
  <si>
    <t>PQX9721CQ</t>
  </si>
  <si>
    <t>FNF0536CD</t>
  </si>
  <si>
    <t>JDZ6743BU</t>
  </si>
  <si>
    <t>HSZ8527WN</t>
  </si>
  <si>
    <t>LYI1662YF</t>
  </si>
  <si>
    <t>OPF1123AM</t>
  </si>
  <si>
    <t>BS808VZGN</t>
  </si>
  <si>
    <t>NP642WVVN</t>
  </si>
  <si>
    <t>YC872QFMJ</t>
  </si>
  <si>
    <t>LJ100WJZL</t>
  </si>
  <si>
    <t>UG513BZMO</t>
  </si>
  <si>
    <t>DB828KCQR</t>
  </si>
  <si>
    <t>YL470HXPT</t>
  </si>
  <si>
    <t>TM122ZFGI</t>
  </si>
  <si>
    <t>HG770FUWA</t>
  </si>
  <si>
    <t>SK982ZSZS</t>
  </si>
  <si>
    <t>TN501YTJS</t>
  </si>
  <si>
    <t>GC914JLAG</t>
  </si>
  <si>
    <t>ZK758UPZE</t>
  </si>
  <si>
    <t>KB846KZBL</t>
  </si>
  <si>
    <t>XL347SIMS</t>
  </si>
  <si>
    <t>LZ937VEKF</t>
  </si>
  <si>
    <t>TU884AZUQ</t>
  </si>
  <si>
    <t>IY890NWNW</t>
  </si>
  <si>
    <t>GL080OKPV</t>
  </si>
  <si>
    <t>CB092EOTP</t>
  </si>
  <si>
    <t>KY309CLXU</t>
  </si>
  <si>
    <t>FB347DEAN</t>
  </si>
  <si>
    <t>LU939VDIX</t>
  </si>
  <si>
    <t>LY327KDYO</t>
  </si>
  <si>
    <t>BR288ZFBL</t>
  </si>
  <si>
    <t>RO393SOVJ</t>
  </si>
  <si>
    <t>XN481ZLCX</t>
  </si>
  <si>
    <t>SY323JSZJ</t>
  </si>
  <si>
    <t>IU399WDQU</t>
  </si>
  <si>
    <t>ET894ZVSF</t>
  </si>
  <si>
    <t>OT624FFOQ</t>
  </si>
  <si>
    <t>JH737UEBG</t>
  </si>
  <si>
    <t>HB315RXLV</t>
  </si>
  <si>
    <t>TO424WDQQ</t>
  </si>
  <si>
    <t>WF727HGNS</t>
  </si>
  <si>
    <t>MC481GNJY</t>
  </si>
  <si>
    <t>WG347PLKL</t>
  </si>
  <si>
    <t>BC253CMQX</t>
  </si>
  <si>
    <t>BW791ZNYR</t>
  </si>
  <si>
    <t>TO837DKTT</t>
  </si>
  <si>
    <t>DB844WIZH</t>
  </si>
  <si>
    <t>TS276MMTA</t>
  </si>
  <si>
    <t>FU641SREX</t>
  </si>
  <si>
    <t>UY589ADVS</t>
  </si>
  <si>
    <t>EI205APBH</t>
  </si>
  <si>
    <t>IE442TGON</t>
  </si>
  <si>
    <t>AR295YCRS</t>
  </si>
  <si>
    <t>LT029MRPO</t>
  </si>
  <si>
    <t>WA313ODMI</t>
  </si>
  <si>
    <t>YV648NTCX</t>
  </si>
  <si>
    <t>ME561JVZD</t>
  </si>
  <si>
    <t>CQ212DSYD</t>
  </si>
  <si>
    <t>SI049VMVH</t>
  </si>
  <si>
    <t>FS236IGYI</t>
  </si>
  <si>
    <t>QZ247YNLI</t>
  </si>
  <si>
    <t>HO908AWIC</t>
  </si>
  <si>
    <t>IR311ETZZ</t>
  </si>
  <si>
    <t>XW316XJOE</t>
  </si>
  <si>
    <t>DT734TVIJ</t>
  </si>
  <si>
    <t>NJ403OACA</t>
  </si>
  <si>
    <t>HO832PDTF</t>
  </si>
  <si>
    <t>YU955KVKK</t>
  </si>
  <si>
    <t>WQ626BAKD</t>
  </si>
  <si>
    <t>FY001TCXO</t>
  </si>
  <si>
    <t>KT441PQPY</t>
  </si>
  <si>
    <t>IM385QDQI</t>
  </si>
  <si>
    <t>MS381TNCQ</t>
  </si>
  <si>
    <t>ZD769ZQNX</t>
  </si>
  <si>
    <t>XG754KDMI</t>
  </si>
  <si>
    <t>CK923DVPF</t>
  </si>
  <si>
    <t>IZ167JTPM</t>
  </si>
  <si>
    <t>VE508SSCV</t>
  </si>
  <si>
    <t>OS003TITZ</t>
  </si>
  <si>
    <t>LH228SLSV</t>
  </si>
  <si>
    <t>MJ713YDBA</t>
  </si>
  <si>
    <t>HW599NHPD</t>
  </si>
  <si>
    <t>PY086AKCV</t>
  </si>
  <si>
    <t>CG489RRXF</t>
  </si>
  <si>
    <t>VV725UBCN</t>
  </si>
  <si>
    <t>LB466OEYZ</t>
  </si>
  <si>
    <t>XB120RMBY</t>
  </si>
  <si>
    <t>CZ401MPSO</t>
  </si>
  <si>
    <t>ET062TELC</t>
  </si>
  <si>
    <t>AB483XPGE</t>
  </si>
  <si>
    <t>NO669OXCH</t>
  </si>
  <si>
    <t>LB304UPAC</t>
  </si>
  <si>
    <t>SG364MVFV</t>
  </si>
  <si>
    <t>QZ664RRSD</t>
  </si>
  <si>
    <t>EE758JZCP</t>
  </si>
  <si>
    <t>NE580VOIU</t>
  </si>
  <si>
    <t>GF921UAKD</t>
  </si>
  <si>
    <t>UB927RAUZ</t>
  </si>
  <si>
    <t>MI551TGMC</t>
  </si>
  <si>
    <t>ZL302MMWA</t>
  </si>
  <si>
    <t>IL255FIXQ</t>
  </si>
  <si>
    <t>JU680CQPL</t>
  </si>
  <si>
    <t>RQ382XWZA</t>
  </si>
  <si>
    <t>DG085EOIX</t>
  </si>
  <si>
    <t>QR618RRIQ</t>
  </si>
  <si>
    <t>IG508UQNH</t>
  </si>
  <si>
    <t>CT212SCIQ</t>
  </si>
  <si>
    <t>JZ193BSGK</t>
  </si>
  <si>
    <t>BQ461RCQY</t>
  </si>
  <si>
    <t>SS592MWFE</t>
  </si>
  <si>
    <t>LU964FYEG</t>
  </si>
  <si>
    <t>MD290ENVH</t>
  </si>
  <si>
    <t>SH748ENLL</t>
  </si>
  <si>
    <t>IU901GRKW</t>
  </si>
  <si>
    <t>IB248TCRK</t>
  </si>
  <si>
    <t>DA467JBJD</t>
  </si>
  <si>
    <t>OR510ICBI</t>
  </si>
  <si>
    <t>QJ726SWRS</t>
  </si>
  <si>
    <t>JN890NAUC</t>
  </si>
  <si>
    <t>VA675BAQL</t>
  </si>
  <si>
    <t>WX370ZMZA</t>
  </si>
  <si>
    <t>DL279FKAQ</t>
  </si>
  <si>
    <t>JL481BREG</t>
  </si>
  <si>
    <t>NH888JBVB</t>
  </si>
  <si>
    <t>KF920VJDV</t>
  </si>
  <si>
    <t>LH246DOJV</t>
  </si>
  <si>
    <t>YS878WFMZ</t>
  </si>
  <si>
    <t>AH892BGDZ</t>
  </si>
  <si>
    <t>GX409WQUU</t>
  </si>
  <si>
    <t>YO270YOUS</t>
  </si>
  <si>
    <t>YO597XKPU</t>
  </si>
  <si>
    <t>MY911RVDL</t>
  </si>
  <si>
    <t>TR633WXTR</t>
  </si>
  <si>
    <t>OV642BEOV</t>
  </si>
  <si>
    <t>PK617MPUX</t>
  </si>
  <si>
    <t>FF581REUH</t>
  </si>
  <si>
    <t>VL614PIFR</t>
  </si>
  <si>
    <t>YQ869FOCA</t>
  </si>
  <si>
    <t>IF557BFSA</t>
  </si>
  <si>
    <t>CA596ZGZB</t>
  </si>
  <si>
    <t>KD809QPCP</t>
  </si>
  <si>
    <t>QK914DVEW</t>
  </si>
  <si>
    <t>ZQ892BJJM</t>
  </si>
  <si>
    <t>FE731WMEG</t>
  </si>
  <si>
    <t>UI892FJFG</t>
  </si>
  <si>
    <t>XN792TEOJ</t>
  </si>
  <si>
    <t>AE640FONT</t>
  </si>
  <si>
    <t>DQ495RBBQ</t>
  </si>
  <si>
    <t>YV401ZJFA</t>
  </si>
  <si>
    <t>YA820TJFX</t>
  </si>
  <si>
    <t>YX752QFFD</t>
  </si>
  <si>
    <t>BD184BJGY</t>
  </si>
  <si>
    <t>FN763MHMX</t>
  </si>
  <si>
    <t>QE461CNJK</t>
  </si>
  <si>
    <t>BV373DYLU</t>
  </si>
  <si>
    <t>LW738AUXT</t>
  </si>
  <si>
    <t>HV306HVKE</t>
  </si>
  <si>
    <t>TH804OSVS</t>
  </si>
  <si>
    <t>KP739CVZO</t>
  </si>
  <si>
    <t>TL758VICF</t>
  </si>
  <si>
    <t>PM542FMGI</t>
  </si>
  <si>
    <t>CM491BFQN</t>
  </si>
  <si>
    <t>RG049RSGY</t>
  </si>
  <si>
    <t>PP704NLTM</t>
  </si>
  <si>
    <t>LE731SFXG</t>
  </si>
  <si>
    <t>RR670DRUW</t>
  </si>
  <si>
    <t>HI256ZCPM</t>
  </si>
  <si>
    <t>AX954WJIW</t>
  </si>
  <si>
    <t>DY677RKYV</t>
  </si>
  <si>
    <t>BA451HWSB</t>
  </si>
  <si>
    <t>PR653TEIK</t>
  </si>
  <si>
    <t>AR773CJBM</t>
  </si>
  <si>
    <t>KA153MDFZ</t>
  </si>
  <si>
    <t>MK312QJIN</t>
  </si>
  <si>
    <t>XV438MBCU</t>
  </si>
  <si>
    <t>OB860WDIZ</t>
  </si>
  <si>
    <t>SQ129UJPS</t>
  </si>
  <si>
    <t>SR511AVHJ</t>
  </si>
  <si>
    <t>LY747VOVD</t>
  </si>
  <si>
    <t>FZ430NGSN</t>
  </si>
  <si>
    <t>SD224QXXC</t>
  </si>
  <si>
    <t>KU435CZKQ</t>
  </si>
  <si>
    <t>II028EVFQ</t>
  </si>
  <si>
    <t>JD895GTBD</t>
  </si>
  <si>
    <t>GU610QCOJ</t>
  </si>
  <si>
    <t>JM386FGSO</t>
  </si>
  <si>
    <t>distribuição CASP</t>
  </si>
  <si>
    <t>Última sessão (Follow-up)</t>
  </si>
  <si>
    <t>relatório</t>
  </si>
  <si>
    <t>CASP</t>
  </si>
  <si>
    <t>contacto</t>
  </si>
  <si>
    <t>projeto</t>
  </si>
  <si>
    <t>estado</t>
  </si>
  <si>
    <t>terapeuta</t>
  </si>
  <si>
    <t>assiste</t>
  </si>
  <si>
    <t>sexo</t>
  </si>
  <si>
    <t>estado civil</t>
  </si>
  <si>
    <t>idade</t>
  </si>
  <si>
    <t>sit. profissional</t>
  </si>
  <si>
    <t>PHQ</t>
  </si>
  <si>
    <t>disponibilidade</t>
  </si>
  <si>
    <t>relação com ISMAI</t>
  </si>
  <si>
    <t xml:space="preserve"> motivo</t>
  </si>
  <si>
    <t>não disponivel</t>
  </si>
  <si>
    <t>atribuido</t>
  </si>
  <si>
    <t>joana pereira</t>
  </si>
  <si>
    <t>claudia pinto</t>
  </si>
  <si>
    <t>M</t>
  </si>
  <si>
    <t>solteiro</t>
  </si>
  <si>
    <t>empregado</t>
  </si>
  <si>
    <t>Fins de dia (a partir das 18:30h)</t>
  </si>
  <si>
    <t>ex-aluno ciências e comunicação</t>
  </si>
  <si>
    <t>Ansiedade crescente em situações de trabalho profissionais; sentimentos de apatia e desesperança ("para que é que estou a fazer isto?")</t>
  </si>
  <si>
    <t>enviado</t>
  </si>
  <si>
    <t>catarina nascimento</t>
  </si>
  <si>
    <t>Fins de dia (a partir das 18h)</t>
  </si>
  <si>
    <t>n/a</t>
  </si>
  <si>
    <t>Familiares têm notado humor irritável e comportamentos verbalmente agressivos. Cliente não reconhece, mas aceitou procurar ajuda.</t>
  </si>
  <si>
    <t>disponivel</t>
  </si>
  <si>
    <t>pedro lopes</t>
  </si>
  <si>
    <t>De manhã cedo (entre as 9h e as 11h)</t>
  </si>
  <si>
    <t>Sente-se com humor anedónico e ansiedade elevada. Decidiu participar no programa de investigação por ter 8 sessões gratuitas</t>
  </si>
  <si>
    <t>reencaminhado</t>
  </si>
  <si>
    <t>não atribuido</t>
  </si>
  <si>
    <t>Horários rotativos definidos mensalmente</t>
  </si>
  <si>
    <t>Familiares e namorado preocupados com consumo "ocasional" de "Bloom", um derivado de cocaína, em festas. Cliente afirma não sentir que seja problemático, apenas veio para provar à familia que está tudo bem</t>
  </si>
  <si>
    <t>A partir das 15:30h</t>
  </si>
  <si>
    <t>namorado de aluna de MPCS</t>
  </si>
  <si>
    <t>Soube do estudo (no qual a namorada está a participar como investigadora) e quis experimentar.</t>
  </si>
  <si>
    <t>F</t>
  </si>
  <si>
    <t>solteira</t>
  </si>
  <si>
    <t>estudante</t>
  </si>
  <si>
    <t>Horas muito específicas em dias da semana específicos devido a aulas.</t>
  </si>
  <si>
    <t>aluna de Psicologia no ISMAI</t>
  </si>
  <si>
    <t>Sintomas depressivos com picos fortes em certos dias (passa o dia na cama, não se consegue levantar e ir às aulas). Sintomas de ansiedade generalizada e perturbação de pânico. Relação pouco saudável com a comida (recorre à comida para se sentir bem, mas detesta a sua imagem física e tenta não comer durante longos períodos de tempo). Sentimentos de desesperança e que "se não estivesse aqui, nada mudava". Em adolescente, já tinha muita ansiedade, visão muito negativa de si mesma (odiava o seu corpo) e mutilava-se (cortava os braços) para se abstrair da dor emocional. Atualmente afirma não ter ideação suicida (nunca tentou suicidar-se) mas se deixasse de existir, não lhe fazia diferença.</t>
  </si>
  <si>
    <t>De manhã cedo (9h)</t>
  </si>
  <si>
    <t>Amiga de aluna de PhD. Psicologia</t>
  </si>
  <si>
    <t>Sintomas de ansiedade social com ataques de pânico, especialmente em momentos de avaliação académica. Ansiedade Generalizada. Possível perturbação de stress pós-traumático (Foi assediada por um professor várias vezes na adolescência. Evita contextos, ruas e atividades que a façam lembrar esses momentos. Evita contacto físico no dia-a-dia. Afirma, no entanto, sentir-se bem com a sua relação íntima com o namorado.</t>
  </si>
  <si>
    <t>daniel castro</t>
  </si>
  <si>
    <t>Quartas-feiras de manhã e sextas de tarde</t>
  </si>
  <si>
    <t>Sintomas depressivos (humor deprimido, insónias, falta de concentração, irritabilidade, alimentação inconstante, cansaço). Sintomas de ansiedade generalizada (muito associada ao trabalho). Tem-se sentido muito pressionado no trabalho (advogado, atualmente a fazer estágio para a ordem).O pai foi trabalhar para Espanha, e ele tem de levar a irmã e mãe para todo o lado. Afirma sentir-se irritável, sem paciência, com dificuldade em concentrar-se e decorar informação. Não aguenta o silêncio, tem sempre de colocar música ou ouvir podcasts ou trabalhar para se abstrair dos pensamentos. Fuma marijuana para se acalmar e adormecer à noite. Apresenta-se muito composto, calmo, pragmático, e evita tocar em assuntos emocionalmente desencadeadores.</t>
  </si>
  <si>
    <t>distribuido</t>
  </si>
  <si>
    <t>terapeutas</t>
  </si>
  <si>
    <t>contactos</t>
  </si>
  <si>
    <t>email</t>
  </si>
  <si>
    <t>telemovel</t>
  </si>
  <si>
    <t>nº de casos</t>
  </si>
  <si>
    <t>assistiu</t>
  </si>
  <si>
    <t>Daniel Castro</t>
  </si>
  <si>
    <t>dcastro@umaia.pt</t>
  </si>
  <si>
    <t>Pedro Lopes</t>
  </si>
  <si>
    <t>plopes@umaia.pt</t>
  </si>
  <si>
    <t>Catarina Nascimento</t>
  </si>
  <si>
    <t>a032117@umaia.pt</t>
  </si>
  <si>
    <t>Joana Pereira</t>
  </si>
  <si>
    <t>a008070@umaia.pt</t>
  </si>
  <si>
    <t>Claudia Pinto</t>
  </si>
  <si>
    <t>claudiaccpinto@gmail.com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</si>
</sst>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Calibri"/>
      <family val="2"/>
      <scheme val="minor"/>
    </font>
    <font>
      <sz val="20"/>
      <color theme="1"/>
      <name val="Avenir Next Regular"/>
    </font>
    <font>
      <u/>
      <sz val="12"/>
      <color theme="10"/>
      <name val="Calibri"/>
      <family val="2"/>
      <scheme val="minor"/>
    </font>
    <font>
      <sz val="20"/>
      <color rgb="FFF2E9D0"/>
      <name val="Avenir Next Regular"/>
    </font>
    <font>
      <sz val="12"/>
      <color rgb="FF333741"/>
      <name val="Avenir Next Regular"/>
    </font>
    <font>
      <sz val="20"/>
      <color rgb="FF333741"/>
      <name val="Avenir Next Regular"/>
    </font>
    <font>
      <sz val="16"/>
      <color rgb="FF333741"/>
      <name val="Avenir Next Regular"/>
    </font>
    <font>
      <sz val="12"/>
      <color rgb="FFDF5646"/>
      <name val="Avenir Next Regular"/>
    </font>
    <font>
      <b/>
      <sz val="36"/>
      <color rgb="FF333741"/>
      <name val="Avenir Next Regular"/>
    </font>
    <font>
      <b/>
      <sz val="36"/>
      <color rgb="FFF2E9D0"/>
      <name val="Avenir Next Regular"/>
    </font>
    <font>
      <b/>
      <sz val="36"/>
      <color rgb="FFDF5646"/>
      <name val="Avenir Next Regular"/>
    </font>
    <font>
      <b/>
      <u/>
      <sz val="36"/>
      <color rgb="FF333741"/>
      <name val="Avenir Next Regular"/>
    </font>
    <font>
      <b/>
      <u/>
      <sz val="36"/>
      <color rgb="FFF2E9D0"/>
      <name val="Avenir Next Regular"/>
    </font>
    <font>
      <sz val="22"/>
      <color theme="1"/>
      <name val="Avenir Next Regular"/>
    </font>
    <font>
      <b/>
      <sz val="72"/>
      <color rgb="FFF2E9D0"/>
      <name val="Avenir Next Regular"/>
    </font>
    <font>
      <sz val="14"/>
      <color rgb="FFF2E9D0"/>
      <name val="Avenir Next Regular"/>
    </font>
    <font>
      <sz val="12"/>
      <color rgb="FFF2E9D0"/>
      <name val="Avenir Next Regular"/>
    </font>
    <font>
      <sz val="12"/>
      <color theme="1"/>
      <name val="Avenir Next Regular"/>
    </font>
    <font>
      <sz val="12"/>
      <color rgb="FFDF5646"/>
      <name val="Calibri"/>
      <family val="2"/>
      <scheme val="minor"/>
    </font>
    <font>
      <sz val="14"/>
      <color rgb="FF333741"/>
      <name val="Avenir Next Regular"/>
    </font>
    <font>
      <b/>
      <sz val="26"/>
      <color rgb="FFF2E9D0"/>
      <name val="Avenir Next Regular"/>
    </font>
    <font>
      <b/>
      <sz val="36"/>
      <color rgb="FFF2E9D0"/>
      <name val="Avenir Next LT Pro"/>
      <family val="2"/>
    </font>
    <font>
      <b/>
      <sz val="22"/>
      <color rgb="FF333741"/>
      <name val="Avenir Next LT Pro"/>
      <family val="2"/>
    </font>
    <font>
      <b/>
      <sz val="36"/>
      <color rgb="FF333741"/>
      <name val="Avenir Next LT Pro"/>
      <family val="2"/>
    </font>
    <font>
      <b/>
      <sz val="22"/>
      <color indexed="81"/>
      <name val="Tahoma"/>
      <family val="2"/>
    </font>
    <font>
      <sz val="22"/>
      <color indexed="81"/>
      <name val="Tahoma"/>
      <family val="2"/>
    </font>
    <font>
      <sz val="20"/>
      <color rgb="FF000000"/>
      <name val="Avenir Next Regular"/>
    </font>
    <font>
      <b/>
      <sz val="22"/>
      <color rgb="FF000000"/>
      <name val="Tahoma"/>
      <family val="2"/>
    </font>
    <font>
      <sz val="22"/>
      <color rgb="FF000000"/>
      <name val="Tahoma"/>
      <family val="2"/>
    </font>
    <font>
      <u/>
      <sz val="22"/>
      <color rgb="FF000000"/>
      <name val="Tahoma"/>
      <family val="2"/>
    </font>
    <font>
      <sz val="18"/>
      <color theme="1"/>
      <name val="Avenir Next Regular"/>
    </font>
    <font>
      <sz val="20"/>
      <color rgb="FFF2E9D0"/>
      <name val="Avenir Next LT Pro"/>
    </font>
    <font>
      <b/>
      <sz val="48"/>
      <color rgb="FFF2E9D0"/>
      <name val="Avenir Next Regular"/>
    </font>
    <font>
      <b/>
      <sz val="12"/>
      <color rgb="FFF2E9D0"/>
      <name val="Avenir Next Regular"/>
    </font>
    <font>
      <b/>
      <sz val="12"/>
      <color rgb="FF333741"/>
      <name val="Avenir Next Regular"/>
    </font>
    <font>
      <sz val="11"/>
      <color rgb="FFF2E9D0"/>
      <name val="Avenir Next Regula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212121"/>
      <name val="Segoe UI"/>
    </font>
    <font>
      <b/>
      <sz val="22"/>
      <color theme="1"/>
      <name val="Avenir Next Regular"/>
    </font>
    <font>
      <sz val="12"/>
      <color rgb="FF000000"/>
      <name val="Inherit"/>
    </font>
    <font>
      <sz val="12"/>
      <color theme="0" tint="-0.14999847407452621"/>
      <name val="Avenir Next Regular"/>
    </font>
    <font>
      <sz val="12"/>
      <color theme="0" tint="-0.14999847407452621"/>
      <name val="Calibri"/>
      <family val="2"/>
      <scheme val="minor"/>
    </font>
    <font>
      <sz val="9"/>
      <color rgb="FF000000"/>
      <name val="Segoe UI"/>
    </font>
    <font>
      <sz val="18"/>
      <color rgb="FFF2E9D0"/>
      <name val="Avenir Next Regular"/>
    </font>
    <font>
      <sz val="12"/>
      <color rgb="FFF2E9D0"/>
      <name val="Calibri"/>
      <family val="2"/>
      <scheme val="minor"/>
    </font>
    <font>
      <sz val="10"/>
      <color rgb="FF42424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51BFAB"/>
        <bgColor indexed="64"/>
      </patternFill>
    </fill>
    <fill>
      <patternFill patternType="solid">
        <fgColor rgb="FFF2E9D0"/>
        <bgColor indexed="64"/>
      </patternFill>
    </fill>
    <fill>
      <patternFill patternType="solid">
        <fgColor rgb="FFDF5646"/>
        <bgColor indexed="64"/>
      </patternFill>
    </fill>
    <fill>
      <patternFill patternType="solid">
        <fgColor rgb="FFF4BC34"/>
        <bgColor indexed="64"/>
      </patternFill>
    </fill>
    <fill>
      <patternFill patternType="solid">
        <fgColor rgb="FF33374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51BFAB"/>
        <bgColor rgb="FFD9E1F2"/>
      </patternFill>
    </fill>
    <fill>
      <patternFill patternType="solid">
        <fgColor rgb="FF51BFAB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4">
    <xf numFmtId="0" fontId="0" fillId="0" borderId="0" xfId="0"/>
    <xf numFmtId="0" fontId="14" fillId="3" borderId="0" xfId="0" applyFont="1" applyFill="1" applyAlignment="1">
      <alignment horizontal="left" vertical="top" textRotation="90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textRotation="90" wrapText="1"/>
    </xf>
    <xf numFmtId="0" fontId="4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4" fillId="6" borderId="0" xfId="0" applyFont="1" applyFill="1"/>
    <xf numFmtId="0" fontId="4" fillId="4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textRotation="90" wrapText="1"/>
    </xf>
    <xf numFmtId="0" fontId="7" fillId="4" borderId="3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vertical="top" textRotation="90" wrapText="1"/>
    </xf>
    <xf numFmtId="0" fontId="6" fillId="2" borderId="8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textRotation="90" wrapText="1"/>
    </xf>
    <xf numFmtId="0" fontId="5" fillId="3" borderId="0" xfId="0" applyFont="1" applyFill="1" applyAlignment="1">
      <alignment horizontal="center" vertical="center" textRotation="90" wrapText="1"/>
    </xf>
    <xf numFmtId="0" fontId="5" fillId="5" borderId="0" xfId="0" applyFont="1" applyFill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7" borderId="0" xfId="0" applyFill="1"/>
    <xf numFmtId="0" fontId="4" fillId="6" borderId="0" xfId="0" applyFont="1" applyFill="1" applyAlignment="1">
      <alignment horizontal="center" vertical="center" wrapText="1"/>
    </xf>
    <xf numFmtId="0" fontId="11" fillId="6" borderId="0" xfId="1" applyFont="1" applyFill="1" applyBorder="1" applyAlignment="1">
      <alignment horizontal="center" vertical="top" textRotation="90" wrapText="1"/>
    </xf>
    <xf numFmtId="0" fontId="5" fillId="6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vertical="top" textRotation="90" wrapText="1"/>
    </xf>
    <xf numFmtId="0" fontId="4" fillId="7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left" textRotation="90"/>
    </xf>
    <xf numFmtId="0" fontId="0" fillId="5" borderId="0" xfId="0" applyFill="1"/>
    <xf numFmtId="0" fontId="17" fillId="7" borderId="0" xfId="0" applyFont="1" applyFill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17" fillId="0" borderId="0" xfId="0" applyFont="1" applyAlignment="1">
      <alignment horizontal="center"/>
    </xf>
    <xf numFmtId="0" fontId="17" fillId="7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4" borderId="0" xfId="1" applyFont="1" applyFill="1" applyBorder="1" applyAlignment="1">
      <alignment horizontal="center" vertical="top" wrapText="1"/>
    </xf>
    <xf numFmtId="0" fontId="19" fillId="4" borderId="0" xfId="1" applyFont="1" applyFill="1" applyBorder="1" applyAlignment="1">
      <alignment horizontal="center" vertical="center" wrapText="1"/>
    </xf>
    <xf numFmtId="0" fontId="19" fillId="4" borderId="0" xfId="1" applyFont="1" applyFill="1" applyBorder="1" applyAlignment="1">
      <alignment horizont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textRotation="90"/>
    </xf>
    <xf numFmtId="0" fontId="9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vertical="top" textRotation="90" wrapText="1"/>
    </xf>
    <xf numFmtId="0" fontId="1" fillId="4" borderId="0" xfId="0" applyFont="1" applyFill="1" applyAlignment="1">
      <alignment horizontal="left"/>
    </xf>
    <xf numFmtId="0" fontId="0" fillId="3" borderId="0" xfId="0" applyFill="1"/>
    <xf numFmtId="0" fontId="9" fillId="5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/>
    </xf>
    <xf numFmtId="0" fontId="1" fillId="4" borderId="0" xfId="0" applyFont="1" applyFill="1"/>
    <xf numFmtId="0" fontId="3" fillId="3" borderId="0" xfId="0" applyFont="1" applyFill="1"/>
    <xf numFmtId="0" fontId="5" fillId="3" borderId="0" xfId="0" applyFont="1" applyFill="1"/>
    <xf numFmtId="0" fontId="20" fillId="3" borderId="0" xfId="0" applyFont="1" applyFill="1"/>
    <xf numFmtId="0" fontId="5" fillId="6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left" wrapText="1"/>
    </xf>
    <xf numFmtId="0" fontId="22" fillId="5" borderId="9" xfId="1" applyFont="1" applyFill="1" applyBorder="1" applyAlignment="1">
      <alignment horizontal="left" vertical="center" wrapText="1"/>
    </xf>
    <xf numFmtId="0" fontId="22" fillId="5" borderId="5" xfId="1" applyFont="1" applyFill="1" applyBorder="1" applyAlignment="1">
      <alignment horizontal="left" vertical="center" wrapText="1"/>
    </xf>
    <xf numFmtId="0" fontId="4" fillId="6" borderId="9" xfId="0" applyFont="1" applyFill="1" applyBorder="1"/>
    <xf numFmtId="0" fontId="22" fillId="3" borderId="9" xfId="1" applyFont="1" applyFill="1" applyBorder="1" applyAlignment="1">
      <alignment horizontal="left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0" fillId="8" borderId="2" xfId="0" applyFill="1" applyBorder="1"/>
    <xf numFmtId="0" fontId="9" fillId="7" borderId="0" xfId="0" applyFont="1" applyFill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21" fillId="7" borderId="0" xfId="1" applyFont="1" applyFill="1" applyBorder="1" applyAlignment="1">
      <alignment horizontal="center" vertical="top" textRotation="90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1" fillId="7" borderId="0" xfId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textRotation="90" wrapText="1"/>
    </xf>
    <xf numFmtId="0" fontId="5" fillId="7" borderId="7" xfId="0" applyFont="1" applyFill="1" applyBorder="1" applyAlignment="1">
      <alignment horizontal="center" vertical="center" wrapText="1"/>
    </xf>
    <xf numFmtId="0" fontId="17" fillId="7" borderId="0" xfId="0" applyFont="1" applyFill="1"/>
    <xf numFmtId="0" fontId="17" fillId="0" borderId="0" xfId="0" applyFont="1"/>
    <xf numFmtId="0" fontId="16" fillId="7" borderId="0" xfId="0" applyFont="1" applyFill="1" applyAlignment="1">
      <alignment vertical="top" textRotation="90" wrapText="1"/>
    </xf>
    <xf numFmtId="0" fontId="33" fillId="7" borderId="0" xfId="1" applyFont="1" applyFill="1" applyBorder="1" applyAlignment="1">
      <alignment horizontal="center" vertical="top" textRotation="90" wrapText="1"/>
    </xf>
    <xf numFmtId="0" fontId="16" fillId="7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8" fillId="7" borderId="0" xfId="0" applyFont="1" applyFill="1"/>
    <xf numFmtId="0" fontId="14" fillId="0" borderId="0" xfId="0" applyFont="1" applyAlignment="1">
      <alignment horizontal="left" vertical="top" textRotation="90"/>
    </xf>
    <xf numFmtId="0" fontId="14" fillId="0" borderId="0" xfId="0" applyFont="1" applyAlignment="1">
      <alignment vertical="top" textRotation="90"/>
    </xf>
    <xf numFmtId="0" fontId="9" fillId="0" borderId="0" xfId="0" applyFont="1" applyAlignment="1">
      <alignment vertical="center"/>
    </xf>
    <xf numFmtId="0" fontId="15" fillId="0" borderId="0" xfId="0" applyFont="1" applyAlignment="1">
      <alignment textRotation="90"/>
    </xf>
    <xf numFmtId="0" fontId="13" fillId="0" borderId="0" xfId="0" applyFont="1"/>
    <xf numFmtId="0" fontId="15" fillId="0" borderId="0" xfId="0" applyFont="1" applyAlignment="1">
      <alignment horizontal="left" textRotation="90"/>
    </xf>
    <xf numFmtId="0" fontId="14" fillId="0" borderId="0" xfId="0" applyFont="1" applyAlignment="1">
      <alignment textRotation="90"/>
    </xf>
    <xf numFmtId="0" fontId="9" fillId="0" borderId="0" xfId="0" applyFont="1"/>
    <xf numFmtId="0" fontId="9" fillId="7" borderId="0" xfId="0" applyFont="1" applyFill="1" applyAlignment="1">
      <alignment horizontal="center"/>
    </xf>
    <xf numFmtId="0" fontId="16" fillId="7" borderId="0" xfId="0" applyFont="1" applyFill="1"/>
    <xf numFmtId="0" fontId="0" fillId="5" borderId="2" xfId="0" applyFill="1" applyBorder="1"/>
    <xf numFmtId="0" fontId="0" fillId="0" borderId="0" xfId="0" applyAlignment="1">
      <alignment horizontal="left"/>
    </xf>
    <xf numFmtId="0" fontId="16" fillId="7" borderId="0" xfId="0" applyFont="1" applyFill="1" applyAlignment="1">
      <alignment wrapText="1"/>
    </xf>
    <xf numFmtId="0" fontId="32" fillId="7" borderId="0" xfId="0" applyFont="1" applyFill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14" fontId="5" fillId="0" borderId="15" xfId="0" applyNumberFormat="1" applyFont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20" fontId="5" fillId="0" borderId="15" xfId="0" applyNumberFormat="1" applyFont="1" applyBorder="1" applyAlignment="1">
      <alignment horizontal="center" vertical="center" wrapText="1"/>
    </xf>
    <xf numFmtId="0" fontId="30" fillId="3" borderId="15" xfId="1" applyFont="1" applyFill="1" applyBorder="1" applyAlignment="1">
      <alignment horizontal="center" vertical="center"/>
    </xf>
    <xf numFmtId="0" fontId="30" fillId="0" borderId="15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horizontal="center" vertical="top" wrapText="1"/>
    </xf>
    <xf numFmtId="0" fontId="1" fillId="0" borderId="15" xfId="0" applyFont="1" applyBorder="1" applyAlignment="1">
      <alignment horizontal="left"/>
    </xf>
    <xf numFmtId="0" fontId="21" fillId="0" borderId="15" xfId="1" applyFont="1" applyFill="1" applyBorder="1" applyAlignment="1">
      <alignment horizontal="center" vertical="top" textRotation="90" wrapText="1"/>
    </xf>
    <xf numFmtId="0" fontId="3" fillId="0" borderId="15" xfId="0" applyFont="1" applyBorder="1" applyAlignment="1">
      <alignment horizontal="center" vertical="center" wrapText="1"/>
    </xf>
    <xf numFmtId="14" fontId="26" fillId="0" borderId="15" xfId="0" applyNumberFormat="1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wrapText="1"/>
    </xf>
    <xf numFmtId="0" fontId="17" fillId="0" borderId="15" xfId="0" applyFont="1" applyBorder="1" applyAlignment="1">
      <alignment horizontal="left" vertical="center" wrapText="1"/>
    </xf>
    <xf numFmtId="0" fontId="17" fillId="0" borderId="15" xfId="0" applyFont="1" applyBorder="1"/>
    <xf numFmtId="0" fontId="0" fillId="0" borderId="15" xfId="0" applyBorder="1"/>
    <xf numFmtId="0" fontId="17" fillId="3" borderId="15" xfId="0" applyFont="1" applyFill="1" applyBorder="1" applyAlignment="1">
      <alignment horizontal="left" vertical="center"/>
    </xf>
    <xf numFmtId="0" fontId="17" fillId="6" borderId="15" xfId="0" applyFont="1" applyFill="1" applyBorder="1" applyAlignment="1">
      <alignment horizontal="left" vertical="center"/>
    </xf>
    <xf numFmtId="0" fontId="17" fillId="3" borderId="15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17" fillId="3" borderId="1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6" fillId="7" borderId="0" xfId="0" applyFont="1" applyFill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6" fillId="7" borderId="0" xfId="0" applyFont="1" applyFill="1" applyAlignment="1">
      <alignment horizontal="left"/>
    </xf>
    <xf numFmtId="0" fontId="17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0" fontId="34" fillId="4" borderId="0" xfId="0" applyFont="1" applyFill="1" applyAlignment="1">
      <alignment horizontal="center" wrapText="1"/>
    </xf>
    <xf numFmtId="0" fontId="0" fillId="0" borderId="15" xfId="0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4" borderId="0" xfId="0" applyFill="1"/>
    <xf numFmtId="0" fontId="17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3" borderId="0" xfId="0" applyFont="1" applyFill="1"/>
    <xf numFmtId="0" fontId="16" fillId="9" borderId="0" xfId="0" applyFont="1" applyFill="1" applyAlignment="1">
      <alignment horizontal="left"/>
    </xf>
    <xf numFmtId="0" fontId="35" fillId="10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/>
    </xf>
    <xf numFmtId="0" fontId="35" fillId="3" borderId="0" xfId="0" applyFont="1" applyFill="1" applyAlignment="1">
      <alignment horizontal="left"/>
    </xf>
    <xf numFmtId="0" fontId="35" fillId="10" borderId="0" xfId="0" applyFont="1" applyFill="1" applyAlignment="1">
      <alignment horizontal="left"/>
    </xf>
    <xf numFmtId="0" fontId="16" fillId="3" borderId="0" xfId="0" applyFont="1" applyFill="1"/>
    <xf numFmtId="0" fontId="33" fillId="7" borderId="0" xfId="0" applyFont="1" applyFill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4" borderId="0" xfId="0" applyFont="1" applyFill="1"/>
    <xf numFmtId="0" fontId="17" fillId="4" borderId="0" xfId="0" applyFont="1" applyFill="1"/>
    <xf numFmtId="0" fontId="30" fillId="3" borderId="15" xfId="0" applyFont="1" applyFill="1" applyBorder="1" applyAlignment="1">
      <alignment horizontal="center" vertical="center"/>
    </xf>
    <xf numFmtId="0" fontId="36" fillId="0" borderId="0" xfId="0" applyFont="1" applyAlignment="1">
      <alignment horizontal="left" vertical="top" wrapText="1"/>
    </xf>
    <xf numFmtId="0" fontId="36" fillId="0" borderId="0" xfId="0" applyFont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37" fillId="0" borderId="0" xfId="0" applyFont="1" applyAlignment="1">
      <alignment horizontal="left" vertical="top"/>
    </xf>
    <xf numFmtId="3" fontId="0" fillId="0" borderId="2" xfId="0" applyNumberFormat="1" applyBorder="1" applyAlignment="1">
      <alignment horizontal="left" vertical="top"/>
    </xf>
    <xf numFmtId="0" fontId="16" fillId="5" borderId="0" xfId="0" applyFont="1" applyFill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30" fillId="0" borderId="15" xfId="1" applyFont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 wrapText="1"/>
    </xf>
    <xf numFmtId="0" fontId="30" fillId="3" borderId="16" xfId="1" applyFont="1" applyFill="1" applyBorder="1" applyAlignment="1">
      <alignment horizontal="center" vertical="center"/>
    </xf>
    <xf numFmtId="0" fontId="3" fillId="5" borderId="16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0" fillId="0" borderId="0" xfId="0" applyFont="1" applyAlignment="1">
      <alignment vertical="center" wrapText="1"/>
    </xf>
    <xf numFmtId="0" fontId="39" fillId="0" borderId="0" xfId="0" applyFont="1"/>
    <xf numFmtId="0" fontId="41" fillId="7" borderId="15" xfId="0" applyFont="1" applyFill="1" applyBorder="1" applyAlignment="1">
      <alignment horizontal="left" vertical="center"/>
    </xf>
    <xf numFmtId="0" fontId="41" fillId="7" borderId="15" xfId="0" applyFont="1" applyFill="1" applyBorder="1" applyAlignment="1">
      <alignment horizontal="center" vertical="center"/>
    </xf>
    <xf numFmtId="0" fontId="41" fillId="7" borderId="15" xfId="0" applyFont="1" applyFill="1" applyBorder="1" applyAlignment="1">
      <alignment horizontal="left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1" fillId="7" borderId="0" xfId="0" applyFont="1" applyFill="1"/>
    <xf numFmtId="0" fontId="42" fillId="7" borderId="0" xfId="0" applyFont="1" applyFill="1"/>
    <xf numFmtId="0" fontId="38" fillId="0" borderId="11" xfId="0" applyFont="1" applyBorder="1" applyAlignment="1">
      <alignment horizontal="left" vertical="top"/>
    </xf>
    <xf numFmtId="0" fontId="43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5" borderId="0" xfId="0" applyFont="1" applyFill="1" applyAlignment="1">
      <alignment horizontal="center" vertical="center" wrapText="1"/>
    </xf>
    <xf numFmtId="0" fontId="44" fillId="5" borderId="15" xfId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/>
    </xf>
    <xf numFmtId="0" fontId="3" fillId="5" borderId="15" xfId="1" applyFont="1" applyFill="1" applyBorder="1" applyAlignment="1">
      <alignment horizontal="center" vertical="top" wrapText="1"/>
    </xf>
    <xf numFmtId="0" fontId="3" fillId="5" borderId="15" xfId="0" applyFont="1" applyFill="1" applyBorder="1" applyAlignment="1">
      <alignment horizontal="left"/>
    </xf>
    <xf numFmtId="14" fontId="3" fillId="5" borderId="15" xfId="0" applyNumberFormat="1" applyFont="1" applyFill="1" applyBorder="1" applyAlignment="1">
      <alignment horizontal="center" vertical="center" wrapText="1"/>
    </xf>
    <xf numFmtId="20" fontId="3" fillId="5" borderId="15" xfId="0" applyNumberFormat="1" applyFont="1" applyFill="1" applyBorder="1" applyAlignment="1">
      <alignment horizontal="center" vertical="center" wrapText="1"/>
    </xf>
    <xf numFmtId="0" fontId="3" fillId="5" borderId="15" xfId="1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left" vertical="center"/>
    </xf>
    <xf numFmtId="0" fontId="16" fillId="7" borderId="15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wrapText="1"/>
    </xf>
    <xf numFmtId="0" fontId="45" fillId="7" borderId="0" xfId="0" applyFont="1" applyFill="1"/>
    <xf numFmtId="0" fontId="2" fillId="9" borderId="0" xfId="1" applyFill="1" applyAlignment="1">
      <alignment horizontal="left"/>
    </xf>
    <xf numFmtId="3" fontId="46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44" fillId="3" borderId="15" xfId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left"/>
    </xf>
    <xf numFmtId="14" fontId="3" fillId="3" borderId="15" xfId="0" applyNumberFormat="1" applyFont="1" applyFill="1" applyBorder="1" applyAlignment="1">
      <alignment horizontal="center" vertical="center" wrapText="1"/>
    </xf>
    <xf numFmtId="20" fontId="3" fillId="3" borderId="15" xfId="0" applyNumberFormat="1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2" fillId="3" borderId="0" xfId="1" applyFill="1" applyAlignment="1">
      <alignment horizontal="left"/>
    </xf>
    <xf numFmtId="0" fontId="14" fillId="3" borderId="0" xfId="0" applyFont="1" applyFill="1" applyAlignment="1">
      <alignment horizontal="left" vertical="top" textRotation="90"/>
    </xf>
    <xf numFmtId="0" fontId="15" fillId="3" borderId="0" xfId="0" applyFont="1" applyFill="1" applyAlignment="1">
      <alignment horizontal="center" textRotation="90"/>
    </xf>
    <xf numFmtId="0" fontId="9" fillId="7" borderId="0" xfId="0" applyFont="1" applyFill="1" applyAlignment="1">
      <alignment horizontal="center" vertical="center"/>
    </xf>
    <xf numFmtId="0" fontId="13" fillId="0" borderId="0" xfId="0" applyFont="1" applyAlignment="1">
      <alignment horizontal="left" wrapText="1"/>
    </xf>
    <xf numFmtId="0" fontId="8" fillId="3" borderId="3" xfId="0" applyFont="1" applyFill="1" applyBorder="1" applyAlignment="1">
      <alignment horizontal="center" vertical="top" textRotation="90" wrapText="1"/>
    </xf>
    <xf numFmtId="0" fontId="8" fillId="3" borderId="0" xfId="0" applyFont="1" applyFill="1" applyAlignment="1">
      <alignment horizontal="center" vertical="top" textRotation="90" wrapText="1"/>
    </xf>
    <xf numFmtId="0" fontId="8" fillId="3" borderId="2" xfId="0" applyFont="1" applyFill="1" applyBorder="1" applyAlignment="1">
      <alignment horizontal="center" vertical="top" textRotation="90" wrapText="1"/>
    </xf>
    <xf numFmtId="0" fontId="9" fillId="3" borderId="8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3" fillId="5" borderId="9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21" fillId="6" borderId="3" xfId="1" applyFont="1" applyFill="1" applyBorder="1" applyAlignment="1">
      <alignment horizontal="center" vertical="top" textRotation="90" wrapText="1"/>
    </xf>
    <xf numFmtId="0" fontId="21" fillId="6" borderId="0" xfId="1" applyFont="1" applyFill="1" applyBorder="1" applyAlignment="1">
      <alignment horizontal="center" vertical="top" textRotation="90" wrapText="1"/>
    </xf>
    <xf numFmtId="0" fontId="21" fillId="7" borderId="3" xfId="1" applyFont="1" applyFill="1" applyBorder="1" applyAlignment="1">
      <alignment horizontal="center" vertical="top" textRotation="90" wrapText="1"/>
    </xf>
    <xf numFmtId="0" fontId="21" fillId="7" borderId="0" xfId="1" applyFont="1" applyFill="1" applyBorder="1" applyAlignment="1">
      <alignment horizontal="center" vertical="top" textRotation="90" wrapText="1"/>
    </xf>
    <xf numFmtId="0" fontId="12" fillId="5" borderId="10" xfId="1" applyFont="1" applyFill="1" applyBorder="1" applyAlignment="1">
      <alignment horizontal="center" vertical="top" textRotation="90" wrapText="1"/>
    </xf>
    <xf numFmtId="0" fontId="12" fillId="5" borderId="3" xfId="1" applyFont="1" applyFill="1" applyBorder="1" applyAlignment="1">
      <alignment horizontal="center" vertical="top" textRotation="90" wrapText="1"/>
    </xf>
    <xf numFmtId="0" fontId="23" fillId="6" borderId="3" xfId="1" applyFont="1" applyFill="1" applyBorder="1" applyAlignment="1">
      <alignment horizontal="center" vertical="top" textRotation="90" wrapText="1"/>
    </xf>
    <xf numFmtId="0" fontId="23" fillId="6" borderId="0" xfId="1" applyFont="1" applyFill="1" applyBorder="1" applyAlignment="1">
      <alignment horizontal="center" vertical="top" textRotation="90" wrapText="1"/>
    </xf>
    <xf numFmtId="0" fontId="10" fillId="4" borderId="3" xfId="0" applyFont="1" applyFill="1" applyBorder="1" applyAlignment="1">
      <alignment horizontal="center" vertical="top" textRotation="90" wrapText="1"/>
    </xf>
    <xf numFmtId="0" fontId="10" fillId="4" borderId="0" xfId="0" applyFont="1" applyFill="1" applyAlignment="1">
      <alignment horizontal="center" vertical="top" textRotation="90" wrapText="1"/>
    </xf>
    <xf numFmtId="0" fontId="9" fillId="3" borderId="3" xfId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21" fillId="5" borderId="7" xfId="1" applyFont="1" applyFill="1" applyBorder="1" applyAlignment="1">
      <alignment horizontal="left" vertical="center" wrapText="1"/>
    </xf>
    <xf numFmtId="0" fontId="21" fillId="5" borderId="0" xfId="1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center" vertical="top" textRotation="90" wrapText="1"/>
    </xf>
    <xf numFmtId="0" fontId="8" fillId="5" borderId="0" xfId="0" applyFont="1" applyFill="1" applyAlignment="1">
      <alignment horizontal="center" vertical="top" textRotation="90" wrapText="1"/>
    </xf>
    <xf numFmtId="0" fontId="8" fillId="5" borderId="2" xfId="0" applyFont="1" applyFill="1" applyBorder="1" applyAlignment="1">
      <alignment horizontal="center" vertical="top" textRotation="90" wrapText="1"/>
    </xf>
    <xf numFmtId="0" fontId="16" fillId="5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9" fillId="5" borderId="0" xfId="0" applyFont="1" applyFill="1" applyAlignment="1">
      <alignment horizontal="left" vertical="top" textRotation="90"/>
    </xf>
    <xf numFmtId="0" fontId="16" fillId="5" borderId="11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12" fillId="7" borderId="3" xfId="1" applyFont="1" applyFill="1" applyBorder="1" applyAlignment="1">
      <alignment horizontal="center" vertical="top" textRotation="90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wrapText="1"/>
    </xf>
    <xf numFmtId="0" fontId="32" fillId="7" borderId="0" xfId="0" applyFont="1" applyFill="1" applyAlignment="1">
      <alignment horizontal="left" vertical="center" wrapText="1"/>
    </xf>
    <xf numFmtId="0" fontId="34" fillId="4" borderId="0" xfId="0" applyFont="1" applyFill="1" applyAlignment="1">
      <alignment horizontal="center" vertical="center" wrapText="1"/>
    </xf>
    <xf numFmtId="0" fontId="34" fillId="4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24">
    <dxf>
      <font>
        <color rgb="FFF2E9D0"/>
      </font>
      <fill>
        <patternFill>
          <bgColor rgb="FF51BFAB"/>
        </patternFill>
      </fill>
    </dxf>
    <dxf>
      <font>
        <color rgb="FFF2E9D0"/>
      </font>
      <fill>
        <patternFill>
          <bgColor rgb="FFDF5646"/>
        </patternFill>
      </fill>
    </dxf>
    <dxf>
      <font>
        <color rgb="FFF2E9D0"/>
      </font>
      <fill>
        <patternFill>
          <bgColor rgb="FFF4BC34"/>
        </patternFill>
      </fill>
    </dxf>
    <dxf>
      <font>
        <color rgb="FFF2E9D0"/>
      </font>
      <fill>
        <patternFill>
          <bgColor rgb="FF333741"/>
        </patternFill>
      </fill>
    </dxf>
    <dxf>
      <font>
        <color rgb="FFDF5646"/>
      </font>
      <fill>
        <patternFill>
          <bgColor rgb="FFF2E9D0"/>
        </patternFill>
      </fill>
    </dxf>
    <dxf>
      <font>
        <color rgb="FFF2E9D0"/>
      </font>
      <fill>
        <patternFill>
          <bgColor rgb="FFDF5646"/>
        </patternFill>
      </fill>
    </dxf>
    <dxf>
      <font>
        <color rgb="FFF2E9D0"/>
      </font>
      <fill>
        <patternFill>
          <bgColor rgb="FF51BFAB"/>
        </patternFill>
      </fill>
    </dxf>
    <dxf>
      <font>
        <color rgb="FFDF5646"/>
      </font>
      <fill>
        <patternFill>
          <bgColor rgb="FF333741"/>
        </patternFill>
      </fill>
    </dxf>
    <dxf>
      <font>
        <color rgb="FFDF5646"/>
      </font>
      <fill>
        <patternFill>
          <bgColor rgb="FF333741"/>
        </patternFill>
      </fill>
    </dxf>
    <dxf>
      <font>
        <b val="0"/>
        <i val="0"/>
        <color rgb="FFF2E9D0"/>
      </font>
      <fill>
        <patternFill>
          <bgColor rgb="FFF4BC34"/>
        </patternFill>
      </fill>
    </dxf>
    <dxf>
      <font>
        <color rgb="FFDF5646"/>
      </font>
      <fill>
        <patternFill>
          <bgColor rgb="FF333741"/>
        </patternFill>
      </fill>
    </dxf>
    <dxf>
      <font>
        <b val="0"/>
        <i val="0"/>
        <u val="none"/>
        <color rgb="FFF2E9D0"/>
      </font>
      <fill>
        <patternFill>
          <bgColor rgb="FF51BFAB"/>
        </patternFill>
      </fill>
    </dxf>
    <dxf>
      <font>
        <b val="0"/>
        <i val="0"/>
        <color rgb="FFF2E9D0"/>
      </font>
      <fill>
        <patternFill>
          <bgColor rgb="FFDF5646"/>
        </patternFill>
      </fill>
    </dxf>
    <dxf>
      <font>
        <color rgb="FFF2E9D0"/>
      </font>
      <fill>
        <patternFill>
          <bgColor rgb="FF51BFAB"/>
        </patternFill>
      </fill>
    </dxf>
    <dxf>
      <font>
        <color rgb="FFF2E9D0"/>
      </font>
      <fill>
        <patternFill>
          <bgColor rgb="FFDF5646"/>
        </patternFill>
      </fill>
    </dxf>
    <dxf>
      <font>
        <color rgb="FFF2E9D0"/>
      </font>
      <fill>
        <patternFill>
          <bgColor rgb="FFF4BC34"/>
        </patternFill>
      </fill>
    </dxf>
    <dxf>
      <font>
        <color rgb="FFF2E9D0"/>
      </font>
      <fill>
        <patternFill>
          <bgColor rgb="FF333741"/>
        </patternFill>
      </fill>
    </dxf>
    <dxf>
      <font>
        <color rgb="FFDF5646"/>
      </font>
      <fill>
        <patternFill>
          <bgColor rgb="FFF2E9D0"/>
        </patternFill>
      </fill>
    </dxf>
    <dxf>
      <font>
        <color rgb="FFF2E9D0"/>
      </font>
      <fill>
        <patternFill>
          <bgColor rgb="FFDF5646"/>
        </patternFill>
      </fill>
    </dxf>
    <dxf>
      <font>
        <color rgb="FFF2E9D0"/>
      </font>
      <fill>
        <patternFill>
          <bgColor rgb="FF51BFAB"/>
        </patternFill>
      </fill>
    </dxf>
    <dxf>
      <font>
        <b val="0"/>
        <i val="0"/>
        <u val="none"/>
        <color rgb="FFF2E9D0"/>
      </font>
      <fill>
        <patternFill>
          <bgColor rgb="FF51BFAB"/>
        </patternFill>
      </fill>
    </dxf>
    <dxf>
      <font>
        <b val="0"/>
        <i val="0"/>
        <color rgb="FFF2E9D0"/>
      </font>
      <fill>
        <patternFill>
          <bgColor rgb="FFDF5646"/>
        </patternFill>
      </fill>
    </dxf>
    <dxf>
      <font>
        <b val="0"/>
        <i val="0"/>
        <color rgb="FFF2E9D0"/>
      </font>
      <fill>
        <patternFill>
          <bgColor rgb="FFF4BC34"/>
        </patternFill>
      </fill>
    </dxf>
    <dxf>
      <font>
        <color rgb="FFDF5646"/>
      </font>
      <fill>
        <patternFill>
          <bgColor rgb="FF333741"/>
        </patternFill>
      </fill>
    </dxf>
  </dxfs>
  <tableStyles count="0" defaultTableStyle="TableStyleMedium2" defaultPivotStyle="PivotStyleLight16"/>
  <colors>
    <mruColors>
      <color rgb="FFF2E9D0"/>
      <color rgb="FF51BFAB"/>
      <color rgb="FFDF5646"/>
      <color rgb="FF333741"/>
      <color rgb="FFF4BC34"/>
      <color rgb="FFFF7C80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ocumenttasks/documenttask1.xml><?xml version="1.0" encoding="utf-8"?>
<Tasks xmlns="http://schemas.microsoft.com/office/tasks/2019/documenttasks">
  <Task id="{0304372B-64A0-4DCB-B513-8C6C36228BB5}">
    <Anchor>
      <Comment id="{3F61E244-2A77-4036-AE8F-AB48B7951C14}"/>
    </Anchor>
    <History>
      <Event time="2023-01-03T16:27:25.31" id="{2275F3A6-B97C-4AC3-B291-39074892F3C9}">
        <Attribution userId="S::d011793@umaia.pt::5e1ab6b7-02df-4367-82a9-28403e96b28e" userName="José Daniel Ferreira Nunes Barbosa de Castro" userProvider="AD"/>
        <Anchor>
          <Comment id="{3F61E244-2A77-4036-AE8F-AB48B7951C14}"/>
        </Anchor>
        <Create/>
      </Event>
      <Event time="2023-01-03T16:27:25.31" id="{0B37D19A-E081-4ECF-A902-6C6D75123429}">
        <Attribution userId="S::d011793@umaia.pt::5e1ab6b7-02df-4367-82a9-28403e96b28e" userName="José Daniel Ferreira Nunes Barbosa de Castro" userProvider="AD"/>
        <Anchor>
          <Comment id="{3F61E244-2A77-4036-AE8F-AB48B7951C14}"/>
        </Anchor>
        <Assign userId="S::A031776@umaia.pt::0bcdf65f-f5e7-4c76-b05b-f45f70b41ee7" userName="Pedro Miguel Monteiro Lopes" userProvider="AD"/>
      </Event>
      <Event time="2023-01-03T16:27:25.31" id="{8BA37345-B743-4B79-B488-3FE5A131A450}">
        <Attribution userId="S::d011793@umaia.pt::5e1ab6b7-02df-4367-82a9-28403e96b28e" userName="José Daniel Ferreira Nunes Barbosa de Castro" userProvider="AD"/>
        <Anchor>
          <Comment id="{3F61E244-2A77-4036-AE8F-AB48B7951C14}"/>
        </Anchor>
        <SetTitle title="@Pedro Miguel Monteiro Lopes"/>
      </Event>
      <Event time="2023-02-22T22:27:19.84" id="{82FA80A3-D869-40A2-A382-1A1980755F4C}">
        <Attribution userId="S::A031776@umaia.pt::0bcdf65f-f5e7-4c76-b05b-f45f70b41ee7" userName="Pedro Miguel Monteiro Lopes" userProvider="AD"/>
        <Progress percentComplete="100"/>
      </Event>
    </History>
  </Task>
  <Task id="{BE142958-CBA8-435E-ADA5-7812053D4EF7}">
    <Anchor>
      <Comment id="{EC5EE289-CF81-4EDE-A558-890080FBE849}"/>
    </Anchor>
    <History>
      <Event time="2023-01-03T16:27:01.02" id="{E6155C9E-9DDF-4DFE-AA38-978B43EF30E3}">
        <Attribution userId="S::d011793@umaia.pt::5e1ab6b7-02df-4367-82a9-28403e96b28e" userName="José Daniel Ferreira Nunes Barbosa de Castro" userProvider="AD"/>
        <Anchor>
          <Comment id="{EC5EE289-CF81-4EDE-A558-890080FBE849}"/>
        </Anchor>
        <Create/>
      </Event>
      <Event time="2023-01-03T16:27:01.02" id="{8F41F41C-BC8E-4DB3-BB4C-87019971EF67}">
        <Attribution userId="S::d011793@umaia.pt::5e1ab6b7-02df-4367-82a9-28403e96b28e" userName="José Daniel Ferreira Nunes Barbosa de Castro" userProvider="AD"/>
        <Anchor>
          <Comment id="{EC5EE289-CF81-4EDE-A558-890080FBE849}"/>
        </Anchor>
        <Assign userId="S::A031776@umaia.pt::0bcdf65f-f5e7-4c76-b05b-f45f70b41ee7" userName="Pedro Miguel Monteiro Lopes" userProvider="AD"/>
      </Event>
      <Event time="2023-01-03T16:27:01.02" id="{A58ED246-8204-47A6-9202-A96EF8CD99A4}">
        <Attribution userId="S::d011793@umaia.pt::5e1ab6b7-02df-4367-82a9-28403e96b28e" userName="José Daniel Ferreira Nunes Barbosa de Castro" userProvider="AD"/>
        <Anchor>
          <Comment id="{EC5EE289-CF81-4EDE-A558-890080FBE849}"/>
        </Anchor>
        <SetTitle title="@Pedro Miguel Monteiro Lopes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Pedro Miguel Monteiro Lopes" id="{FF253AF7-4718-4B38-83A0-41860B9749A1}" userId="A031776@umaia.pt" providerId="PeoplePicker"/>
  <person displayName="José Daniel Ferreira Nunes Barbosa de Castro" id="{18B55702-16A4-48D6-9C24-2D8B8EEB3CE1}" userId="S::d011793@umaia.pt::5e1ab6b7-02df-4367-82a9-28403e96b2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3-01-03T16:27:01.37" personId="{18B55702-16A4-48D6-9C24-2D8B8EEB3CE1}" id="{EC5EE289-CF81-4EDE-A558-890080FBE849}">
    <text xml:space="preserve">@Pedro Miguel Monteiro Lopes </text>
    <mentions>
      <mention mentionpersonId="{FF253AF7-4718-4B38-83A0-41860B9749A1}" mentionId="{B1CE7896-3633-4A6E-B830-F32D1F7673FE}" startIndex="0" length="28"/>
    </mentions>
  </threadedComment>
  <threadedComment ref="B11" dT="2023-01-03T16:28:27.89" personId="{18B55702-16A4-48D6-9C24-2D8B8EEB3CE1}" id="{4A8C5B90-A85D-46C0-A769-F54148F1E7AD}">
    <text>@Pedro Miguel Monteiro Lopes  não consegui encontrar este numero no email consegues?</text>
    <mentions>
      <mention mentionpersonId="{FF253AF7-4718-4B38-83A0-41860B9749A1}" mentionId="{AF7B6A93-B6A5-4A70-856D-EB17F157AF14}" startIndex="0" length="28"/>
    </mentions>
  </threadedComment>
  <threadedComment ref="E11" dT="2023-01-03T16:27:25.54" personId="{18B55702-16A4-48D6-9C24-2D8B8EEB3CE1}" id="{3F61E244-2A77-4036-AE8F-AB48B7951C14}" done="1">
    <text xml:space="preserve">@Pedro Miguel Monteiro Lopes </text>
    <mentions>
      <mention mentionpersonId="{FF253AF7-4718-4B38-83A0-41860B9749A1}" mentionId="{BB7A782D-27FA-40F5-A06A-69F8568420F7}" startIndex="0" length="28"/>
    </mentions>
  </threadedComment>
  <threadedComment ref="B13" dT="2023-01-03T16:29:59.04" personId="{18B55702-16A4-48D6-9C24-2D8B8EEB3CE1}" id="{2626DEB4-983D-44C4-AF04-E34A2249DD00}">
    <text xml:space="preserve">@Pedro Miguel Monteiro Lopes </text>
    <mentions>
      <mention mentionpersonId="{FF253AF7-4718-4B38-83A0-41860B9749A1}" mentionId="{0B622673-B14A-40FE-B778-538911341009}" startIndex="0" length="28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otCognitions_S5-S8_c.iqx" TargetMode="External"/><Relationship Id="rId13" Type="http://schemas.openxmlformats.org/officeDocument/2006/relationships/comments" Target="../comments1.xml"/><Relationship Id="rId3" Type="http://schemas.openxmlformats.org/officeDocument/2006/relationships/hyperlink" Target="randomizer.Rmd" TargetMode="External"/><Relationship Id="rId7" Type="http://schemas.openxmlformats.org/officeDocument/2006/relationships/hyperlink" Target="HotCognitions_S1-S4_i.iqx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otCognitions_S0_screening.iqx" TargetMode="External"/><Relationship Id="rId1" Type="http://schemas.openxmlformats.org/officeDocument/2006/relationships/hyperlink" Target="HotCognitions_S0.1_baseline.iqx" TargetMode="External"/><Relationship Id="rId6" Type="http://schemas.openxmlformats.org/officeDocument/2006/relationships/hyperlink" Target="HotCognitions_S1-S4_c.iq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preprocessingdata.Rmd" TargetMode="External"/><Relationship Id="rId10" Type="http://schemas.openxmlformats.org/officeDocument/2006/relationships/hyperlink" Target="alphanumeric_Generator.Rmd" TargetMode="External"/><Relationship Id="rId4" Type="http://schemas.openxmlformats.org/officeDocument/2006/relationships/hyperlink" Target="HotCognitions_S9_follow-up.iqx" TargetMode="External"/><Relationship Id="rId9" Type="http://schemas.openxmlformats.org/officeDocument/2006/relationships/hyperlink" Target="HotCognitions_S5-S8_i.iq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Users/danielcastro/Library/CloudStorage/OneDrive-BibliotecasPartilhadas-Maieutica/TEAMS_MDD%20-%20Multilayer%20Network%20-%20Estudo%20Final/Lab%20Tasks/Hot%20Cognitions%20v1/alphanumeric_Generator.R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Users/danielcastro/Library/CloudStorage/OneDrive-BibliotecasPartilhadas-Maieutica/TEAMS_MDD%20-%20Multilayer%20Network%20-%20Estudo%20Final/Lab%20Tasks/Hot%20Cognitions%20v1/randomizer.Rm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008070@umaia.pt" TargetMode="External"/><Relationship Id="rId1" Type="http://schemas.openxmlformats.org/officeDocument/2006/relationships/hyperlink" Target="mailto:a032117@umai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6E98-9D57-714C-80D2-9D12E503678D}">
  <dimension ref="A1:AM57"/>
  <sheetViews>
    <sheetView topLeftCell="A5" zoomScale="55" zoomScaleNormal="55" workbookViewId="0">
      <selection activeCell="P14" sqref="P14"/>
    </sheetView>
  </sheetViews>
  <sheetFormatPr defaultColWidth="11" defaultRowHeight="15.6"/>
  <cols>
    <col min="1" max="1" width="4.625" customWidth="1"/>
    <col min="2" max="2" width="15.625" customWidth="1"/>
    <col min="3" max="3" width="5.125" customWidth="1"/>
    <col min="5" max="5" width="13.875" customWidth="1"/>
    <col min="9" max="9" width="13.125" customWidth="1"/>
    <col min="21" max="21" width="11" style="25"/>
    <col min="22" max="22" width="17.5" customWidth="1"/>
    <col min="23" max="23" width="4.125" customWidth="1"/>
    <col min="33" max="33" width="54.625" customWidth="1"/>
  </cols>
  <sheetData>
    <row r="1" spans="1:39" ht="36" customHeight="1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53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</row>
    <row r="2" spans="1:39" ht="36.950000000000003" customHeight="1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53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</row>
    <row r="3" spans="1:39" ht="32.1" customHeight="1">
      <c r="A3" s="25"/>
      <c r="B3" s="203" t="s">
        <v>1</v>
      </c>
      <c r="C3" s="1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88"/>
      <c r="V3" s="96"/>
      <c r="Z3" s="97"/>
      <c r="AA3" s="97"/>
      <c r="AB3" s="97"/>
      <c r="AC3" s="97"/>
      <c r="AD3" s="97"/>
      <c r="AE3" s="97"/>
      <c r="AF3" s="97"/>
      <c r="AG3" s="97"/>
      <c r="AM3" s="25"/>
    </row>
    <row r="4" spans="1:39" ht="26.1" customHeight="1">
      <c r="A4" s="25"/>
      <c r="B4" s="203"/>
      <c r="C4" s="204" t="s">
        <v>2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88"/>
      <c r="V4" s="96"/>
      <c r="Z4" s="97"/>
      <c r="AA4" s="97"/>
      <c r="AB4" s="97"/>
      <c r="AC4" s="97"/>
      <c r="AD4" s="97"/>
      <c r="AE4" s="97"/>
      <c r="AF4" s="97"/>
      <c r="AG4" s="97"/>
      <c r="AM4" s="25"/>
    </row>
    <row r="5" spans="1:39" ht="32.1" customHeight="1">
      <c r="A5" s="25"/>
      <c r="B5" s="203"/>
      <c r="C5" s="204"/>
      <c r="D5" s="92"/>
      <c r="E5" s="92" t="s">
        <v>3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7"/>
      <c r="AF5" s="97"/>
      <c r="AG5" s="97"/>
      <c r="AM5" s="25"/>
    </row>
    <row r="6" spans="1:39" ht="30.95" customHeight="1">
      <c r="A6" s="25"/>
      <c r="B6" s="203"/>
      <c r="C6" s="20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</row>
    <row r="7" spans="1:39" ht="30.95" customHeight="1">
      <c r="A7" s="25"/>
      <c r="B7" s="203"/>
      <c r="C7" s="204"/>
      <c r="D7" s="94"/>
      <c r="E7" s="206" t="s">
        <v>4</v>
      </c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94"/>
      <c r="R7" s="94"/>
      <c r="S7" s="94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94"/>
      <c r="AF7" s="94"/>
      <c r="AG7" s="94"/>
      <c r="AH7" s="94"/>
      <c r="AI7" s="94"/>
      <c r="AJ7" s="94"/>
      <c r="AK7" s="94"/>
      <c r="AL7" s="94"/>
      <c r="AM7" s="94"/>
    </row>
    <row r="8" spans="1:39" ht="30.95" customHeight="1">
      <c r="A8" s="25"/>
      <c r="B8" s="203"/>
      <c r="C8" s="204"/>
      <c r="D8" s="94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94"/>
      <c r="R8" s="94"/>
      <c r="S8" s="94"/>
      <c r="T8" s="167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</row>
    <row r="9" spans="1:39" ht="31.35" customHeight="1">
      <c r="A9" s="25"/>
      <c r="B9" s="203"/>
      <c r="C9" s="20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167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</row>
    <row r="10" spans="1:39" ht="30.95" customHeight="1">
      <c r="A10" s="25"/>
      <c r="B10" s="203"/>
      <c r="C10" s="20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167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</row>
    <row r="11" spans="1:39" ht="30.95" customHeight="1">
      <c r="A11" s="25"/>
      <c r="B11" s="203"/>
      <c r="C11" s="20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167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</row>
    <row r="12" spans="1:39" ht="30.95" customHeight="1">
      <c r="A12" s="25"/>
      <c r="B12" s="203"/>
      <c r="C12" s="20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167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</row>
    <row r="13" spans="1:39" ht="30.95" customHeight="1">
      <c r="A13" s="25"/>
      <c r="B13" s="203"/>
      <c r="C13" s="20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167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</row>
    <row r="14" spans="1:39" ht="30.95" customHeight="1">
      <c r="A14" s="25"/>
      <c r="B14" s="203"/>
      <c r="C14" s="20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167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</row>
    <row r="15" spans="1:39" ht="30.95" customHeight="1">
      <c r="A15" s="25"/>
      <c r="B15" s="203"/>
      <c r="C15" s="20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166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</row>
    <row r="16" spans="1:39" ht="30.95" customHeight="1">
      <c r="A16" s="25"/>
      <c r="B16" s="203"/>
      <c r="C16" s="20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167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</row>
    <row r="17" spans="1:39" ht="30.95" customHeight="1">
      <c r="A17" s="25"/>
      <c r="B17" s="203"/>
      <c r="C17" s="20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</row>
    <row r="18" spans="1:39" ht="30.95" customHeight="1">
      <c r="A18" s="25"/>
      <c r="B18" s="203"/>
      <c r="C18" s="20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</row>
    <row r="19" spans="1:39" ht="30.95" customHeight="1">
      <c r="A19" s="25"/>
      <c r="B19" s="203"/>
      <c r="C19" s="20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</row>
    <row r="20" spans="1:39" ht="30.95" customHeight="1">
      <c r="A20" s="25"/>
      <c r="B20" s="203"/>
      <c r="C20" s="20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</row>
    <row r="21" spans="1:39" ht="30.95" customHeight="1">
      <c r="A21" s="25"/>
      <c r="B21" s="203"/>
      <c r="C21" s="52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</row>
    <row r="22" spans="1:39" ht="30.95" customHeight="1">
      <c r="A22" s="25"/>
      <c r="B22" s="203"/>
      <c r="C22" s="52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</row>
    <row r="23" spans="1:39" ht="15" customHeight="1">
      <c r="A23" s="25"/>
      <c r="B23" s="203"/>
      <c r="C23" s="52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</row>
    <row r="24" spans="1:39" ht="15" customHeight="1">
      <c r="A24" s="25"/>
      <c r="B24" s="203"/>
      <c r="C24" s="39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</row>
    <row r="25" spans="1:39" ht="30.95" customHeight="1">
      <c r="A25" s="25"/>
      <c r="B25" s="203"/>
      <c r="C25" s="1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</row>
    <row r="26" spans="1:39" ht="30.95" customHeight="1">
      <c r="A26" s="25"/>
      <c r="B26" s="203"/>
      <c r="C26" s="1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</row>
    <row r="27" spans="1:39" ht="30.95" customHeight="1">
      <c r="A27" s="25"/>
      <c r="B27" s="203"/>
      <c r="C27" s="1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</row>
    <row r="28" spans="1:39" ht="30.95" customHeight="1">
      <c r="A28" s="25"/>
      <c r="B28" s="56"/>
      <c r="C28" s="56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</row>
    <row r="29" spans="1:39" ht="16.350000000000001" customHeight="1">
      <c r="A29" s="89"/>
      <c r="B29" s="91"/>
      <c r="C29" s="90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</row>
    <row r="30" spans="1:39" ht="16.350000000000001" customHeight="1">
      <c r="A30" s="89"/>
      <c r="B30" s="91"/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</row>
    <row r="31" spans="1:39" ht="35.1" customHeight="1">
      <c r="A31" s="89"/>
      <c r="B31" s="91"/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</row>
    <row r="32" spans="1:39" ht="30.95" customHeight="1">
      <c r="A32" s="89"/>
      <c r="B32" s="91"/>
      <c r="C32" s="93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</row>
    <row r="33" spans="1:39" ht="30.95" customHeight="1">
      <c r="A33" s="25"/>
      <c r="B33" s="91"/>
      <c r="C33" s="93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</row>
    <row r="34" spans="1:39" ht="30.95" customHeight="1">
      <c r="A34" s="25"/>
      <c r="B34" s="91"/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</row>
    <row r="35" spans="1:39" ht="30.95" customHeight="1">
      <c r="A35" s="25"/>
      <c r="B35" s="91"/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</row>
    <row r="36" spans="1:39" ht="30.95" customHeight="1">
      <c r="A36" s="25"/>
      <c r="B36" s="91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</row>
    <row r="37" spans="1:39" ht="30.95" customHeight="1">
      <c r="A37" s="25"/>
      <c r="B37" s="91"/>
      <c r="C37" s="9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</row>
    <row r="38" spans="1:39" ht="30.95" customHeight="1">
      <c r="A38" s="25"/>
      <c r="B38" s="91"/>
      <c r="C38" s="93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</row>
    <row r="39" spans="1:39" ht="30.95" customHeight="1">
      <c r="A39" s="25"/>
      <c r="B39" s="91"/>
      <c r="C39" s="9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</row>
    <row r="40" spans="1:39" ht="30.95" customHeight="1">
      <c r="A40" s="25"/>
      <c r="B40" s="91"/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</row>
    <row r="41" spans="1:39" ht="30.95" customHeight="1">
      <c r="A41" s="25"/>
      <c r="B41" s="91"/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</row>
    <row r="42" spans="1:39" ht="30.95" customHeight="1">
      <c r="A42" s="25"/>
      <c r="B42" s="91"/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</row>
    <row r="43" spans="1:39" ht="30.95" customHeight="1">
      <c r="A43" s="25"/>
      <c r="B43" s="91"/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</row>
    <row r="44" spans="1:39" ht="30.95" customHeight="1">
      <c r="A44" s="25"/>
      <c r="B44" s="91"/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</row>
    <row r="45" spans="1:39" ht="30.95" customHeight="1">
      <c r="A45" s="25"/>
      <c r="B45" s="91"/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</row>
    <row r="46" spans="1:39" ht="30.95" customHeight="1">
      <c r="A46" s="25"/>
      <c r="B46" s="91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</row>
    <row r="47" spans="1:39" ht="30.95" customHeight="1">
      <c r="A47" s="25"/>
      <c r="B47" s="91"/>
      <c r="C47" s="93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</row>
    <row r="48" spans="1:39" ht="30.95" customHeight="1">
      <c r="A48" s="25"/>
      <c r="B48" s="91"/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</row>
    <row r="49" spans="1:39" ht="30.95" customHeight="1">
      <c r="A49" s="25"/>
      <c r="B49" s="91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</row>
    <row r="50" spans="1:39" ht="30.95" customHeight="1">
      <c r="A50" s="25"/>
      <c r="B50" s="91"/>
      <c r="C50" s="95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</row>
    <row r="51" spans="1:39" ht="30.95" customHeight="1">
      <c r="A51" s="25"/>
      <c r="B51" s="91"/>
      <c r="C51" s="90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</row>
    <row r="52" spans="1:39" ht="30.95" customHeight="1">
      <c r="A52" s="25"/>
      <c r="B52" s="91"/>
      <c r="C52" s="90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</row>
    <row r="53" spans="1:39" ht="30.95" customHeight="1">
      <c r="A53" s="25"/>
      <c r="B53" s="91"/>
      <c r="C53" s="90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</row>
    <row r="54" spans="1:39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</row>
    <row r="55" spans="1:39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</row>
    <row r="56" spans="1:39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</row>
    <row r="57" spans="1:39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</row>
  </sheetData>
  <mergeCells count="4">
    <mergeCell ref="B3:B27"/>
    <mergeCell ref="C4:C20"/>
    <mergeCell ref="A1:T2"/>
    <mergeCell ref="E7:P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"/>
  <sheetViews>
    <sheetView tabSelected="1" topLeftCell="A6" zoomScale="63" zoomScaleNormal="55" workbookViewId="0">
      <pane xSplit="9" topLeftCell="AP5" activePane="topRight" state="frozen"/>
      <selection pane="topRight" activeCell="E13" sqref="E13"/>
    </sheetView>
  </sheetViews>
  <sheetFormatPr defaultColWidth="19.625" defaultRowHeight="25.5" customHeight="1"/>
  <cols>
    <col min="1" max="1" width="9.125" style="2" customWidth="1"/>
    <col min="2" max="2" width="5.125" style="2" customWidth="1"/>
    <col min="3" max="3" width="14.5" style="2" customWidth="1"/>
    <col min="4" max="4" width="19" style="2" customWidth="1"/>
    <col min="5" max="5" width="37.375" style="2" customWidth="1"/>
    <col min="6" max="6" width="20.125" style="2" customWidth="1"/>
    <col min="7" max="7" width="13.125" style="3" customWidth="1"/>
    <col min="8" max="8" width="17.125" style="3" customWidth="1"/>
    <col min="9" max="9" width="27.5" style="4" customWidth="1"/>
    <col min="10" max="11" width="13.625" style="4" customWidth="1"/>
    <col min="12" max="12" width="20.125" style="8" customWidth="1"/>
    <col min="13" max="13" width="19.125" style="8" customWidth="1"/>
    <col min="14" max="14" width="23.125" style="3" customWidth="1"/>
    <col min="15" max="15" width="16.125" style="2" customWidth="1"/>
    <col min="16" max="16" width="16.625" style="8" bestFit="1" customWidth="1"/>
    <col min="17" max="17" width="22.375" style="2" customWidth="1"/>
    <col min="18" max="18" width="18.625" style="2" customWidth="1"/>
    <col min="19" max="19" width="17.125" style="2" customWidth="1"/>
    <col min="20" max="20" width="31" style="2" customWidth="1"/>
    <col min="21" max="21" width="16.625" style="8" bestFit="1" customWidth="1"/>
    <col min="22" max="22" width="22.5" style="2" customWidth="1"/>
    <col min="23" max="23" width="18.625" style="2" customWidth="1"/>
    <col min="24" max="24" width="16.625" style="8" bestFit="1" customWidth="1"/>
    <col min="25" max="25" width="21.125" style="2" customWidth="1"/>
    <col min="26" max="26" width="18.625" style="2" customWidth="1"/>
    <col min="27" max="27" width="16.625" style="8" bestFit="1" customWidth="1"/>
    <col min="28" max="28" width="20.125" style="2" customWidth="1"/>
    <col min="29" max="29" width="18.625" style="2" customWidth="1"/>
    <col min="30" max="30" width="16.625" style="8" bestFit="1" customWidth="1"/>
    <col min="31" max="31" width="20.125" style="2" customWidth="1"/>
    <col min="32" max="32" width="18.625" style="2" customWidth="1"/>
    <col min="33" max="33" width="16.625" style="2" bestFit="1" customWidth="1"/>
    <col min="34" max="34" width="21.125" style="2" customWidth="1"/>
    <col min="35" max="35" width="18.625" style="2" customWidth="1"/>
    <col min="36" max="36" width="18.5" style="2" customWidth="1"/>
    <col min="37" max="37" width="22" style="2" customWidth="1"/>
    <col min="38" max="38" width="18.625" style="2" customWidth="1"/>
    <col min="39" max="39" width="16.625" style="2" bestFit="1" customWidth="1"/>
    <col min="40" max="40" width="19.125" style="2" customWidth="1"/>
    <col min="41" max="41" width="18.625" style="2" customWidth="1"/>
    <col min="42" max="42" width="16.625" style="2" bestFit="1" customWidth="1"/>
    <col min="43" max="43" width="19.875" style="2" customWidth="1"/>
    <col min="44" max="44" width="18.625" style="2" customWidth="1"/>
    <col min="45" max="45" width="16.625" style="2" customWidth="1"/>
    <col min="46" max="46" width="20.5" style="2" customWidth="1"/>
    <col min="47" max="47" width="18.625" style="2" customWidth="1"/>
    <col min="48" max="48" width="16.625" style="2" bestFit="1" customWidth="1"/>
    <col min="49" max="16384" width="19.625" style="2"/>
  </cols>
  <sheetData>
    <row r="1" spans="1:53" ht="79.349999999999994" customHeight="1">
      <c r="A1" s="6"/>
      <c r="B1" s="6"/>
      <c r="C1" s="6"/>
      <c r="D1" s="6"/>
      <c r="E1" s="6"/>
      <c r="F1" s="211" t="s">
        <v>0</v>
      </c>
      <c r="G1" s="211"/>
      <c r="H1" s="211"/>
      <c r="I1" s="211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6"/>
      <c r="AX1" s="6"/>
      <c r="AY1" s="6"/>
      <c r="AZ1" s="6"/>
    </row>
    <row r="2" spans="1:53" ht="63" customHeight="1" thickBot="1">
      <c r="A2" s="21"/>
      <c r="B2" s="21"/>
      <c r="C2" s="35"/>
      <c r="D2" s="21"/>
      <c r="E2" s="35"/>
      <c r="F2" s="210" t="s">
        <v>5</v>
      </c>
      <c r="G2" s="210"/>
      <c r="H2" s="210"/>
      <c r="I2" s="210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35"/>
      <c r="AX2" s="72"/>
      <c r="AY2" s="21"/>
      <c r="AZ2" s="21"/>
    </row>
    <row r="3" spans="1:53" ht="49.35" customHeight="1" thickTop="1">
      <c r="A3" s="21"/>
      <c r="B3" s="21"/>
      <c r="C3" s="36"/>
      <c r="D3" s="36"/>
      <c r="E3" s="163"/>
      <c r="F3" s="212" t="s">
        <v>6</v>
      </c>
      <c r="G3" s="15"/>
      <c r="H3" s="54"/>
      <c r="I3" s="214" t="s">
        <v>7</v>
      </c>
      <c r="J3" s="29"/>
      <c r="K3" s="30"/>
      <c r="L3" s="9"/>
      <c r="M3" s="9"/>
      <c r="N3" s="26"/>
      <c r="O3" s="26"/>
      <c r="P3" s="31"/>
      <c r="Q3" s="9"/>
      <c r="R3" s="69"/>
      <c r="S3" s="32"/>
      <c r="T3" s="6"/>
      <c r="U3" s="225" t="s">
        <v>8</v>
      </c>
      <c r="V3" s="226"/>
      <c r="W3" s="226"/>
      <c r="X3" s="226"/>
      <c r="Y3" s="227" t="s">
        <v>9</v>
      </c>
      <c r="Z3" s="227"/>
      <c r="AA3" s="227"/>
      <c r="AB3" s="227"/>
      <c r="AC3" s="227"/>
      <c r="AD3" s="227"/>
      <c r="AE3" s="227"/>
      <c r="AF3" s="70"/>
      <c r="AG3" s="228" t="s">
        <v>10</v>
      </c>
      <c r="AH3" s="229"/>
      <c r="AI3" s="229"/>
      <c r="AJ3" s="229"/>
      <c r="AK3" s="232" t="s">
        <v>9</v>
      </c>
      <c r="AL3" s="232"/>
      <c r="AM3" s="232"/>
      <c r="AN3" s="232"/>
      <c r="AO3" s="232"/>
      <c r="AP3" s="232"/>
      <c r="AQ3" s="232"/>
      <c r="AR3" s="67"/>
      <c r="AS3" s="33"/>
      <c r="AT3" s="26"/>
      <c r="AU3" s="71"/>
      <c r="AV3" s="34"/>
      <c r="AW3" s="11"/>
      <c r="AX3" s="73"/>
      <c r="AY3" s="23"/>
      <c r="AZ3" s="21"/>
    </row>
    <row r="4" spans="1:53" ht="52.35" customHeight="1">
      <c r="A4" s="21"/>
      <c r="B4" s="21"/>
      <c r="C4" s="37"/>
      <c r="D4" s="37"/>
      <c r="E4" s="160"/>
      <c r="F4" s="213"/>
      <c r="G4" s="217" t="s">
        <v>11</v>
      </c>
      <c r="H4" s="77"/>
      <c r="I4" s="214"/>
      <c r="J4" s="13"/>
      <c r="K4" s="215" t="s">
        <v>12</v>
      </c>
      <c r="L4" s="9"/>
      <c r="M4" s="9"/>
      <c r="N4" s="26"/>
      <c r="O4" s="27"/>
      <c r="P4" s="215" t="s">
        <v>13</v>
      </c>
      <c r="Q4" s="9"/>
      <c r="R4" s="9"/>
      <c r="S4" s="217" t="s">
        <v>14</v>
      </c>
      <c r="T4" s="6"/>
      <c r="U4" s="225"/>
      <c r="V4" s="226"/>
      <c r="W4" s="226"/>
      <c r="X4" s="226"/>
      <c r="Y4" s="227" t="s">
        <v>15</v>
      </c>
      <c r="Z4" s="227"/>
      <c r="AA4" s="227"/>
      <c r="AB4" s="227"/>
      <c r="AC4" s="227"/>
      <c r="AD4" s="227"/>
      <c r="AE4" s="227"/>
      <c r="AF4" s="66"/>
      <c r="AG4" s="230"/>
      <c r="AH4" s="231"/>
      <c r="AI4" s="231"/>
      <c r="AJ4" s="231"/>
      <c r="AK4" s="233" t="s">
        <v>15</v>
      </c>
      <c r="AL4" s="233"/>
      <c r="AM4" s="233"/>
      <c r="AN4" s="233"/>
      <c r="AO4" s="233"/>
      <c r="AP4" s="233"/>
      <c r="AQ4" s="233"/>
      <c r="AR4" s="68"/>
      <c r="AS4" s="221" t="s">
        <v>16</v>
      </c>
      <c r="AT4" s="26"/>
      <c r="AU4" s="14"/>
      <c r="AV4" s="217" t="s">
        <v>17</v>
      </c>
      <c r="AW4" s="11"/>
      <c r="AX4" s="11"/>
      <c r="AY4" s="23"/>
      <c r="AZ4" s="21"/>
    </row>
    <row r="5" spans="1:53" s="5" customFormat="1" ht="76.349999999999994" customHeight="1" thickBot="1">
      <c r="A5" s="22"/>
      <c r="B5" s="38"/>
      <c r="C5" s="219" t="s">
        <v>18</v>
      </c>
      <c r="D5" s="161" t="s">
        <v>19</v>
      </c>
      <c r="E5" s="165" t="s">
        <v>20</v>
      </c>
      <c r="F5" s="213"/>
      <c r="G5" s="217"/>
      <c r="H5" s="80" t="s">
        <v>21</v>
      </c>
      <c r="I5" s="214"/>
      <c r="J5" s="223" t="s">
        <v>22</v>
      </c>
      <c r="K5" s="215"/>
      <c r="L5" s="17" t="s">
        <v>23</v>
      </c>
      <c r="M5" s="81" t="s">
        <v>24</v>
      </c>
      <c r="N5" s="28" t="s">
        <v>25</v>
      </c>
      <c r="O5" s="65" t="s">
        <v>26</v>
      </c>
      <c r="P5" s="215"/>
      <c r="Q5" s="17" t="s">
        <v>23</v>
      </c>
      <c r="R5" s="17" t="s">
        <v>24</v>
      </c>
      <c r="S5" s="217"/>
      <c r="T5" s="11" t="s">
        <v>27</v>
      </c>
      <c r="U5" s="207" t="s">
        <v>28</v>
      </c>
      <c r="V5" s="18" t="s">
        <v>23</v>
      </c>
      <c r="W5" s="18" t="s">
        <v>24</v>
      </c>
      <c r="X5" s="209" t="s">
        <v>29</v>
      </c>
      <c r="Y5" s="18" t="s">
        <v>23</v>
      </c>
      <c r="Z5" s="18" t="s">
        <v>24</v>
      </c>
      <c r="AA5" s="209" t="s">
        <v>30</v>
      </c>
      <c r="AB5" s="18" t="s">
        <v>23</v>
      </c>
      <c r="AC5" s="18" t="s">
        <v>24</v>
      </c>
      <c r="AD5" s="209" t="s">
        <v>31</v>
      </c>
      <c r="AE5" s="18" t="s">
        <v>23</v>
      </c>
      <c r="AF5" s="18" t="s">
        <v>24</v>
      </c>
      <c r="AG5" s="234" t="s">
        <v>32</v>
      </c>
      <c r="AH5" s="19" t="s">
        <v>23</v>
      </c>
      <c r="AI5" s="19" t="s">
        <v>24</v>
      </c>
      <c r="AJ5" s="236" t="s">
        <v>33</v>
      </c>
      <c r="AK5" s="19" t="s">
        <v>23</v>
      </c>
      <c r="AL5" s="19" t="s">
        <v>24</v>
      </c>
      <c r="AM5" s="236" t="s">
        <v>34</v>
      </c>
      <c r="AN5" s="19" t="s">
        <v>23</v>
      </c>
      <c r="AO5" s="19" t="s">
        <v>24</v>
      </c>
      <c r="AP5" s="236" t="s">
        <v>35</v>
      </c>
      <c r="AQ5" s="19" t="s">
        <v>23</v>
      </c>
      <c r="AR5" s="19" t="s">
        <v>24</v>
      </c>
      <c r="AS5" s="221"/>
      <c r="AT5" s="17" t="s">
        <v>23</v>
      </c>
      <c r="AU5" s="17" t="s">
        <v>24</v>
      </c>
      <c r="AV5" s="217"/>
      <c r="AW5" s="12" t="s">
        <v>23</v>
      </c>
      <c r="AX5" s="12" t="s">
        <v>24</v>
      </c>
      <c r="AY5" s="24"/>
      <c r="AZ5" s="22"/>
      <c r="BA5" s="16"/>
    </row>
    <row r="6" spans="1:53" s="78" customFormat="1" ht="39" customHeight="1" thickTop="1">
      <c r="A6" s="82"/>
      <c r="B6" s="50"/>
      <c r="C6" s="220"/>
      <c r="D6" s="162" t="s">
        <v>36</v>
      </c>
      <c r="E6" s="164" t="str" cm="1">
        <f t="array" aca="1" ref="E6" ca="1">_xlfn.IFS(ISBLANK(AQ6), "agendar", AQ6&lt;TODAY(), "finalizado", AQ6="NA", "dropout",AQ6&gt;=TODAY(), "em acompanhamento")</f>
        <v>finalizado</v>
      </c>
      <c r="F6" s="104">
        <v>1</v>
      </c>
      <c r="G6" s="218"/>
      <c r="H6" s="110">
        <v>1954</v>
      </c>
      <c r="I6" s="111" t="str">
        <f>'Alphanumeric Codes'!B7</f>
        <v>MMC8900TC</v>
      </c>
      <c r="J6" s="224"/>
      <c r="K6" s="215"/>
      <c r="L6" s="105">
        <v>44845</v>
      </c>
      <c r="M6" s="105" t="s">
        <v>37</v>
      </c>
      <c r="N6" s="104" t="s">
        <v>38</v>
      </c>
      <c r="O6" s="106">
        <f>COUNTIF(N6,N6)</f>
        <v>1</v>
      </c>
      <c r="P6" s="216"/>
      <c r="Q6" s="114">
        <v>44853</v>
      </c>
      <c r="R6" s="114" t="s">
        <v>37</v>
      </c>
      <c r="S6" s="218"/>
      <c r="T6" s="104" t="str" cm="1">
        <f t="array" ref="T6">_xlfn.IFS(N6="GAD",INDEX('Randomization Sequence'!$D$7:$D$186,Planner!O6),N6="MDD",INDEX('Randomization Sequence'!$B$7:$F$186,Planner!O6,1),N6="HEALTHY",INDEX('Randomization Sequence'!$B$7:$F$186,Planner!O6,5))</f>
        <v>Experimental</v>
      </c>
      <c r="U6" s="208"/>
      <c r="V6" s="105">
        <v>44858</v>
      </c>
      <c r="W6" s="105" t="s">
        <v>39</v>
      </c>
      <c r="X6" s="208"/>
      <c r="Y6" s="105">
        <v>44860</v>
      </c>
      <c r="Z6" s="105" t="s">
        <v>39</v>
      </c>
      <c r="AA6" s="208"/>
      <c r="AB6" s="105">
        <v>44865</v>
      </c>
      <c r="AC6" s="105" t="s">
        <v>39</v>
      </c>
      <c r="AD6" s="208"/>
      <c r="AE6" s="105">
        <v>44867</v>
      </c>
      <c r="AF6" s="105" t="s">
        <v>39</v>
      </c>
      <c r="AG6" s="235"/>
      <c r="AH6" s="105">
        <v>44872</v>
      </c>
      <c r="AI6" s="105" t="s">
        <v>39</v>
      </c>
      <c r="AJ6" s="235"/>
      <c r="AK6" s="105">
        <v>44874</v>
      </c>
      <c r="AL6" s="105" t="s">
        <v>39</v>
      </c>
      <c r="AM6" s="235"/>
      <c r="AN6" s="105">
        <v>44879</v>
      </c>
      <c r="AO6" s="105" t="s">
        <v>39</v>
      </c>
      <c r="AP6" s="235"/>
      <c r="AQ6" s="105">
        <v>44881</v>
      </c>
      <c r="AR6" s="105" t="s">
        <v>39</v>
      </c>
      <c r="AS6" s="222"/>
      <c r="AT6" s="105">
        <v>44888</v>
      </c>
      <c r="AU6" s="105" t="s">
        <v>37</v>
      </c>
      <c r="AV6" s="218"/>
      <c r="AW6" s="79"/>
      <c r="AX6" s="79"/>
      <c r="AY6" s="50"/>
      <c r="AZ6" s="50"/>
    </row>
    <row r="7" spans="1:53" s="20" customFormat="1" ht="33" customHeight="1">
      <c r="A7" s="51"/>
      <c r="B7" s="51"/>
      <c r="C7" s="220"/>
      <c r="D7" s="162" t="s">
        <v>36</v>
      </c>
      <c r="E7" s="108" t="str" cm="1">
        <f t="array" aca="1" ref="E7" ca="1">_xlfn.IFS(ISBLANK(AQ7), "agendar", AQ7&lt;TODAY(), "finalizado", AQ7="NA", "dropout",AQ7&gt;=TODAY(), "em acompanhamento")</f>
        <v>finalizado</v>
      </c>
      <c r="F7" s="104">
        <v>2</v>
      </c>
      <c r="G7" s="218"/>
      <c r="H7" s="110">
        <v>1910</v>
      </c>
      <c r="I7" s="111" t="str">
        <f>'Alphanumeric Codes'!B8</f>
        <v>LER6286ZZ</v>
      </c>
      <c r="J7" s="224"/>
      <c r="K7" s="215"/>
      <c r="L7" s="105">
        <v>44846</v>
      </c>
      <c r="M7" s="105" t="s">
        <v>40</v>
      </c>
      <c r="N7" s="104" t="s">
        <v>41</v>
      </c>
      <c r="O7" s="106">
        <f>COUNTIF(N6:N7,N7)</f>
        <v>1</v>
      </c>
      <c r="P7" s="216"/>
      <c r="Q7" s="105">
        <v>44846</v>
      </c>
      <c r="R7" s="105" t="s">
        <v>40</v>
      </c>
      <c r="S7" s="218"/>
      <c r="T7" s="104" t="str" cm="1">
        <f t="array" ref="T7">_xlfn.IFS(N7="GAD",INDEX('Randomization Sequence'!$D$7:$D$186,Planner!O7),N7="MDD",INDEX('Randomization Sequence'!$B$7:$F$186,Planner!O7,1),N7="HEALTHY",INDEX('Randomization Sequence'!$B$7:$F$186,Planner!O7,5))</f>
        <v>Controlo</v>
      </c>
      <c r="U7" s="208"/>
      <c r="V7" s="105">
        <v>44851</v>
      </c>
      <c r="W7" s="105" t="s">
        <v>40</v>
      </c>
      <c r="X7" s="208"/>
      <c r="Y7" s="105">
        <v>44854</v>
      </c>
      <c r="Z7" s="105" t="s">
        <v>40</v>
      </c>
      <c r="AA7" s="208"/>
      <c r="AB7" s="105">
        <v>44858</v>
      </c>
      <c r="AC7" s="105" t="s">
        <v>40</v>
      </c>
      <c r="AD7" s="208"/>
      <c r="AE7" s="105">
        <v>44860</v>
      </c>
      <c r="AF7" s="105" t="s">
        <v>40</v>
      </c>
      <c r="AG7" s="235"/>
      <c r="AH7" s="105">
        <v>44865</v>
      </c>
      <c r="AI7" s="105" t="s">
        <v>40</v>
      </c>
      <c r="AJ7" s="235"/>
      <c r="AK7" s="105">
        <v>44867</v>
      </c>
      <c r="AL7" s="105" t="s">
        <v>40</v>
      </c>
      <c r="AM7" s="235"/>
      <c r="AN7" s="105">
        <v>44872</v>
      </c>
      <c r="AO7" s="105" t="s">
        <v>40</v>
      </c>
      <c r="AP7" s="235"/>
      <c r="AQ7" s="105">
        <v>44874</v>
      </c>
      <c r="AR7" s="105" t="s">
        <v>40</v>
      </c>
      <c r="AS7" s="222"/>
      <c r="AT7" s="105">
        <v>44881</v>
      </c>
      <c r="AU7" s="104" t="s">
        <v>40</v>
      </c>
      <c r="AV7" s="218"/>
      <c r="AY7" s="51"/>
      <c r="AZ7" s="51"/>
    </row>
    <row r="8" spans="1:53" s="20" customFormat="1" ht="33" customHeight="1">
      <c r="A8" s="51"/>
      <c r="B8" s="51"/>
      <c r="C8" s="220"/>
      <c r="D8" s="162" t="s">
        <v>36</v>
      </c>
      <c r="E8" s="108" t="str" cm="1">
        <f t="array" aca="1" ref="E8" ca="1">_xlfn.IFS(ISBLANK(AQ8), "agendar", AQ8&lt;TODAY(), "finalizado", AQ8="NA", "dropout",AQ8&gt;=TODAY(), "em acompanhamento")</f>
        <v>finalizado</v>
      </c>
      <c r="F8" s="104">
        <v>3</v>
      </c>
      <c r="G8" s="218"/>
      <c r="H8" s="110">
        <v>1921</v>
      </c>
      <c r="I8" s="111" t="str">
        <f>'Alphanumeric Codes'!B9</f>
        <v>SES1251IF</v>
      </c>
      <c r="J8" s="224"/>
      <c r="K8" s="215"/>
      <c r="L8" s="105">
        <v>44860</v>
      </c>
      <c r="M8" s="104" t="s">
        <v>42</v>
      </c>
      <c r="N8" s="104" t="s">
        <v>43</v>
      </c>
      <c r="O8" s="106">
        <f>COUNTIF(N6:N8,N8)</f>
        <v>1</v>
      </c>
      <c r="P8" s="216"/>
      <c r="Q8" s="105">
        <v>44860</v>
      </c>
      <c r="R8" s="104" t="s">
        <v>42</v>
      </c>
      <c r="S8" s="218"/>
      <c r="T8" s="104" t="str" cm="1">
        <f t="array" ref="T8">_xlfn.IFS(N8="GAD",INDEX('Randomization Sequence'!$D$7:$D$186,Planner!O8),N8="MDD",INDEX('Randomization Sequence'!$B$7:$F$186,Planner!O8,1),N8="HEALTHY",INDEX('Randomization Sequence'!$B$7:$F$186,Planner!O8,5))</f>
        <v>Controlo</v>
      </c>
      <c r="U8" s="208"/>
      <c r="V8" s="105">
        <v>44865</v>
      </c>
      <c r="W8" s="107" t="s">
        <v>42</v>
      </c>
      <c r="X8" s="208"/>
      <c r="Y8" s="105">
        <v>44867</v>
      </c>
      <c r="Z8" s="104" t="s">
        <v>44</v>
      </c>
      <c r="AA8" s="208"/>
      <c r="AB8" s="105">
        <v>44872</v>
      </c>
      <c r="AC8" s="104" t="s">
        <v>44</v>
      </c>
      <c r="AD8" s="208"/>
      <c r="AE8" s="105">
        <v>44874</v>
      </c>
      <c r="AF8" s="104" t="s">
        <v>44</v>
      </c>
      <c r="AG8" s="235"/>
      <c r="AH8" s="105">
        <v>44879</v>
      </c>
      <c r="AI8" s="104" t="s">
        <v>44</v>
      </c>
      <c r="AJ8" s="235"/>
      <c r="AK8" s="105">
        <v>44881</v>
      </c>
      <c r="AL8" s="104" t="s">
        <v>44</v>
      </c>
      <c r="AM8" s="235"/>
      <c r="AN8" s="105">
        <v>44886</v>
      </c>
      <c r="AO8" s="104" t="s">
        <v>44</v>
      </c>
      <c r="AP8" s="235"/>
      <c r="AQ8" s="105">
        <v>44888</v>
      </c>
      <c r="AR8" s="104" t="s">
        <v>44</v>
      </c>
      <c r="AS8" s="222"/>
      <c r="AT8" s="105">
        <v>44895</v>
      </c>
      <c r="AU8" s="104" t="s">
        <v>44</v>
      </c>
      <c r="AV8" s="218"/>
      <c r="AY8" s="51"/>
      <c r="AZ8" s="51"/>
    </row>
    <row r="9" spans="1:53" s="20" customFormat="1" ht="33" customHeight="1">
      <c r="A9" s="51"/>
      <c r="B9" s="51"/>
      <c r="C9" s="220"/>
      <c r="D9" s="162" t="s">
        <v>36</v>
      </c>
      <c r="E9" s="108" t="str" cm="1">
        <f t="array" aca="1" ref="E9" ca="1">_xlfn.IFS(ISBLANK(AQ9), "agendar", AQ9&lt;TODAY(), "finalizado", AQ9="NA", "dropout",AQ9&gt;=TODAY(), "em acompanhamento")</f>
        <v>dropout</v>
      </c>
      <c r="F9" s="104">
        <v>4</v>
      </c>
      <c r="G9" s="218"/>
      <c r="H9" s="110" t="s">
        <v>45</v>
      </c>
      <c r="I9" s="111" t="str">
        <f>'Alphanumeric Codes'!B10</f>
        <v>OKA5376MC</v>
      </c>
      <c r="J9" s="224"/>
      <c r="K9" s="215"/>
      <c r="L9" s="105">
        <v>44865</v>
      </c>
      <c r="M9" s="107" t="s">
        <v>46</v>
      </c>
      <c r="N9" s="104" t="s">
        <v>38</v>
      </c>
      <c r="O9" s="106">
        <f>COUNTIF(N6:N9,N9)</f>
        <v>2</v>
      </c>
      <c r="P9" s="216"/>
      <c r="Q9" s="105" t="s">
        <v>45</v>
      </c>
      <c r="R9" s="105" t="s">
        <v>45</v>
      </c>
      <c r="S9" s="218"/>
      <c r="T9" s="104" t="str" cm="1">
        <f t="array" ref="T9">_xlfn.IFS(N9="GAD",INDEX('Randomization Sequence'!$D$7:$D$186,Planner!O9),N9="MDD",INDEX('Randomization Sequence'!$B$7:$F$186,Planner!O9,1),N9="HEALTHY",INDEX('Randomization Sequence'!$B$7:$F$186,Planner!O9,5))</f>
        <v>Controlo</v>
      </c>
      <c r="U9" s="208"/>
      <c r="V9" s="105" t="s">
        <v>45</v>
      </c>
      <c r="W9" s="105" t="s">
        <v>45</v>
      </c>
      <c r="X9" s="208"/>
      <c r="Y9" s="105" t="s">
        <v>45</v>
      </c>
      <c r="Z9" s="105" t="s">
        <v>45</v>
      </c>
      <c r="AA9" s="208"/>
      <c r="AB9" s="105" t="s">
        <v>45</v>
      </c>
      <c r="AC9" s="105" t="s">
        <v>45</v>
      </c>
      <c r="AD9" s="208"/>
      <c r="AE9" s="105" t="s">
        <v>45</v>
      </c>
      <c r="AF9" s="105" t="s">
        <v>45</v>
      </c>
      <c r="AG9" s="235"/>
      <c r="AH9" s="105" t="s">
        <v>45</v>
      </c>
      <c r="AI9" s="105" t="s">
        <v>45</v>
      </c>
      <c r="AJ9" s="235"/>
      <c r="AK9" s="105" t="s">
        <v>45</v>
      </c>
      <c r="AL9" s="105" t="s">
        <v>45</v>
      </c>
      <c r="AM9" s="235"/>
      <c r="AN9" s="105" t="s">
        <v>45</v>
      </c>
      <c r="AO9" s="105" t="s">
        <v>45</v>
      </c>
      <c r="AP9" s="235"/>
      <c r="AQ9" s="104" t="s">
        <v>45</v>
      </c>
      <c r="AR9" s="105" t="s">
        <v>45</v>
      </c>
      <c r="AS9" s="222"/>
      <c r="AT9" s="105" t="s">
        <v>45</v>
      </c>
      <c r="AU9" s="105" t="s">
        <v>45</v>
      </c>
      <c r="AV9" s="218"/>
      <c r="AY9" s="51"/>
      <c r="AZ9" s="51"/>
    </row>
    <row r="10" spans="1:53" s="20" customFormat="1" ht="33" customHeight="1">
      <c r="A10" s="51"/>
      <c r="B10" s="51"/>
      <c r="C10" s="220"/>
      <c r="D10" s="162" t="s">
        <v>36</v>
      </c>
      <c r="E10" s="108" t="str" cm="1">
        <f t="array" aca="1" ref="E10" ca="1">_xlfn.IFS(ISBLANK(AQ10), "agendar", AQ10&lt;TODAY(), "finalizado", AQ10="NA", "dropout",AQ10&gt;=TODAY(), "em acompanhamento")</f>
        <v>finalizado</v>
      </c>
      <c r="F10" s="104">
        <v>5</v>
      </c>
      <c r="G10" s="218"/>
      <c r="H10" s="110">
        <v>1928</v>
      </c>
      <c r="I10" s="111" t="str">
        <f>'Alphanumeric Codes'!B11</f>
        <v>PHW5022VZ</v>
      </c>
      <c r="J10" s="224"/>
      <c r="K10" s="215"/>
      <c r="L10" s="105">
        <v>44865</v>
      </c>
      <c r="M10" s="104" t="s">
        <v>46</v>
      </c>
      <c r="N10" s="104" t="s">
        <v>41</v>
      </c>
      <c r="O10" s="106">
        <f>COUNTIF(N6:N10,N10)</f>
        <v>2</v>
      </c>
      <c r="P10" s="216"/>
      <c r="Q10" s="105">
        <v>44865</v>
      </c>
      <c r="R10" s="104" t="s">
        <v>46</v>
      </c>
      <c r="S10" s="218"/>
      <c r="T10" s="104" t="str" cm="1">
        <f t="array" ref="T10">_xlfn.IFS(N10="GAD",INDEX('Randomization Sequence'!$D$7:$D$186,Planner!O10),N10="MDD",INDEX('Randomization Sequence'!$B$7:$F$186,Planner!O10,1),N10="HEALTHY",INDEX('Randomization Sequence'!$B$7:$F$186,Planner!O10,5))</f>
        <v>Controlo</v>
      </c>
      <c r="U10" s="208"/>
      <c r="V10" s="105">
        <v>44867</v>
      </c>
      <c r="W10" s="107" t="s">
        <v>47</v>
      </c>
      <c r="X10" s="208"/>
      <c r="Y10" s="105">
        <v>44872</v>
      </c>
      <c r="Z10" s="104" t="s">
        <v>47</v>
      </c>
      <c r="AA10" s="208"/>
      <c r="AB10" s="105">
        <v>44875</v>
      </c>
      <c r="AC10" s="104" t="s">
        <v>48</v>
      </c>
      <c r="AD10" s="208"/>
      <c r="AE10" s="105">
        <v>44881</v>
      </c>
      <c r="AF10" s="104" t="s">
        <v>49</v>
      </c>
      <c r="AG10" s="235"/>
      <c r="AH10" s="105">
        <v>44886</v>
      </c>
      <c r="AI10" s="104" t="s">
        <v>49</v>
      </c>
      <c r="AJ10" s="235"/>
      <c r="AK10" s="105">
        <v>44888</v>
      </c>
      <c r="AL10" s="104" t="s">
        <v>47</v>
      </c>
      <c r="AM10" s="235"/>
      <c r="AN10" s="105">
        <v>44893</v>
      </c>
      <c r="AO10" s="104" t="s">
        <v>47</v>
      </c>
      <c r="AP10" s="235"/>
      <c r="AQ10" s="105">
        <v>44895</v>
      </c>
      <c r="AR10" s="104" t="s">
        <v>46</v>
      </c>
      <c r="AS10" s="222"/>
      <c r="AT10" s="105">
        <v>44907</v>
      </c>
      <c r="AU10" s="104" t="s">
        <v>50</v>
      </c>
      <c r="AV10" s="218"/>
      <c r="AY10" s="51"/>
      <c r="AZ10" s="51"/>
    </row>
    <row r="11" spans="1:53" s="20" customFormat="1" ht="33" customHeight="1">
      <c r="A11" s="51"/>
      <c r="B11" s="51"/>
      <c r="C11" s="220"/>
      <c r="D11" s="162" t="s">
        <v>36</v>
      </c>
      <c r="E11" s="108" t="str" cm="1">
        <f t="array" aca="1" ref="E11" ca="1">_xlfn.IFS(ISBLANK(AQ11), "agendar", AQ11&lt;TODAY(), "finalizado", AQ11="NA", "dropout",AQ11&gt;=TODAY(), "em acompanhamento")</f>
        <v>finalizado</v>
      </c>
      <c r="F11" s="104">
        <v>6</v>
      </c>
      <c r="G11" s="218"/>
      <c r="H11" s="110">
        <v>1955</v>
      </c>
      <c r="I11" s="111" t="str">
        <f>'Alphanumeric Codes'!B12</f>
        <v>VAL1971CM</v>
      </c>
      <c r="J11" s="224"/>
      <c r="K11" s="215"/>
      <c r="L11" s="105">
        <v>44879</v>
      </c>
      <c r="M11" s="104" t="s">
        <v>46</v>
      </c>
      <c r="N11" s="104" t="s">
        <v>38</v>
      </c>
      <c r="O11" s="106">
        <f>COUNTIF(N6:N11,N11)</f>
        <v>3</v>
      </c>
      <c r="P11" s="216"/>
      <c r="Q11" s="105">
        <v>44881</v>
      </c>
      <c r="R11" s="104" t="s">
        <v>47</v>
      </c>
      <c r="S11" s="218"/>
      <c r="T11" s="104" t="str" cm="1">
        <f t="array" ref="T11">_xlfn.IFS(N11="GAD",INDEX('Randomization Sequence'!$D$7:$D$186,Planner!O11),N11="MDD",INDEX('Randomization Sequence'!$B$7:$F$186,Planner!O11,1),N11="HEALTHY",INDEX('Randomization Sequence'!$B$7:$F$186,Planner!O11,5))</f>
        <v>Experimental</v>
      </c>
      <c r="U11" s="208"/>
      <c r="V11" s="105">
        <v>44886</v>
      </c>
      <c r="W11" s="104" t="s">
        <v>51</v>
      </c>
      <c r="X11" s="208"/>
      <c r="Y11" s="105">
        <v>44889</v>
      </c>
      <c r="Z11" s="104" t="s">
        <v>46</v>
      </c>
      <c r="AA11" s="208"/>
      <c r="AB11" s="105">
        <v>44893</v>
      </c>
      <c r="AC11" s="104" t="s">
        <v>46</v>
      </c>
      <c r="AD11" s="208"/>
      <c r="AE11" s="105">
        <v>44895</v>
      </c>
      <c r="AF11" s="104" t="s">
        <v>48</v>
      </c>
      <c r="AG11" s="235"/>
      <c r="AH11" s="105">
        <v>44902</v>
      </c>
      <c r="AI11" s="104" t="s">
        <v>46</v>
      </c>
      <c r="AJ11" s="235"/>
      <c r="AK11" s="105">
        <v>44907</v>
      </c>
      <c r="AL11" s="104" t="s">
        <v>46</v>
      </c>
      <c r="AM11" s="235"/>
      <c r="AN11" s="105">
        <v>44909</v>
      </c>
      <c r="AO11" s="104" t="s">
        <v>46</v>
      </c>
      <c r="AP11" s="235"/>
      <c r="AQ11" s="105">
        <v>44914</v>
      </c>
      <c r="AR11" s="104" t="s">
        <v>46</v>
      </c>
      <c r="AS11" s="222"/>
      <c r="AT11" s="105">
        <v>44922</v>
      </c>
      <c r="AU11" s="104" t="s">
        <v>48</v>
      </c>
      <c r="AV11" s="218"/>
      <c r="AY11" s="51"/>
      <c r="AZ11" s="51"/>
    </row>
    <row r="12" spans="1:53" s="20" customFormat="1" ht="33" customHeight="1">
      <c r="A12" s="51"/>
      <c r="B12" s="51"/>
      <c r="C12" s="220"/>
      <c r="D12" s="162" t="s">
        <v>36</v>
      </c>
      <c r="E12" s="108" t="str" cm="1">
        <f t="array" aca="1" ref="E12" ca="1">_xlfn.IFS(ISBLANK(AQ12), "agendar", AQ12&lt;TODAY(), "finalizado", AQ12="NA", "dropout",AQ12&gt;=TODAY(), "em acompanhamento")</f>
        <v>dropout</v>
      </c>
      <c r="F12" s="104">
        <v>7</v>
      </c>
      <c r="G12" s="218"/>
      <c r="H12" s="110" t="s">
        <v>45</v>
      </c>
      <c r="I12" s="111" t="str">
        <f>'Alphanumeric Codes'!B13</f>
        <v>PKT9848LL</v>
      </c>
      <c r="J12" s="224"/>
      <c r="K12" s="215"/>
      <c r="L12" s="105">
        <v>44889</v>
      </c>
      <c r="M12" s="104" t="s">
        <v>52</v>
      </c>
      <c r="N12" s="104" t="s">
        <v>38</v>
      </c>
      <c r="O12" s="106">
        <f>COUNTIF(N6:N12,N12)</f>
        <v>4</v>
      </c>
      <c r="P12" s="216"/>
      <c r="Q12" s="105">
        <v>44904</v>
      </c>
      <c r="R12" s="104" t="s">
        <v>53</v>
      </c>
      <c r="S12" s="218"/>
      <c r="T12" s="104" t="str" cm="1">
        <f t="array" ref="T12">_xlfn.IFS(N12="GAD",INDEX('Randomization Sequence'!$D$7:$D$186,Planner!O12),N12="MDD",INDEX('Randomization Sequence'!$B$7:$F$186,Planner!O12,1),N12="HEALTHY",INDEX('Randomization Sequence'!$B$7:$F$186,Planner!O12,5))</f>
        <v>Controlo</v>
      </c>
      <c r="U12" s="208"/>
      <c r="V12" s="105" t="s">
        <v>45</v>
      </c>
      <c r="W12" s="105" t="s">
        <v>45</v>
      </c>
      <c r="X12" s="208"/>
      <c r="Y12" s="105" t="s">
        <v>45</v>
      </c>
      <c r="Z12" s="105" t="s">
        <v>45</v>
      </c>
      <c r="AA12" s="208"/>
      <c r="AB12" s="105" t="s">
        <v>45</v>
      </c>
      <c r="AC12" s="105" t="s">
        <v>45</v>
      </c>
      <c r="AD12" s="208"/>
      <c r="AE12" s="105" t="s">
        <v>45</v>
      </c>
      <c r="AF12" s="105" t="s">
        <v>45</v>
      </c>
      <c r="AG12" s="235"/>
      <c r="AH12" s="105" t="s">
        <v>45</v>
      </c>
      <c r="AI12" s="105" t="s">
        <v>45</v>
      </c>
      <c r="AJ12" s="235"/>
      <c r="AK12" s="105" t="s">
        <v>45</v>
      </c>
      <c r="AL12" s="105" t="s">
        <v>45</v>
      </c>
      <c r="AM12" s="235"/>
      <c r="AN12" s="105" t="s">
        <v>45</v>
      </c>
      <c r="AO12" s="105" t="s">
        <v>45</v>
      </c>
      <c r="AP12" s="235"/>
      <c r="AQ12" s="104" t="s">
        <v>45</v>
      </c>
      <c r="AR12" s="105" t="s">
        <v>45</v>
      </c>
      <c r="AS12" s="222"/>
      <c r="AT12" s="105" t="s">
        <v>45</v>
      </c>
      <c r="AU12" s="105" t="s">
        <v>45</v>
      </c>
      <c r="AV12" s="218"/>
      <c r="AY12" s="51"/>
      <c r="AZ12" s="51"/>
    </row>
    <row r="13" spans="1:53" s="20" customFormat="1" ht="33" customHeight="1">
      <c r="A13" s="51"/>
      <c r="B13" s="51"/>
      <c r="C13" s="220"/>
      <c r="D13" s="162" t="s">
        <v>36</v>
      </c>
      <c r="E13" s="108" t="str" cm="1">
        <f t="array" aca="1" ref="E13" ca="1">_xlfn.IFS(ISBLANK(AQ13), "agendar", AQ13&lt;TODAY(), "finalizado", AQ13="NA", "dropout",AQ13&gt;=TODAY(), "em acompanhamento")</f>
        <v>finalizado</v>
      </c>
      <c r="F13" s="104">
        <v>8</v>
      </c>
      <c r="G13" s="218"/>
      <c r="H13" s="153">
        <v>1956</v>
      </c>
      <c r="I13" s="111" t="str">
        <f>'Alphanumeric Codes'!B14</f>
        <v>AGV2381RH</v>
      </c>
      <c r="J13" s="224"/>
      <c r="K13" s="215"/>
      <c r="L13" s="105">
        <v>44886</v>
      </c>
      <c r="M13" s="104" t="s">
        <v>49</v>
      </c>
      <c r="N13" s="104" t="s">
        <v>43</v>
      </c>
      <c r="O13" s="106">
        <f>COUNTIF(N6:N13,N13)</f>
        <v>2</v>
      </c>
      <c r="P13" s="216"/>
      <c r="Q13" s="105">
        <v>44888</v>
      </c>
      <c r="R13" s="104" t="s">
        <v>54</v>
      </c>
      <c r="S13" s="218"/>
      <c r="T13" s="104" t="str" cm="1">
        <f t="array" ref="T13">_xlfn.IFS(N13="GAD",INDEX('Randomization Sequence'!$D$7:$D$186,Planner!O13),N13="MDD",INDEX('Randomization Sequence'!$B$7:$F$186,Planner!O13,1),N13="HEALTHY",INDEX('Randomization Sequence'!$B$7:$F$186,Planner!O13,5))</f>
        <v>Controlo</v>
      </c>
      <c r="U13" s="208"/>
      <c r="V13" s="105">
        <v>44893</v>
      </c>
      <c r="W13" s="104" t="s">
        <v>55</v>
      </c>
      <c r="X13" s="208"/>
      <c r="Y13" s="105">
        <v>44897</v>
      </c>
      <c r="Z13" s="104" t="s">
        <v>53</v>
      </c>
      <c r="AA13" s="208"/>
      <c r="AB13" s="105">
        <v>44900</v>
      </c>
      <c r="AC13" s="104" t="s">
        <v>44</v>
      </c>
      <c r="AD13" s="208"/>
      <c r="AE13" s="105">
        <v>44902</v>
      </c>
      <c r="AF13" s="104" t="s">
        <v>44</v>
      </c>
      <c r="AG13" s="235"/>
      <c r="AH13" s="105">
        <v>44907</v>
      </c>
      <c r="AI13" s="104" t="s">
        <v>48</v>
      </c>
      <c r="AJ13" s="235"/>
      <c r="AK13" s="105">
        <v>44909</v>
      </c>
      <c r="AL13" s="104" t="s">
        <v>44</v>
      </c>
      <c r="AM13" s="235"/>
      <c r="AN13" s="105">
        <v>44914</v>
      </c>
      <c r="AO13" s="104" t="s">
        <v>44</v>
      </c>
      <c r="AP13" s="235"/>
      <c r="AQ13" s="105">
        <v>44922</v>
      </c>
      <c r="AR13" s="104" t="s">
        <v>44</v>
      </c>
      <c r="AS13" s="222"/>
      <c r="AT13" s="105">
        <v>44935</v>
      </c>
      <c r="AU13" s="104" t="s">
        <v>56</v>
      </c>
      <c r="AV13" s="218"/>
      <c r="AY13" s="51"/>
      <c r="AZ13" s="51"/>
    </row>
    <row r="14" spans="1:53" s="20" customFormat="1" ht="33" customHeight="1">
      <c r="A14" s="51"/>
      <c r="B14" s="51"/>
      <c r="C14" s="220"/>
      <c r="D14" s="162" t="s">
        <v>57</v>
      </c>
      <c r="E14" s="108" t="str" cm="1">
        <f t="array" aca="1" ref="E14" ca="1">_xlfn.IFS(ISBLANK(AQ14), "agendar", AQ14&lt;TODAY(), "finalizado", AQ14="NA", "dropout",AQ14&gt;=TODAY(), "em acompanhamento")</f>
        <v>finalizado</v>
      </c>
      <c r="F14" s="104">
        <v>9</v>
      </c>
      <c r="G14" s="218"/>
      <c r="H14" s="110">
        <v>1973</v>
      </c>
      <c r="I14" s="111" t="str">
        <f>'Alphanumeric Codes'!B15</f>
        <v>ONJ0110BC</v>
      </c>
      <c r="J14" s="224"/>
      <c r="K14" s="215"/>
      <c r="L14" s="105">
        <v>44902</v>
      </c>
      <c r="M14" s="104" t="s">
        <v>49</v>
      </c>
      <c r="N14" s="104" t="s">
        <v>43</v>
      </c>
      <c r="O14" s="106">
        <f>COUNTIF(N6:N14,N14)</f>
        <v>3</v>
      </c>
      <c r="P14" s="216"/>
      <c r="Q14" s="105">
        <v>44909</v>
      </c>
      <c r="R14" s="104" t="s">
        <v>49</v>
      </c>
      <c r="S14" s="218"/>
      <c r="T14" s="104" t="str" cm="1">
        <f t="array" ref="T14">_xlfn.IFS(N14="GAD",INDEX('Randomization Sequence'!$D$7:$D$186,Planner!O14),N14="MDD",INDEX('Randomization Sequence'!$B$7:$F$186,Planner!O14,1),N14="HEALTHY",INDEX('Randomization Sequence'!$B$7:$F$186,Planner!O14,5))</f>
        <v>Controlo</v>
      </c>
      <c r="U14" s="208"/>
      <c r="V14" s="105">
        <v>44923</v>
      </c>
      <c r="W14" s="104" t="s">
        <v>49</v>
      </c>
      <c r="X14" s="208"/>
      <c r="Y14" s="105">
        <v>44925</v>
      </c>
      <c r="Z14" s="104" t="s">
        <v>49</v>
      </c>
      <c r="AA14" s="208"/>
      <c r="AB14" s="105">
        <v>44930</v>
      </c>
      <c r="AC14" s="104" t="s">
        <v>49</v>
      </c>
      <c r="AD14" s="208"/>
      <c r="AE14" s="105">
        <v>44932</v>
      </c>
      <c r="AF14" s="104" t="s">
        <v>58</v>
      </c>
      <c r="AG14" s="235"/>
      <c r="AH14" s="105" t="s">
        <v>59</v>
      </c>
      <c r="AI14" s="104" t="s">
        <v>49</v>
      </c>
      <c r="AJ14" s="235"/>
      <c r="AK14" s="105" t="s">
        <v>60</v>
      </c>
      <c r="AL14" s="104" t="s">
        <v>49</v>
      </c>
      <c r="AM14" s="235"/>
      <c r="AN14" s="105" t="s">
        <v>61</v>
      </c>
      <c r="AO14" s="104" t="s">
        <v>58</v>
      </c>
      <c r="AP14" s="235"/>
      <c r="AQ14" s="105">
        <v>44958</v>
      </c>
      <c r="AR14" s="104" t="s">
        <v>62</v>
      </c>
      <c r="AS14" s="222"/>
      <c r="AT14" s="105">
        <v>45140</v>
      </c>
      <c r="AU14" s="104" t="s">
        <v>62</v>
      </c>
      <c r="AV14" s="218"/>
      <c r="AY14" s="51"/>
      <c r="AZ14" s="51"/>
    </row>
    <row r="15" spans="1:53" s="178" customFormat="1" ht="33" customHeight="1">
      <c r="A15" s="11"/>
      <c r="B15" s="11"/>
      <c r="C15" s="220"/>
      <c r="D15" s="179" t="s">
        <v>63</v>
      </c>
      <c r="E15" s="179" t="s">
        <v>64</v>
      </c>
      <c r="F15" s="180">
        <v>10</v>
      </c>
      <c r="G15" s="218"/>
      <c r="H15" s="181">
        <v>1942</v>
      </c>
      <c r="I15" s="182" t="str">
        <f>'Alphanumeric Codes'!B16</f>
        <v>EGM1353WR</v>
      </c>
      <c r="J15" s="224"/>
      <c r="K15" s="215"/>
      <c r="L15" s="183">
        <v>44937</v>
      </c>
      <c r="M15" s="184">
        <v>0.47916666666666669</v>
      </c>
      <c r="N15" s="180" t="s">
        <v>41</v>
      </c>
      <c r="O15" s="185">
        <f>COUNTIF(N6:N15,N15)</f>
        <v>3</v>
      </c>
      <c r="P15" s="216"/>
      <c r="Q15" s="183">
        <v>44937</v>
      </c>
      <c r="R15" s="184">
        <v>0.47916666666666669</v>
      </c>
      <c r="S15" s="218"/>
      <c r="T15" s="180" t="str" cm="1">
        <f t="array" ref="T15">_xlfn.IFS(N15="GAD",INDEX('Randomization Sequence'!$D$7:$D$186,Planner!O15),N15="MDD",INDEX('Randomization Sequence'!$B$7:$F$186,Planner!O15,1),N15="HEALTHY",INDEX('Randomization Sequence'!$B$7:$F$186,Planner!O15,5))</f>
        <v>Experimental</v>
      </c>
      <c r="U15" s="208"/>
      <c r="V15" s="183" t="s">
        <v>45</v>
      </c>
      <c r="W15" s="183" t="s">
        <v>45</v>
      </c>
      <c r="X15" s="208"/>
      <c r="Y15" s="183" t="s">
        <v>45</v>
      </c>
      <c r="Z15" s="183" t="s">
        <v>45</v>
      </c>
      <c r="AA15" s="208"/>
      <c r="AB15" s="183" t="s">
        <v>45</v>
      </c>
      <c r="AC15" s="183" t="s">
        <v>45</v>
      </c>
      <c r="AD15" s="208"/>
      <c r="AE15" s="183" t="s">
        <v>45</v>
      </c>
      <c r="AF15" s="183" t="s">
        <v>45</v>
      </c>
      <c r="AG15" s="235"/>
      <c r="AH15" s="183" t="s">
        <v>45</v>
      </c>
      <c r="AI15" s="183" t="s">
        <v>45</v>
      </c>
      <c r="AJ15" s="235"/>
      <c r="AK15" s="183" t="s">
        <v>45</v>
      </c>
      <c r="AL15" s="183" t="s">
        <v>45</v>
      </c>
      <c r="AM15" s="235"/>
      <c r="AN15" s="183" t="s">
        <v>45</v>
      </c>
      <c r="AO15" s="183" t="s">
        <v>45</v>
      </c>
      <c r="AP15" s="235"/>
      <c r="AQ15" s="183" t="s">
        <v>45</v>
      </c>
      <c r="AR15" s="183" t="s">
        <v>45</v>
      </c>
      <c r="AS15" s="222"/>
      <c r="AT15" s="183" t="s">
        <v>45</v>
      </c>
      <c r="AU15" s="183" t="s">
        <v>45</v>
      </c>
      <c r="AV15" s="218"/>
    </row>
    <row r="16" spans="1:53" s="20" customFormat="1" ht="33" customHeight="1">
      <c r="A16" s="51"/>
      <c r="B16" s="51"/>
      <c r="C16" s="220"/>
      <c r="D16" s="162" t="s">
        <v>63</v>
      </c>
      <c r="E16" s="109" t="str" cm="1">
        <f t="array" aca="1" ref="E16" ca="1">_xlfn.IFS(ISBLANK(AQ16), "agendar", AQ16&lt;TODAY(), "finalizado", AQ16="NA", "dropout",AQ16&gt;=TODAY(), "em acompanhamento")</f>
        <v>em acompanhamento</v>
      </c>
      <c r="F16" s="104">
        <v>11</v>
      </c>
      <c r="G16" s="218"/>
      <c r="H16" s="110">
        <v>1945</v>
      </c>
      <c r="I16" s="111" t="str">
        <f>'Alphanumeric Codes'!B17</f>
        <v>SVI8121PI</v>
      </c>
      <c r="J16" s="224"/>
      <c r="K16" s="215"/>
      <c r="L16" s="105">
        <v>44945</v>
      </c>
      <c r="M16" s="104" t="s">
        <v>49</v>
      </c>
      <c r="N16" s="104" t="s">
        <v>38</v>
      </c>
      <c r="O16" s="106">
        <f>COUNTIF(N6:N16,N16)</f>
        <v>5</v>
      </c>
      <c r="P16" s="216"/>
      <c r="Q16" s="105">
        <v>44945</v>
      </c>
      <c r="R16" s="104" t="s">
        <v>49</v>
      </c>
      <c r="S16" s="218"/>
      <c r="T16" s="104" t="str" cm="1">
        <f t="array" ref="T16">_xlfn.IFS(N16="GAD",INDEX('Randomization Sequence'!$D$7:$D$186,Planner!O16),N16="MDD",INDEX('Randomization Sequence'!$B$7:$F$186,Planner!O16,1),N16="HEALTHY",INDEX('Randomization Sequence'!$B$7:$F$186,Planner!O16,5))</f>
        <v>Experimental</v>
      </c>
      <c r="U16" s="208"/>
      <c r="V16" s="104" t="s">
        <v>65</v>
      </c>
      <c r="W16" s="104" t="s">
        <v>66</v>
      </c>
      <c r="X16" s="208"/>
      <c r="Y16" s="104" t="s">
        <v>67</v>
      </c>
      <c r="Z16" s="104" t="s">
        <v>66</v>
      </c>
      <c r="AA16" s="208"/>
      <c r="AB16" s="104" t="s">
        <v>68</v>
      </c>
      <c r="AC16" s="104" t="s">
        <v>58</v>
      </c>
      <c r="AD16" s="208"/>
      <c r="AE16" s="105">
        <v>44959</v>
      </c>
      <c r="AF16" s="104" t="s">
        <v>69</v>
      </c>
      <c r="AG16" s="235"/>
      <c r="AH16" s="105">
        <v>45109</v>
      </c>
      <c r="AI16" s="104" t="s">
        <v>49</v>
      </c>
      <c r="AJ16" s="235"/>
      <c r="AK16" s="105">
        <v>45171</v>
      </c>
      <c r="AL16" s="104" t="s">
        <v>49</v>
      </c>
      <c r="AM16" s="235"/>
      <c r="AN16" s="104" t="s">
        <v>70</v>
      </c>
      <c r="AO16" s="104" t="s">
        <v>49</v>
      </c>
      <c r="AP16" s="235"/>
      <c r="AQ16" s="104" t="s">
        <v>71</v>
      </c>
      <c r="AR16" s="104" t="s">
        <v>49</v>
      </c>
      <c r="AS16" s="222"/>
      <c r="AT16" s="104"/>
      <c r="AU16" s="104"/>
      <c r="AV16" s="218"/>
      <c r="AY16" s="51"/>
      <c r="AZ16" s="51"/>
    </row>
    <row r="17" spans="1:52" s="194" customFormat="1" ht="33" customHeight="1">
      <c r="C17" s="220"/>
      <c r="D17" s="195" t="s">
        <v>57</v>
      </c>
      <c r="E17" s="195" t="str" cm="1">
        <f t="array" aca="1" ref="E17" ca="1">_xlfn.IFS(ISBLANK(AQ17), "agendar", AQ17&lt;TODAY(), "finalizado", AQ17="NA", "dropout",AQ17&gt;=TODAY(), "em acompanhamento")</f>
        <v>finalizado</v>
      </c>
      <c r="F17" s="196">
        <v>12</v>
      </c>
      <c r="G17" s="218"/>
      <c r="H17" s="197">
        <v>1987</v>
      </c>
      <c r="I17" s="198" t="str">
        <f>'Alphanumeric Codes'!B18</f>
        <v>LWN8897RR</v>
      </c>
      <c r="J17" s="224"/>
      <c r="K17" s="215"/>
      <c r="L17" s="199" t="s">
        <v>60</v>
      </c>
      <c r="M17" s="200" t="s">
        <v>72</v>
      </c>
      <c r="N17" s="196" t="s">
        <v>43</v>
      </c>
      <c r="O17" s="201">
        <f>COUNTIF(N6:N17,N17)</f>
        <v>4</v>
      </c>
      <c r="P17" s="216"/>
      <c r="Q17" s="199">
        <v>44958</v>
      </c>
      <c r="R17" s="200" t="s">
        <v>58</v>
      </c>
      <c r="S17" s="218"/>
      <c r="T17" s="196" t="str" cm="1">
        <f t="array" ref="T17">_xlfn.IFS(N17="GAD",INDEX('Randomization Sequence'!$D$7:$D$186,Planner!O17),N17="MDD",INDEX('Randomization Sequence'!$B$7:$F$186,Planner!O17,1),N17="HEALTHY",INDEX('Randomization Sequence'!$B$7:$F$186,Planner!O17,5))</f>
        <v>Controlo</v>
      </c>
      <c r="U17" s="208"/>
      <c r="V17" s="199">
        <v>44965</v>
      </c>
      <c r="W17" s="196" t="s">
        <v>58</v>
      </c>
      <c r="X17" s="208"/>
      <c r="Y17" s="199">
        <v>44967</v>
      </c>
      <c r="Z17" s="196" t="s">
        <v>58</v>
      </c>
      <c r="AA17" s="208"/>
      <c r="AB17" s="199">
        <v>44972</v>
      </c>
      <c r="AC17" s="196" t="s">
        <v>58</v>
      </c>
      <c r="AD17" s="208"/>
      <c r="AE17" s="199">
        <v>44974</v>
      </c>
      <c r="AF17" s="200">
        <v>0.54166666666666663</v>
      </c>
      <c r="AG17" s="235"/>
      <c r="AH17" s="199" t="s">
        <v>73</v>
      </c>
      <c r="AI17" s="196" t="s">
        <v>58</v>
      </c>
      <c r="AJ17" s="235"/>
      <c r="AK17" s="199">
        <v>44986</v>
      </c>
      <c r="AL17" s="196" t="s">
        <v>58</v>
      </c>
      <c r="AM17" s="235"/>
      <c r="AN17" s="199">
        <v>44988</v>
      </c>
      <c r="AO17" s="196" t="s">
        <v>58</v>
      </c>
      <c r="AP17" s="235"/>
      <c r="AQ17" s="199">
        <v>44993</v>
      </c>
      <c r="AR17" s="196" t="s">
        <v>58</v>
      </c>
      <c r="AS17" s="222"/>
      <c r="AT17" s="199">
        <v>45001</v>
      </c>
      <c r="AU17" s="200">
        <v>0.54166666666666663</v>
      </c>
      <c r="AV17" s="218"/>
    </row>
    <row r="18" spans="1:52" s="178" customFormat="1" ht="33" customHeight="1">
      <c r="C18" s="220"/>
      <c r="D18" s="179" t="s">
        <v>74</v>
      </c>
      <c r="E18" s="179" t="str" cm="1">
        <f t="array" aca="1" ref="E18" ca="1">_xlfn.IFS(ISBLANK(AQ18), "agendar", AQ18&lt;TODAY(), "finalizado", AQ18="NA", "dropout",AQ18&gt;=TODAY(), "em acompanhamento")</f>
        <v>dropout</v>
      </c>
      <c r="F18" s="180">
        <v>13</v>
      </c>
      <c r="G18" s="218"/>
      <c r="H18" s="181"/>
      <c r="I18" s="182" t="str">
        <f>'Alphanumeric Codes'!B19</f>
        <v>UKT0555RP</v>
      </c>
      <c r="J18" s="224"/>
      <c r="K18" s="215"/>
      <c r="L18" s="183">
        <v>44944</v>
      </c>
      <c r="M18" s="180" t="s">
        <v>54</v>
      </c>
      <c r="N18" s="180" t="s">
        <v>43</v>
      </c>
      <c r="O18" s="185">
        <f>COUNTIF(N6:N18,N18)</f>
        <v>5</v>
      </c>
      <c r="P18" s="216"/>
      <c r="Q18" s="183">
        <v>44958</v>
      </c>
      <c r="R18" s="180" t="s">
        <v>52</v>
      </c>
      <c r="S18" s="218"/>
      <c r="T18" s="180" t="str" cm="1">
        <f t="array" ref="T18">_xlfn.IFS(N18="GAD",INDEX('Randomization Sequence'!$D$7:$D$186,Planner!O18),N18="MDD",INDEX('Randomization Sequence'!$B$7:$F$186,Planner!O18,1),N18="HEALTHY",INDEX('Randomization Sequence'!$B$7:$F$186,Planner!O18,5))</f>
        <v>Controlo</v>
      </c>
      <c r="U18" s="208"/>
      <c r="V18" s="183"/>
      <c r="W18" s="180"/>
      <c r="X18" s="208"/>
      <c r="Y18" s="183"/>
      <c r="Z18" s="180"/>
      <c r="AA18" s="208"/>
      <c r="AB18" s="183"/>
      <c r="AC18" s="180"/>
      <c r="AD18" s="208"/>
      <c r="AE18" s="180"/>
      <c r="AF18" s="180"/>
      <c r="AG18" s="235"/>
      <c r="AH18" s="180"/>
      <c r="AI18" s="180"/>
      <c r="AJ18" s="235"/>
      <c r="AK18" s="180"/>
      <c r="AL18" s="180"/>
      <c r="AM18" s="235"/>
      <c r="AN18" s="180"/>
      <c r="AO18" s="180"/>
      <c r="AP18" s="235"/>
      <c r="AQ18" s="180" t="s">
        <v>45</v>
      </c>
      <c r="AR18" s="180"/>
      <c r="AS18" s="222"/>
      <c r="AT18" s="180"/>
      <c r="AU18" s="180"/>
      <c r="AV18" s="218"/>
    </row>
    <row r="19" spans="1:52" s="20" customFormat="1" ht="33" customHeight="1">
      <c r="A19" s="51"/>
      <c r="B19" s="51"/>
      <c r="C19" s="220"/>
      <c r="D19" s="162" t="s">
        <v>63</v>
      </c>
      <c r="E19" s="109" t="str" cm="1">
        <f t="array" aca="1" ref="E19" ca="1">_xlfn.IFS(ISBLANK(AQ19), "agendar", AQ19&lt;TODAY(), "finalizado", AQ19="NA", "dropout",AQ19&gt;=TODAY(), "em acompanhamento")</f>
        <v>agendar</v>
      </c>
      <c r="F19" s="104">
        <v>14</v>
      </c>
      <c r="G19" s="218"/>
      <c r="H19" s="110"/>
      <c r="I19" s="111" t="str">
        <f>'Alphanumeric Codes'!B20</f>
        <v>NLM1580HD</v>
      </c>
      <c r="J19" s="224"/>
      <c r="K19" s="215"/>
      <c r="L19" s="105">
        <v>44949</v>
      </c>
      <c r="M19" s="104" t="s">
        <v>40</v>
      </c>
      <c r="N19" s="104"/>
      <c r="O19" s="106">
        <f>COUNTIF(N6:N19,N19)</f>
        <v>0</v>
      </c>
      <c r="P19" s="216"/>
      <c r="Q19" s="105">
        <v>44949</v>
      </c>
      <c r="R19" s="104" t="s">
        <v>40</v>
      </c>
      <c r="S19" s="218"/>
      <c r="T19" s="104" t="e" cm="1">
        <f t="array" ref="T19">_xlfn.IFS(N19="GAD",INDEX('Randomization Sequence'!$D$7:$D$186,Planner!O19),N19="MDD",INDEX('Randomization Sequence'!$B$7:$F$186,Planner!O19,1),N19="HEALTHY",INDEX('Randomization Sequence'!$B$7:$F$186,Planner!O19,5))</f>
        <v>#N/A</v>
      </c>
      <c r="U19" s="208"/>
      <c r="V19" s="104"/>
      <c r="W19" s="104"/>
      <c r="X19" s="208"/>
      <c r="Y19" s="104"/>
      <c r="Z19" s="104"/>
      <c r="AA19" s="208"/>
      <c r="AB19" s="104"/>
      <c r="AC19" s="104"/>
      <c r="AD19" s="208"/>
      <c r="AE19" s="104"/>
      <c r="AF19" s="104"/>
      <c r="AG19" s="235"/>
      <c r="AH19" s="104"/>
      <c r="AI19" s="104"/>
      <c r="AJ19" s="235"/>
      <c r="AK19" s="104"/>
      <c r="AL19" s="104"/>
      <c r="AM19" s="235"/>
      <c r="AN19" s="104"/>
      <c r="AO19" s="104"/>
      <c r="AP19" s="235"/>
      <c r="AQ19" s="104"/>
      <c r="AR19" s="104"/>
      <c r="AS19" s="222"/>
      <c r="AT19" s="104"/>
      <c r="AU19" s="104"/>
      <c r="AV19" s="218"/>
      <c r="AY19" s="51"/>
      <c r="AZ19" s="51"/>
    </row>
    <row r="20" spans="1:52" s="194" customFormat="1" ht="33" customHeight="1">
      <c r="C20" s="220"/>
      <c r="D20" s="195" t="s">
        <v>36</v>
      </c>
      <c r="E20" s="195" t="str" cm="1">
        <f t="array" aca="1" ref="E20" ca="1">_xlfn.IFS(ISBLANK(AQ20), "agendar", AQ20&lt;TODAY(), "finalizado", AQ20="NA", "dropout",AQ20&gt;=TODAY(), "em acompanhamento")</f>
        <v>agendar</v>
      </c>
      <c r="F20" s="196">
        <v>15</v>
      </c>
      <c r="G20" s="218"/>
      <c r="H20" s="197"/>
      <c r="I20" s="198" t="str">
        <f>'Alphanumeric Codes'!B21</f>
        <v>GKG5690JF</v>
      </c>
      <c r="J20" s="224"/>
      <c r="K20" s="215"/>
      <c r="L20" s="199">
        <v>44950</v>
      </c>
      <c r="M20" s="196" t="s">
        <v>56</v>
      </c>
      <c r="N20" s="196" t="s">
        <v>43</v>
      </c>
      <c r="O20" s="201">
        <f>COUNTIF(N6:N20,N20)</f>
        <v>6</v>
      </c>
      <c r="P20" s="216"/>
      <c r="Q20" s="199">
        <v>44971</v>
      </c>
      <c r="R20" s="196" t="s">
        <v>56</v>
      </c>
      <c r="S20" s="218"/>
      <c r="T20" s="196" t="str" cm="1">
        <f t="array" ref="T20">_xlfn.IFS(N20="GAD",INDEX('Randomization Sequence'!$D$7:$D$186,Planner!O20),N20="MDD",INDEX('Randomization Sequence'!$B$7:$F$186,Planner!O20,1),N20="HEALTHY",INDEX('Randomization Sequence'!$B$7:$F$186,Planner!O20,5))</f>
        <v>Controlo</v>
      </c>
      <c r="U20" s="208"/>
      <c r="V20" s="199">
        <v>44987</v>
      </c>
      <c r="W20" s="196" t="s">
        <v>56</v>
      </c>
      <c r="X20" s="208"/>
      <c r="Y20" s="199">
        <v>44992</v>
      </c>
      <c r="Z20" s="196" t="s">
        <v>56</v>
      </c>
      <c r="AA20" s="208"/>
      <c r="AB20" s="199">
        <v>44994</v>
      </c>
      <c r="AC20" s="196" t="s">
        <v>56</v>
      </c>
      <c r="AD20" s="208"/>
      <c r="AE20" s="199">
        <v>44999</v>
      </c>
      <c r="AF20" s="196" t="s">
        <v>56</v>
      </c>
      <c r="AG20" s="235"/>
      <c r="AH20" s="199">
        <v>45001</v>
      </c>
      <c r="AI20" s="196" t="s">
        <v>56</v>
      </c>
      <c r="AJ20" s="235"/>
      <c r="AK20" s="199">
        <v>45006</v>
      </c>
      <c r="AL20" s="196" t="s">
        <v>56</v>
      </c>
      <c r="AM20" s="235"/>
      <c r="AN20" s="199">
        <v>45130</v>
      </c>
      <c r="AO20" s="196" t="s">
        <v>56</v>
      </c>
      <c r="AP20" s="235"/>
      <c r="AQ20" s="199"/>
      <c r="AR20" s="196"/>
      <c r="AS20" s="222"/>
      <c r="AT20" s="196"/>
      <c r="AU20" s="196"/>
      <c r="AV20" s="218"/>
    </row>
    <row r="21" spans="1:52" s="20" customFormat="1" ht="33" customHeight="1">
      <c r="A21" s="51"/>
      <c r="B21" s="51"/>
      <c r="C21" s="220"/>
      <c r="D21" s="162" t="s">
        <v>63</v>
      </c>
      <c r="E21" s="109" t="str" cm="1">
        <f t="array" aca="1" ref="E21" ca="1">_xlfn.IFS(ISBLANK(AQ21), "agendar", AQ21&lt;TODAY(), "finalizado", AQ21="NA", "dropout",AQ21&gt;=TODAY(), "em acompanhamento")</f>
        <v>agendar</v>
      </c>
      <c r="F21" s="104">
        <v>16</v>
      </c>
      <c r="G21" s="218"/>
      <c r="H21" s="110"/>
      <c r="I21" s="111" t="str">
        <f>'Alphanumeric Codes'!B22</f>
        <v>SSO1054ZF</v>
      </c>
      <c r="J21" s="224"/>
      <c r="K21" s="215"/>
      <c r="L21" s="104" t="s">
        <v>65</v>
      </c>
      <c r="M21" s="113" t="s">
        <v>52</v>
      </c>
      <c r="N21" s="104" t="s">
        <v>38</v>
      </c>
      <c r="O21" s="106">
        <f>COUNTIF(N6:N21,N21)</f>
        <v>6</v>
      </c>
      <c r="P21" s="216"/>
      <c r="Q21" s="105">
        <v>44959</v>
      </c>
      <c r="R21" s="104" t="s">
        <v>52</v>
      </c>
      <c r="S21" s="218"/>
      <c r="T21" s="104" t="str" cm="1">
        <f t="array" ref="T21">_xlfn.IFS(N21="GAD",INDEX('Randomization Sequence'!$D$7:$D$186,Planner!O21),N21="MDD",INDEX('Randomization Sequence'!$B$7:$F$186,Planner!O21,1),N21="HEALTHY",INDEX('Randomization Sequence'!$B$7:$F$186,Planner!O21,5))</f>
        <v>Controlo</v>
      </c>
      <c r="U21" s="208"/>
      <c r="V21" s="105"/>
      <c r="W21" s="104"/>
      <c r="X21" s="208"/>
      <c r="Y21" s="105"/>
      <c r="Z21" s="104"/>
      <c r="AA21" s="208"/>
      <c r="AB21" s="105"/>
      <c r="AC21" s="104"/>
      <c r="AD21" s="208"/>
      <c r="AE21" s="105"/>
      <c r="AF21" s="104"/>
      <c r="AG21" s="235"/>
      <c r="AH21" s="105"/>
      <c r="AI21" s="104"/>
      <c r="AJ21" s="235"/>
      <c r="AK21" s="105"/>
      <c r="AL21" s="104"/>
      <c r="AM21" s="235"/>
      <c r="AN21" s="105"/>
      <c r="AO21" s="104"/>
      <c r="AP21" s="235"/>
      <c r="AQ21" s="105"/>
      <c r="AR21" s="104"/>
      <c r="AS21" s="222"/>
      <c r="AT21" s="104"/>
      <c r="AU21" s="104"/>
      <c r="AV21" s="218"/>
      <c r="AY21" s="51"/>
      <c r="AZ21" s="51"/>
    </row>
    <row r="22" spans="1:52" s="20" customFormat="1" ht="33" customHeight="1">
      <c r="A22" s="51"/>
      <c r="B22" s="51"/>
      <c r="C22" s="220"/>
      <c r="D22" s="162" t="s">
        <v>36</v>
      </c>
      <c r="E22" s="109" t="str" cm="1">
        <f t="array" aca="1" ref="E22" ca="1">_xlfn.IFS(ISBLANK(AQ22), "agendar", AQ22&lt;TODAY(), "finalizado", AQ22="NA", "dropout",AQ22&gt;=TODAY(), "em acompanhamento")</f>
        <v>agendar</v>
      </c>
      <c r="F22" s="104">
        <v>17</v>
      </c>
      <c r="G22" s="218"/>
      <c r="H22" s="110"/>
      <c r="I22" s="111" t="str">
        <f>'Alphanumeric Codes'!B23</f>
        <v>BDL7363DK</v>
      </c>
      <c r="J22" s="224"/>
      <c r="K22" s="215"/>
      <c r="L22" s="105">
        <v>44980</v>
      </c>
      <c r="M22" s="104" t="s">
        <v>52</v>
      </c>
      <c r="N22" s="104"/>
      <c r="O22" s="106">
        <f>COUNTIF(N6:N22,N22)</f>
        <v>0</v>
      </c>
      <c r="P22" s="216"/>
      <c r="Q22" s="104"/>
      <c r="R22" s="104"/>
      <c r="S22" s="218"/>
      <c r="T22" s="104" t="e" cm="1">
        <f t="array" ref="T22">_xlfn.IFS(N22="GAD",INDEX('Randomization Sequence'!$D$7:$D$186,Planner!O22),N22="MDD",INDEX('Randomization Sequence'!$B$7:$F$186,Planner!O22,1),N22="HEALTHY",INDEX('Randomization Sequence'!$B$7:$F$186,Planner!O22,5))</f>
        <v>#N/A</v>
      </c>
      <c r="U22" s="208"/>
      <c r="V22" s="104"/>
      <c r="W22" s="104"/>
      <c r="X22" s="208"/>
      <c r="Y22" s="104"/>
      <c r="Z22" s="104"/>
      <c r="AA22" s="208"/>
      <c r="AB22" s="104"/>
      <c r="AC22" s="104"/>
      <c r="AD22" s="208"/>
      <c r="AE22" s="104"/>
      <c r="AF22" s="104"/>
      <c r="AG22" s="235"/>
      <c r="AH22" s="104"/>
      <c r="AI22" s="104"/>
      <c r="AJ22" s="235"/>
      <c r="AK22" s="104"/>
      <c r="AL22" s="104"/>
      <c r="AM22" s="235"/>
      <c r="AN22" s="104"/>
      <c r="AO22" s="104"/>
      <c r="AP22" s="235"/>
      <c r="AQ22" s="104"/>
      <c r="AR22" s="104"/>
      <c r="AS22" s="222"/>
      <c r="AT22" s="104"/>
      <c r="AU22" s="104"/>
      <c r="AV22" s="218"/>
      <c r="AY22" s="51"/>
      <c r="AZ22" s="51"/>
    </row>
    <row r="23" spans="1:52" s="20" customFormat="1" ht="33" customHeight="1">
      <c r="A23" s="51"/>
      <c r="B23" s="51"/>
      <c r="C23" s="220"/>
      <c r="D23" s="162" t="s">
        <v>36</v>
      </c>
      <c r="E23" s="109" t="str" cm="1">
        <f t="array" aca="1" ref="E23" ca="1">_xlfn.IFS(ISBLANK(AQ23), "agendar", AQ23&lt;TODAY(), "finalizado", AQ23="NA", "dropout",AQ23&gt;=TODAY(), "em acompanhamento")</f>
        <v>agendar</v>
      </c>
      <c r="F23" s="104">
        <v>18</v>
      </c>
      <c r="G23" s="218"/>
      <c r="H23" s="110"/>
      <c r="I23" s="111" t="str">
        <f>'Alphanumeric Codes'!B24</f>
        <v>RQQ8034KZ</v>
      </c>
      <c r="J23" s="224"/>
      <c r="K23" s="215"/>
      <c r="L23" s="105">
        <v>44973</v>
      </c>
      <c r="M23" s="104" t="s">
        <v>40</v>
      </c>
      <c r="N23" s="104" t="s">
        <v>43</v>
      </c>
      <c r="O23" s="106">
        <f>COUNTIF(N6:N23,N23)</f>
        <v>7</v>
      </c>
      <c r="P23" s="216"/>
      <c r="Q23" s="105">
        <v>44986</v>
      </c>
      <c r="R23" s="104" t="s">
        <v>40</v>
      </c>
      <c r="S23" s="218"/>
      <c r="T23" s="104" t="str" cm="1">
        <f t="array" ref="T23">_xlfn.IFS(N23="GAD",INDEX('Randomization Sequence'!$D$7:$D$186,Planner!O23),N23="MDD",INDEX('Randomization Sequence'!$B$7:$F$186,Planner!O23,1),N23="HEALTHY",INDEX('Randomization Sequence'!$B$7:$F$186,Planner!O23,5))</f>
        <v>Experimental</v>
      </c>
      <c r="U23" s="208"/>
      <c r="V23" s="104"/>
      <c r="W23" s="104"/>
      <c r="X23" s="208"/>
      <c r="Y23" s="104"/>
      <c r="Z23" s="104"/>
      <c r="AA23" s="208"/>
      <c r="AB23" s="104"/>
      <c r="AC23" s="104"/>
      <c r="AD23" s="208"/>
      <c r="AE23" s="104"/>
      <c r="AF23" s="104"/>
      <c r="AG23" s="235"/>
      <c r="AH23" s="104"/>
      <c r="AI23" s="104"/>
      <c r="AJ23" s="235"/>
      <c r="AK23" s="104"/>
      <c r="AL23" s="104"/>
      <c r="AM23" s="235"/>
      <c r="AN23" s="104"/>
      <c r="AO23" s="104"/>
      <c r="AP23" s="235"/>
      <c r="AQ23" s="104"/>
      <c r="AR23" s="104"/>
      <c r="AS23" s="222"/>
      <c r="AT23" s="104"/>
      <c r="AU23" s="104"/>
      <c r="AV23" s="218"/>
      <c r="AY23" s="51"/>
      <c r="AZ23" s="51"/>
    </row>
    <row r="24" spans="1:52" s="20" customFormat="1" ht="33" customHeight="1">
      <c r="A24" s="51"/>
      <c r="B24" s="51"/>
      <c r="C24" s="220"/>
      <c r="D24" s="162" t="s">
        <v>36</v>
      </c>
      <c r="E24" s="109" t="str" cm="1">
        <f t="array" aca="1" ref="E24" ca="1">_xlfn.IFS(ISBLANK(AQ24), "agendar", AQ24&lt;TODAY(), "finalizado", AQ24="NA", "dropout",AQ24&gt;=TODAY(), "em acompanhamento")</f>
        <v>agendar</v>
      </c>
      <c r="F24" s="104">
        <v>19</v>
      </c>
      <c r="G24" s="218"/>
      <c r="H24" s="110"/>
      <c r="I24" s="111" t="str">
        <f>'Alphanumeric Codes'!B25</f>
        <v>ZEW9044UG</v>
      </c>
      <c r="J24" s="224"/>
      <c r="K24" s="215"/>
      <c r="L24" s="105">
        <v>44986</v>
      </c>
      <c r="M24" s="104" t="s">
        <v>75</v>
      </c>
      <c r="N24" s="104"/>
      <c r="O24" s="106">
        <f>COUNTIF(N6:N24,N24)</f>
        <v>0</v>
      </c>
      <c r="P24" s="216"/>
      <c r="Q24" s="104"/>
      <c r="R24" s="104"/>
      <c r="S24" s="218"/>
      <c r="T24" s="104" t="e" cm="1">
        <f t="array" ref="T24">_xlfn.IFS(N24="GAD",INDEX('Randomization Sequence'!$D$7:$D$186,Planner!O24),N24="MDD",INDEX('Randomization Sequence'!$B$7:$F$186,Planner!O24,1),N24="HEALTHY",INDEX('Randomization Sequence'!$B$7:$F$186,Planner!O24,5))</f>
        <v>#N/A</v>
      </c>
      <c r="U24" s="208"/>
      <c r="V24" s="104"/>
      <c r="W24" s="104"/>
      <c r="X24" s="208"/>
      <c r="Y24" s="104"/>
      <c r="Z24" s="104"/>
      <c r="AA24" s="208"/>
      <c r="AB24" s="104"/>
      <c r="AC24" s="104"/>
      <c r="AD24" s="208"/>
      <c r="AE24" s="104"/>
      <c r="AF24" s="104"/>
      <c r="AG24" s="235"/>
      <c r="AH24" s="104"/>
      <c r="AI24" s="104"/>
      <c r="AJ24" s="235"/>
      <c r="AK24" s="104"/>
      <c r="AL24" s="104"/>
      <c r="AM24" s="235"/>
      <c r="AN24" s="104"/>
      <c r="AO24" s="104"/>
      <c r="AP24" s="235"/>
      <c r="AQ24" s="104"/>
      <c r="AR24" s="104"/>
      <c r="AS24" s="222"/>
      <c r="AT24" s="104"/>
      <c r="AU24" s="104"/>
      <c r="AV24" s="218"/>
      <c r="AY24" s="51"/>
      <c r="AZ24" s="51"/>
    </row>
    <row r="25" spans="1:52" s="194" customFormat="1" ht="33" customHeight="1">
      <c r="C25" s="220"/>
      <c r="D25" s="195" t="s">
        <v>57</v>
      </c>
      <c r="E25" s="195" t="str" cm="1">
        <f t="array" aca="1" ref="E25" ca="1">_xlfn.IFS(ISBLANK(AQ25), "agendar", AQ25&lt;TODAY(), "finalizado", AQ25="NA", "dropout",AQ25&gt;=TODAY(), "em acompanhamento")</f>
        <v>agendar</v>
      </c>
      <c r="F25" s="196">
        <v>20</v>
      </c>
      <c r="G25" s="218"/>
      <c r="H25" s="197"/>
      <c r="I25" s="198" t="str">
        <f>'Alphanumeric Codes'!B26</f>
        <v>PWM4199JN</v>
      </c>
      <c r="J25" s="224"/>
      <c r="K25" s="215"/>
      <c r="L25" s="199">
        <v>45006</v>
      </c>
      <c r="M25" s="196" t="s">
        <v>75</v>
      </c>
      <c r="N25" s="196" t="s">
        <v>41</v>
      </c>
      <c r="O25" s="201">
        <v>4</v>
      </c>
      <c r="P25" s="216"/>
      <c r="Q25" s="199">
        <v>45013</v>
      </c>
      <c r="R25" s="196" t="s">
        <v>75</v>
      </c>
      <c r="S25" s="218"/>
      <c r="T25" s="196" t="str" cm="1">
        <f t="array" ref="T25">_xlfn.IFS(N25="GAD",INDEX('Randomization Sequence'!$D$7:$D$186,Planner!O25),N25="MDD",INDEX('Randomization Sequence'!$B$7:$F$186,Planner!O25,1),N25="HEALTHY",INDEX('Randomization Sequence'!$B$7:$F$186,Planner!O25,5))</f>
        <v>Controlo</v>
      </c>
      <c r="U25" s="208"/>
      <c r="V25" s="199">
        <v>45020</v>
      </c>
      <c r="W25" s="196" t="s">
        <v>75</v>
      </c>
      <c r="X25" s="208"/>
      <c r="Y25" s="199">
        <v>45022</v>
      </c>
      <c r="Z25" s="196" t="s">
        <v>75</v>
      </c>
      <c r="AA25" s="208"/>
      <c r="AB25" s="199">
        <v>45027</v>
      </c>
      <c r="AC25" s="196" t="s">
        <v>75</v>
      </c>
      <c r="AD25" s="208"/>
      <c r="AE25" s="199">
        <v>45034</v>
      </c>
      <c r="AF25" s="196" t="s">
        <v>75</v>
      </c>
      <c r="AG25" s="235"/>
      <c r="AH25" s="199">
        <v>45036</v>
      </c>
      <c r="AI25" s="196" t="s">
        <v>75</v>
      </c>
      <c r="AJ25" s="235"/>
      <c r="AK25" s="199">
        <v>45043</v>
      </c>
      <c r="AL25" s="196" t="s">
        <v>75</v>
      </c>
      <c r="AM25" s="235"/>
      <c r="AN25" s="199">
        <v>44959</v>
      </c>
      <c r="AO25" s="196" t="s">
        <v>75</v>
      </c>
      <c r="AP25" s="235"/>
      <c r="AQ25" s="199"/>
      <c r="AR25" s="196"/>
      <c r="AS25" s="222"/>
      <c r="AT25" s="196"/>
      <c r="AU25" s="196"/>
      <c r="AV25" s="218"/>
    </row>
    <row r="26" spans="1:52" s="20" customFormat="1" ht="33" customHeight="1">
      <c r="A26" s="51"/>
      <c r="B26" s="51"/>
      <c r="C26" s="220"/>
      <c r="D26" s="162" t="s">
        <v>57</v>
      </c>
      <c r="E26" s="109" t="str" cm="1">
        <f t="array" aca="1" ref="E26" ca="1">_xlfn.IFS(ISBLANK(AQ26), "agendar", AQ26&lt;TODAY(), "finalizado", AQ26="NA", "dropout",AQ26&gt;=TODAY(), "em acompanhamento")</f>
        <v>agendar</v>
      </c>
      <c r="F26" s="104"/>
      <c r="G26" s="218"/>
      <c r="H26" s="112"/>
      <c r="I26" s="111" t="str">
        <f>'Alphanumeric Codes'!B27</f>
        <v>YSU3175IT</v>
      </c>
      <c r="J26" s="224"/>
      <c r="K26" s="215"/>
      <c r="L26" s="104"/>
      <c r="M26" s="104"/>
      <c r="N26" s="104"/>
      <c r="O26" s="106">
        <f>COUNTIF(N6:N26,N26)</f>
        <v>0</v>
      </c>
      <c r="P26" s="216"/>
      <c r="Q26" s="104"/>
      <c r="R26" s="104"/>
      <c r="S26" s="218"/>
      <c r="T26" s="104" t="e" cm="1">
        <f t="array" ref="T26">_xlfn.IFS(N26="GAD",INDEX('Randomization Sequence'!$D$7:$D$186,Planner!O26),N26="MDD",INDEX('Randomization Sequence'!$B$7:$F$186,Planner!O26,1),N26="HEALTHY",INDEX('Randomization Sequence'!$B$7:$F$186,Planner!O26,5))</f>
        <v>#N/A</v>
      </c>
      <c r="U26" s="208"/>
      <c r="V26" s="104"/>
      <c r="W26" s="104"/>
      <c r="X26" s="208"/>
      <c r="Y26" s="104"/>
      <c r="Z26" s="104"/>
      <c r="AA26" s="208"/>
      <c r="AB26" s="104"/>
      <c r="AC26" s="104"/>
      <c r="AD26" s="208"/>
      <c r="AE26" s="104"/>
      <c r="AF26" s="104"/>
      <c r="AG26" s="235"/>
      <c r="AH26" s="104"/>
      <c r="AI26" s="104"/>
      <c r="AJ26" s="235"/>
      <c r="AK26" s="104"/>
      <c r="AL26" s="104"/>
      <c r="AM26" s="235"/>
      <c r="AN26" s="104"/>
      <c r="AO26" s="104"/>
      <c r="AP26" s="235"/>
      <c r="AQ26" s="104"/>
      <c r="AR26" s="104"/>
      <c r="AS26" s="222"/>
      <c r="AT26" s="104"/>
      <c r="AU26" s="104"/>
      <c r="AV26" s="218"/>
      <c r="AY26" s="51"/>
      <c r="AZ26" s="51"/>
    </row>
    <row r="27" spans="1:52" s="20" customFormat="1" ht="33" customHeight="1">
      <c r="A27" s="51"/>
      <c r="B27" s="51"/>
      <c r="C27" s="220"/>
      <c r="D27" s="162" t="s">
        <v>63</v>
      </c>
      <c r="E27" s="109" t="str" cm="1">
        <f t="array" aca="1" ref="E27" ca="1">_xlfn.IFS(ISBLANK(AQ27), "agendar", AQ27&lt;TODAY(), "finalizado", AQ27="NA", "dropout",AQ27&gt;=TODAY(), "em acompanhamento")</f>
        <v>agendar</v>
      </c>
      <c r="F27" s="104"/>
      <c r="G27" s="218"/>
      <c r="H27" s="112"/>
      <c r="I27" s="111" t="str">
        <f>'Alphanumeric Codes'!B28</f>
        <v>RXZ1911BP</v>
      </c>
      <c r="J27" s="224"/>
      <c r="K27" s="215"/>
      <c r="L27" s="104"/>
      <c r="M27" s="104"/>
      <c r="N27" s="104"/>
      <c r="O27" s="106">
        <f t="shared" ref="O25:O27" si="0">COUNTIF(N10:N27,N27)</f>
        <v>0</v>
      </c>
      <c r="P27" s="216"/>
      <c r="Q27" s="104"/>
      <c r="R27" s="104"/>
      <c r="S27" s="218"/>
      <c r="T27" s="104" t="e" cm="1">
        <f t="array" ref="T27">_xlfn.IFS(N27="GAD",INDEX('Randomization Sequence'!$D$7:$D$186,Planner!O27),N27="MDD",INDEX('Randomization Sequence'!$B$7:$F$186,Planner!O27,1),N27="HEALTHY",INDEX('Randomization Sequence'!$B$7:$F$186,Planner!O27,5))</f>
        <v>#N/A</v>
      </c>
      <c r="U27" s="208"/>
      <c r="V27" s="104"/>
      <c r="W27" s="104"/>
      <c r="X27" s="208"/>
      <c r="Y27" s="104"/>
      <c r="Z27" s="104"/>
      <c r="AA27" s="208"/>
      <c r="AB27" s="104"/>
      <c r="AC27" s="104"/>
      <c r="AD27" s="208"/>
      <c r="AE27" s="104"/>
      <c r="AF27" s="104"/>
      <c r="AG27" s="235"/>
      <c r="AH27" s="104"/>
      <c r="AI27" s="104"/>
      <c r="AJ27" s="235"/>
      <c r="AK27" s="104"/>
      <c r="AL27" s="104"/>
      <c r="AM27" s="235"/>
      <c r="AN27" s="104"/>
      <c r="AO27" s="104"/>
      <c r="AP27" s="235"/>
      <c r="AQ27" s="104"/>
      <c r="AR27" s="104"/>
      <c r="AS27" s="222"/>
      <c r="AT27" s="104"/>
      <c r="AU27" s="104"/>
      <c r="AV27" s="218"/>
      <c r="AY27" s="51"/>
      <c r="AZ27" s="51"/>
    </row>
    <row r="28" spans="1:52" s="20" customFormat="1" ht="33" customHeight="1">
      <c r="A28" s="51"/>
      <c r="B28" s="51"/>
      <c r="C28" s="220"/>
      <c r="D28" s="162" t="s">
        <v>36</v>
      </c>
      <c r="E28" s="109" t="str" cm="1">
        <f t="array" aca="1" ref="E28" ca="1">_xlfn.IFS(ISBLANK(AQ28), "agendar", AQ28&lt;TODAY(), "finalizado", AQ28="NA", "dropout",AQ28&gt;=TODAY(), "em acompanhamento")</f>
        <v>agendar</v>
      </c>
      <c r="F28" s="104"/>
      <c r="G28" s="218"/>
      <c r="H28" s="112"/>
      <c r="I28" s="111" t="str">
        <f>'Alphanumeric Codes'!B29</f>
        <v>BPP2236QA</v>
      </c>
      <c r="J28" s="224"/>
      <c r="K28" s="215"/>
      <c r="L28" s="104"/>
      <c r="M28" s="104"/>
      <c r="N28" s="104"/>
      <c r="O28" s="106">
        <f>COUNTIF(N6:N28,N28)</f>
        <v>0</v>
      </c>
      <c r="P28" s="216"/>
      <c r="Q28" s="104"/>
      <c r="R28" s="104"/>
      <c r="S28" s="218"/>
      <c r="T28" s="104" t="e" cm="1">
        <f t="array" ref="T28">_xlfn.IFS(N28="GAD",INDEX('Randomization Sequence'!$D$7:$D$186,Planner!O28),N28="MDD",INDEX('Randomization Sequence'!$B$7:$F$186,Planner!O28,1),N28="HEALTHY",INDEX('Randomization Sequence'!$B$7:$F$186,Planner!O28,5))</f>
        <v>#N/A</v>
      </c>
      <c r="U28" s="208"/>
      <c r="V28" s="104"/>
      <c r="W28" s="104"/>
      <c r="X28" s="208"/>
      <c r="Y28" s="104"/>
      <c r="Z28" s="104"/>
      <c r="AA28" s="208"/>
      <c r="AB28" s="104"/>
      <c r="AC28" s="104"/>
      <c r="AD28" s="208"/>
      <c r="AE28" s="104"/>
      <c r="AF28" s="104"/>
      <c r="AG28" s="235"/>
      <c r="AH28" s="104"/>
      <c r="AI28" s="104"/>
      <c r="AJ28" s="235"/>
      <c r="AK28" s="104"/>
      <c r="AL28" s="104"/>
      <c r="AM28" s="235"/>
      <c r="AN28" s="104"/>
      <c r="AO28" s="104"/>
      <c r="AP28" s="235"/>
      <c r="AQ28" s="104"/>
      <c r="AR28" s="104"/>
      <c r="AS28" s="222"/>
      <c r="AT28" s="104"/>
      <c r="AU28" s="104"/>
      <c r="AV28" s="218"/>
      <c r="AY28" s="51"/>
      <c r="AZ28" s="51"/>
    </row>
    <row r="29" spans="1:52" s="20" customFormat="1" ht="33" customHeight="1">
      <c r="A29" s="51"/>
      <c r="B29" s="51"/>
      <c r="C29" s="220"/>
      <c r="D29" s="162"/>
      <c r="E29" s="109"/>
      <c r="F29" s="104"/>
      <c r="G29" s="218"/>
      <c r="H29" s="112"/>
      <c r="I29" s="111" t="str">
        <f>'Alphanumeric Codes'!B30</f>
        <v>PQX9721CQ</v>
      </c>
      <c r="J29" s="224"/>
      <c r="K29" s="215"/>
      <c r="L29" s="104"/>
      <c r="M29" s="104"/>
      <c r="N29" s="104"/>
      <c r="O29" s="106">
        <f>COUNTIF(N6:N29,N29)</f>
        <v>0</v>
      </c>
      <c r="P29" s="216"/>
      <c r="Q29" s="104"/>
      <c r="R29" s="104"/>
      <c r="S29" s="218"/>
      <c r="T29" s="104" t="e" cm="1">
        <f t="array" ref="T29">_xlfn.IFS(N29="GAD",INDEX('Randomization Sequence'!$D$7:$D$186,Planner!O29),N29="MDD",INDEX('Randomization Sequence'!$B$7:$F$186,Planner!O29,1),N29="HEALTHY",INDEX('Randomization Sequence'!$B$7:$F$186,Planner!O29,5))</f>
        <v>#N/A</v>
      </c>
      <c r="U29" s="208"/>
      <c r="V29" s="104"/>
      <c r="W29" s="104"/>
      <c r="X29" s="208"/>
      <c r="Y29" s="104"/>
      <c r="Z29" s="104"/>
      <c r="AA29" s="208"/>
      <c r="AB29" s="104"/>
      <c r="AC29" s="104"/>
      <c r="AD29" s="208"/>
      <c r="AE29" s="104"/>
      <c r="AF29" s="104"/>
      <c r="AG29" s="235"/>
      <c r="AH29" s="104"/>
      <c r="AI29" s="104"/>
      <c r="AJ29" s="235"/>
      <c r="AK29" s="104"/>
      <c r="AL29" s="104"/>
      <c r="AM29" s="235"/>
      <c r="AN29" s="104"/>
      <c r="AO29" s="104"/>
      <c r="AP29" s="235"/>
      <c r="AQ29" s="104"/>
      <c r="AR29" s="104"/>
      <c r="AS29" s="222"/>
      <c r="AT29" s="104"/>
      <c r="AU29" s="104"/>
      <c r="AV29" s="218"/>
      <c r="AY29" s="51"/>
      <c r="AZ29" s="51"/>
    </row>
    <row r="30" spans="1:52" s="20" customFormat="1" ht="33" customHeight="1">
      <c r="A30" s="51"/>
      <c r="B30" s="51"/>
      <c r="C30" s="220"/>
      <c r="D30" s="162"/>
      <c r="E30" s="109"/>
      <c r="F30" s="104"/>
      <c r="G30" s="218"/>
      <c r="H30" s="112"/>
      <c r="I30" s="111" t="str">
        <f>'Alphanumeric Codes'!B31</f>
        <v>FNF0536CD</v>
      </c>
      <c r="J30" s="224"/>
      <c r="K30" s="215"/>
      <c r="L30" s="104"/>
      <c r="M30" s="104"/>
      <c r="N30" s="104"/>
      <c r="O30" s="106">
        <f>COUNTIF(N6:N30,N30)</f>
        <v>0</v>
      </c>
      <c r="P30" s="216"/>
      <c r="Q30" s="104"/>
      <c r="R30" s="104"/>
      <c r="S30" s="218"/>
      <c r="T30" s="104" t="e" cm="1">
        <f t="array" ref="T30">_xlfn.IFS(N30="GAD",INDEX('Randomization Sequence'!$D$7:$D$186,Planner!O30),N30="MDD",INDEX('Randomization Sequence'!$B$7:$F$186,Planner!O30,1),N30="HEALTHY",INDEX('Randomization Sequence'!$B$7:$F$186,Planner!O30,5))</f>
        <v>#N/A</v>
      </c>
      <c r="U30" s="208"/>
      <c r="V30" s="104"/>
      <c r="W30" s="104"/>
      <c r="X30" s="208"/>
      <c r="Y30" s="104"/>
      <c r="Z30" s="104"/>
      <c r="AA30" s="208"/>
      <c r="AB30" s="104"/>
      <c r="AC30" s="104"/>
      <c r="AD30" s="208"/>
      <c r="AE30" s="104"/>
      <c r="AF30" s="104"/>
      <c r="AG30" s="235"/>
      <c r="AH30" s="104"/>
      <c r="AI30" s="104"/>
      <c r="AJ30" s="235"/>
      <c r="AK30" s="104"/>
      <c r="AL30" s="104"/>
      <c r="AM30" s="235"/>
      <c r="AN30" s="104"/>
      <c r="AO30" s="104"/>
      <c r="AP30" s="235"/>
      <c r="AQ30" s="104"/>
      <c r="AR30" s="104"/>
      <c r="AS30" s="222"/>
      <c r="AT30" s="104"/>
      <c r="AU30" s="104"/>
      <c r="AV30" s="218"/>
      <c r="AY30" s="51"/>
      <c r="AZ30" s="51"/>
    </row>
    <row r="31" spans="1:52" s="20" customFormat="1" ht="33" customHeight="1">
      <c r="A31" s="51"/>
      <c r="B31" s="51"/>
      <c r="C31" s="220"/>
      <c r="D31" s="162"/>
      <c r="E31" s="109"/>
      <c r="F31" s="104"/>
      <c r="G31" s="218"/>
      <c r="H31" s="112"/>
      <c r="I31" s="111" t="str">
        <f>'Alphanumeric Codes'!B32</f>
        <v>JDZ6743BU</v>
      </c>
      <c r="J31" s="224"/>
      <c r="K31" s="215"/>
      <c r="L31" s="104"/>
      <c r="M31" s="104"/>
      <c r="N31" s="104"/>
      <c r="O31" s="106"/>
      <c r="P31" s="216"/>
      <c r="Q31" s="104"/>
      <c r="R31" s="104"/>
      <c r="S31" s="218"/>
      <c r="T31" s="104" t="b" cm="1">
        <f t="array" ref="T31">IF(N31="GAD",INDEX('Randomization Sequence'!$D$7:$D$186,Planner!O31),IF(N31="MDD",INDEX('Randomization Sequence'!$B$7:$F$186,Planner!O31,1)))</f>
        <v>0</v>
      </c>
      <c r="U31" s="208"/>
      <c r="V31" s="104"/>
      <c r="W31" s="104"/>
      <c r="X31" s="208"/>
      <c r="Y31" s="104"/>
      <c r="Z31" s="104"/>
      <c r="AA31" s="208"/>
      <c r="AB31" s="104"/>
      <c r="AC31" s="104"/>
      <c r="AD31" s="208"/>
      <c r="AE31" s="104"/>
      <c r="AF31" s="104"/>
      <c r="AG31" s="235"/>
      <c r="AH31" s="104"/>
      <c r="AI31" s="104"/>
      <c r="AJ31" s="235"/>
      <c r="AK31" s="104"/>
      <c r="AL31" s="104"/>
      <c r="AM31" s="235"/>
      <c r="AN31" s="104"/>
      <c r="AO31" s="104"/>
      <c r="AP31" s="235"/>
      <c r="AQ31" s="104"/>
      <c r="AR31" s="104"/>
      <c r="AS31" s="222"/>
      <c r="AT31" s="104"/>
      <c r="AU31" s="104"/>
      <c r="AV31" s="218"/>
      <c r="AY31" s="51"/>
      <c r="AZ31" s="51"/>
    </row>
    <row r="32" spans="1:52" s="20" customFormat="1" ht="33" customHeight="1">
      <c r="A32" s="51"/>
      <c r="B32" s="51"/>
      <c r="C32" s="220"/>
      <c r="D32" s="162"/>
      <c r="E32" s="109"/>
      <c r="F32" s="104"/>
      <c r="G32" s="218"/>
      <c r="H32" s="112"/>
      <c r="I32" s="111" t="str">
        <f>'Alphanumeric Codes'!B33</f>
        <v>HSZ8527WN</v>
      </c>
      <c r="J32" s="224"/>
      <c r="K32" s="215"/>
      <c r="L32" s="104"/>
      <c r="M32" s="104"/>
      <c r="N32" s="104"/>
      <c r="O32" s="106"/>
      <c r="P32" s="216"/>
      <c r="Q32" s="104"/>
      <c r="R32" s="104"/>
      <c r="S32" s="218"/>
      <c r="T32" s="104" t="b" cm="1">
        <f t="array" ref="T32">IF(N32="GAD",INDEX('Randomization Sequence'!$D$7:$D$186,Planner!O32),IF(N32="MDD",INDEX('Randomization Sequence'!$B$7:$F$186,Planner!O32,1)))</f>
        <v>0</v>
      </c>
      <c r="U32" s="208"/>
      <c r="V32" s="104"/>
      <c r="W32" s="104"/>
      <c r="X32" s="208"/>
      <c r="Y32" s="104"/>
      <c r="Z32" s="104"/>
      <c r="AA32" s="208"/>
      <c r="AB32" s="104"/>
      <c r="AC32" s="104"/>
      <c r="AD32" s="208"/>
      <c r="AE32" s="104"/>
      <c r="AF32" s="104"/>
      <c r="AG32" s="235"/>
      <c r="AH32" s="104"/>
      <c r="AI32" s="104"/>
      <c r="AJ32" s="235"/>
      <c r="AK32" s="104"/>
      <c r="AL32" s="104"/>
      <c r="AM32" s="235"/>
      <c r="AN32" s="104"/>
      <c r="AO32" s="104"/>
      <c r="AP32" s="235"/>
      <c r="AQ32" s="104"/>
      <c r="AR32" s="104"/>
      <c r="AS32" s="222"/>
      <c r="AT32" s="104"/>
      <c r="AU32" s="104"/>
      <c r="AV32" s="218"/>
      <c r="AY32" s="51"/>
      <c r="AZ32" s="51"/>
    </row>
    <row r="33" spans="1:52" s="20" customFormat="1" ht="33" customHeight="1">
      <c r="A33" s="51"/>
      <c r="B33" s="51"/>
      <c r="C33" s="220"/>
      <c r="D33" s="162"/>
      <c r="E33" s="109"/>
      <c r="F33" s="104"/>
      <c r="G33" s="218"/>
      <c r="H33" s="112"/>
      <c r="I33" s="111" t="str">
        <f>'Alphanumeric Codes'!B34</f>
        <v>LYI1662YF</v>
      </c>
      <c r="J33" s="224"/>
      <c r="K33" s="215"/>
      <c r="L33" s="104"/>
      <c r="M33" s="104"/>
      <c r="N33" s="104"/>
      <c r="O33" s="106"/>
      <c r="P33" s="216"/>
      <c r="Q33" s="104"/>
      <c r="R33" s="104"/>
      <c r="S33" s="218"/>
      <c r="T33" s="104" t="b" cm="1">
        <f t="array" ref="T33">IF(N33="GAD",INDEX('Randomization Sequence'!$D$7:$D$186,Planner!O33),IF(N33="MDD",INDEX('Randomization Sequence'!$B$7:$F$186,Planner!O33,1)))</f>
        <v>0</v>
      </c>
      <c r="U33" s="208"/>
      <c r="V33" s="104"/>
      <c r="W33" s="104"/>
      <c r="X33" s="208"/>
      <c r="Y33" s="104"/>
      <c r="Z33" s="104"/>
      <c r="AA33" s="208"/>
      <c r="AB33" s="104"/>
      <c r="AC33" s="104"/>
      <c r="AD33" s="208"/>
      <c r="AE33" s="104"/>
      <c r="AF33" s="104"/>
      <c r="AG33" s="235"/>
      <c r="AH33" s="104"/>
      <c r="AI33" s="104"/>
      <c r="AJ33" s="235"/>
      <c r="AK33" s="104"/>
      <c r="AL33" s="104"/>
      <c r="AM33" s="235"/>
      <c r="AN33" s="104"/>
      <c r="AO33" s="104"/>
      <c r="AP33" s="235"/>
      <c r="AQ33" s="104"/>
      <c r="AR33" s="104"/>
      <c r="AS33" s="222"/>
      <c r="AT33" s="104"/>
      <c r="AU33" s="104"/>
      <c r="AV33" s="218"/>
      <c r="AY33" s="51"/>
      <c r="AZ33" s="51"/>
    </row>
    <row r="34" spans="1:52" s="20" customFormat="1" ht="33" customHeight="1">
      <c r="A34" s="51"/>
      <c r="B34" s="51"/>
      <c r="C34" s="220"/>
      <c r="D34" s="162"/>
      <c r="E34" s="109"/>
      <c r="F34" s="104"/>
      <c r="G34" s="218"/>
      <c r="H34" s="112"/>
      <c r="I34" s="111" t="str">
        <f>'Alphanumeric Codes'!B35</f>
        <v>OPF1123AM</v>
      </c>
      <c r="J34" s="224"/>
      <c r="K34" s="215"/>
      <c r="L34" s="104"/>
      <c r="M34" s="104"/>
      <c r="N34" s="104"/>
      <c r="O34" s="106"/>
      <c r="P34" s="216"/>
      <c r="Q34" s="104"/>
      <c r="R34" s="104"/>
      <c r="S34" s="218"/>
      <c r="T34" s="104" t="b" cm="1">
        <f t="array" ref="T34">IF(N34="GAD",INDEX('Randomization Sequence'!$D$7:$D$186,Planner!O34),IF(N34="MDD",INDEX('Randomization Sequence'!$B$7:$F$186,Planner!O34,1)))</f>
        <v>0</v>
      </c>
      <c r="U34" s="208"/>
      <c r="V34" s="104"/>
      <c r="W34" s="104"/>
      <c r="X34" s="208"/>
      <c r="Y34" s="104"/>
      <c r="Z34" s="104"/>
      <c r="AA34" s="208"/>
      <c r="AB34" s="104"/>
      <c r="AC34" s="104"/>
      <c r="AD34" s="208"/>
      <c r="AE34" s="104"/>
      <c r="AF34" s="104"/>
      <c r="AG34" s="235"/>
      <c r="AH34" s="104"/>
      <c r="AI34" s="104"/>
      <c r="AJ34" s="235"/>
      <c r="AK34" s="104"/>
      <c r="AL34" s="104"/>
      <c r="AM34" s="235"/>
      <c r="AN34" s="104"/>
      <c r="AO34" s="104"/>
      <c r="AP34" s="235"/>
      <c r="AQ34" s="104"/>
      <c r="AR34" s="104"/>
      <c r="AS34" s="222"/>
      <c r="AT34" s="104"/>
      <c r="AU34" s="104"/>
      <c r="AV34" s="218"/>
      <c r="AY34" s="51"/>
      <c r="AZ34" s="51"/>
    </row>
    <row r="35" spans="1:52" ht="15">
      <c r="A35" s="6"/>
      <c r="B35" s="6"/>
      <c r="S35" s="7"/>
    </row>
    <row r="36" spans="1:52" ht="15">
      <c r="A36" s="6"/>
      <c r="B36" s="6"/>
      <c r="AS36" s="10"/>
    </row>
  </sheetData>
  <mergeCells count="26">
    <mergeCell ref="C5:C34"/>
    <mergeCell ref="AS4:AS34"/>
    <mergeCell ref="AV4:AV34"/>
    <mergeCell ref="J5:J34"/>
    <mergeCell ref="U3:X4"/>
    <mergeCell ref="Y3:AE3"/>
    <mergeCell ref="Y4:AE4"/>
    <mergeCell ref="AG3:AJ4"/>
    <mergeCell ref="AK3:AQ3"/>
    <mergeCell ref="AK4:AQ4"/>
    <mergeCell ref="AD5:AD34"/>
    <mergeCell ref="AG5:AG34"/>
    <mergeCell ref="AJ5:AJ34"/>
    <mergeCell ref="AM5:AM34"/>
    <mergeCell ref="AP5:AP34"/>
    <mergeCell ref="S4:S34"/>
    <mergeCell ref="U5:U34"/>
    <mergeCell ref="X5:X34"/>
    <mergeCell ref="AA5:AA34"/>
    <mergeCell ref="F2:I2"/>
    <mergeCell ref="F1:I1"/>
    <mergeCell ref="F3:F5"/>
    <mergeCell ref="I3:I5"/>
    <mergeCell ref="P4:P34"/>
    <mergeCell ref="K4:K34"/>
    <mergeCell ref="G4:G34"/>
  </mergeCells>
  <conditionalFormatting sqref="D6:F50">
    <cfRule type="expression" dxfId="23" priority="2">
      <formula>$E6="agendar"</formula>
    </cfRule>
    <cfRule type="expression" dxfId="22" priority="3">
      <formula>$E6="em acompanhamento"</formula>
    </cfRule>
    <cfRule type="expression" dxfId="21" priority="4">
      <formula>$E6="dropout"</formula>
    </cfRule>
    <cfRule type="expression" dxfId="20" priority="5">
      <formula>$E6="finalizado"</formula>
    </cfRule>
  </conditionalFormatting>
  <conditionalFormatting sqref="H13">
    <cfRule type="expression" dxfId="19" priority="6">
      <formula>$G13="distribuido"</formula>
    </cfRule>
    <cfRule type="expression" dxfId="18" priority="7">
      <formula>$G13="distribuir"</formula>
    </cfRule>
    <cfRule type="expression" dxfId="17" priority="8">
      <formula>$G13="registar"</formula>
    </cfRule>
    <cfRule type="expression" dxfId="16" priority="9">
      <formula>$E13="agendar"</formula>
    </cfRule>
    <cfRule type="expression" dxfId="15" priority="10">
      <formula>$E13="em acompanhamento"</formula>
    </cfRule>
    <cfRule type="expression" dxfId="14" priority="11">
      <formula>$E13="dropout"</formula>
    </cfRule>
    <cfRule type="expression" dxfId="13" priority="12">
      <formula>$E13="finalizado"</formula>
    </cfRule>
  </conditionalFormatting>
  <conditionalFormatting sqref="H6:I12 L6:O14 Q6:R14 T6:T14 V6:W14 Y6:Z14 AB6:AC14 AE6:AF14 AH6:AI14 AK6:AL14 AN6:AO14 AQ6:AR14 AT6:AU14 I13 H14:I14">
    <cfRule type="expression" dxfId="12" priority="18">
      <formula>$E6="dropout"</formula>
    </cfRule>
    <cfRule type="expression" dxfId="11" priority="19">
      <formula>$E6="finalizado"</formula>
    </cfRule>
  </conditionalFormatting>
  <conditionalFormatting sqref="H6:I12 AB6:AC13 L6:O50 Q6:R50 T6:T50 V6:W50 Y6:Z50 AE6:AF50 AH6:AI50 AK6:AL50 AN6:AO50 AQ6:AR50 AT6:AU50 I13 AC14:AC15 H14:I50 AB16:AC50">
    <cfRule type="expression" dxfId="10" priority="16">
      <formula>$E6="agendar"</formula>
    </cfRule>
  </conditionalFormatting>
  <conditionalFormatting sqref="H6:I34 L6:O34 Q6:R34 T6:T34 V6:W34 Y6:Z34 AB6:AC34 AE6:AF34 AH6:AI34 AK6:AL34 AN6:AO34 AQ6:AR34 AT6:AU34">
    <cfRule type="expression" dxfId="9" priority="17">
      <formula>$E6="em acompanhamento"</formula>
    </cfRule>
  </conditionalFormatting>
  <conditionalFormatting sqref="AB14">
    <cfRule type="expression" dxfId="8" priority="27">
      <formula>$E14="agendar"</formula>
    </cfRule>
  </conditionalFormatting>
  <conditionalFormatting sqref="AB15">
    <cfRule type="expression" dxfId="7" priority="1">
      <formula>$E15="agendar"</formula>
    </cfRule>
  </conditionalFormatting>
  <hyperlinks>
    <hyperlink ref="P4:P34" r:id="rId1" display="BASELINE ASSESSMENT" xr:uid="{F832F2A4-A472-584F-BB47-04254B03EBF2}"/>
    <hyperlink ref="K4:K34" r:id="rId2" display="SCREENING" xr:uid="{80D9451A-6BA7-E541-B6EF-A5F3A202035D}"/>
    <hyperlink ref="S4:S34" r:id="rId3" display="RANDOMIZATION" xr:uid="{1073EE94-D00C-B44E-B7D4-5A0B22E110DF}"/>
    <hyperlink ref="AS4:AS34" r:id="rId4" display="FOLLOW-UP" xr:uid="{4020174E-A26F-6D40-B96B-7CB5ABD1469C}"/>
    <hyperlink ref="AV4:AV34" r:id="rId5" display="PREPROCESSING DATA" xr:uid="{821A5A04-C4B4-FD45-A036-3E852279835B}"/>
    <hyperlink ref="Y3:AE3" r:id="rId6" display="control" xr:uid="{9FDD4C39-E495-C845-A8DE-9AD276193312}"/>
    <hyperlink ref="Y4:AE4" r:id="rId7" display="experimental" xr:uid="{7E400BC7-08D3-AB4B-BF1D-661E1C43BE0A}"/>
    <hyperlink ref="AK3:AQ3" r:id="rId8" display="control" xr:uid="{4066FC4F-DE0A-3F4F-B1A6-BB06D3FDCEA9}"/>
    <hyperlink ref="AK4:AQ4" r:id="rId9" display="experimental" xr:uid="{912DEEBE-D52B-9946-9008-14A20C457E59}"/>
    <hyperlink ref="C5:C34" location="'Participant ID'!A1" display="IDENTIFICATION" xr:uid="{70BB20F0-FF4D-864A-935B-14C55023D227}"/>
    <hyperlink ref="G4:G34" r:id="rId10" display="ALPHANUMERIC GENERATION" xr:uid="{7B47DF82-FE8A-6740-81B1-361B342170CD}"/>
  </hyperlinks>
  <pageMargins left="0.7" right="0.7" top="0.75" bottom="0.75" header="0.3" footer="0.3"/>
  <pageSetup paperSize="9" orientation="portrait" r:id="rId11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2ACF-A7E3-3B46-92E1-7E20C42CB725}">
  <dimension ref="A1:T38"/>
  <sheetViews>
    <sheetView topLeftCell="A10" zoomScale="110" zoomScaleNormal="110" workbookViewId="0">
      <selection activeCell="E22" sqref="E22"/>
    </sheetView>
  </sheetViews>
  <sheetFormatPr defaultColWidth="11.125" defaultRowHeight="15.6"/>
  <cols>
    <col min="2" max="2" width="14.625" customWidth="1"/>
    <col min="3" max="3" width="33" customWidth="1"/>
    <col min="4" max="4" width="17.125" customWidth="1"/>
    <col min="5" max="5" width="13.125" customWidth="1"/>
  </cols>
  <sheetData>
    <row r="1" spans="1:20" ht="45">
      <c r="A1" s="25"/>
      <c r="B1" s="25"/>
      <c r="C1" s="238" t="s">
        <v>0</v>
      </c>
      <c r="D1" s="9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42"/>
    </row>
    <row r="2" spans="1:20">
      <c r="A2" s="25"/>
      <c r="B2" s="25"/>
      <c r="C2" s="239"/>
      <c r="D2" s="41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42"/>
    </row>
    <row r="3" spans="1:20">
      <c r="A3" s="25"/>
      <c r="B3" s="25"/>
      <c r="C3" s="239"/>
      <c r="D3" s="41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42"/>
    </row>
    <row r="4" spans="1:20">
      <c r="A4" s="40"/>
      <c r="B4" s="242" t="s">
        <v>76</v>
      </c>
      <c r="C4" s="40"/>
      <c r="D4" s="40"/>
      <c r="E4" s="237" t="s">
        <v>77</v>
      </c>
      <c r="F4" s="40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42"/>
    </row>
    <row r="5" spans="1:20">
      <c r="A5" s="40"/>
      <c r="B5" s="242"/>
      <c r="C5" s="40"/>
      <c r="D5" s="40"/>
      <c r="E5" s="237"/>
      <c r="F5" s="40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2"/>
    </row>
    <row r="6" spans="1:20" ht="16.350000000000001" customHeight="1">
      <c r="A6" s="240" t="s">
        <v>18</v>
      </c>
      <c r="B6" s="242"/>
      <c r="C6" s="241" t="s">
        <v>78</v>
      </c>
      <c r="D6" s="241" t="s">
        <v>79</v>
      </c>
      <c r="E6" s="237"/>
      <c r="F6" s="40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2"/>
    </row>
    <row r="7" spans="1:20" ht="16.350000000000001" customHeight="1">
      <c r="A7" s="240"/>
      <c r="B7" s="242"/>
      <c r="C7" s="241"/>
      <c r="D7" s="241"/>
      <c r="E7" s="237"/>
      <c r="F7" s="40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42"/>
    </row>
    <row r="8" spans="1:20">
      <c r="A8" s="240"/>
      <c r="B8">
        <f>Planner!F6</f>
        <v>1</v>
      </c>
      <c r="C8" s="43" t="s">
        <v>80</v>
      </c>
      <c r="D8" s="158" t="s">
        <v>81</v>
      </c>
      <c r="E8" s="43" t="str">
        <f>Planner!I6</f>
        <v>MMC8900TC</v>
      </c>
      <c r="F8" s="4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42"/>
    </row>
    <row r="9" spans="1:20">
      <c r="A9" s="240"/>
      <c r="B9">
        <f>Planner!F7</f>
        <v>2</v>
      </c>
      <c r="C9" s="43" t="s">
        <v>82</v>
      </c>
      <c r="D9" s="154" t="s">
        <v>83</v>
      </c>
      <c r="E9" s="43" t="str">
        <f>Planner!I7</f>
        <v>LER6286ZZ</v>
      </c>
      <c r="F9" s="40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42"/>
    </row>
    <row r="10" spans="1:20">
      <c r="A10" s="240"/>
      <c r="B10">
        <f>Planner!F8</f>
        <v>3</v>
      </c>
      <c r="C10" s="43" t="s">
        <v>84</v>
      </c>
      <c r="D10" s="155" t="s">
        <v>85</v>
      </c>
      <c r="E10" s="43" t="str">
        <f>Planner!I8</f>
        <v>SES1251IF</v>
      </c>
      <c r="F10" s="40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42"/>
    </row>
    <row r="11" spans="1:20">
      <c r="A11" s="240"/>
      <c r="B11">
        <f>Planner!F9</f>
        <v>4</v>
      </c>
      <c r="C11" s="74" t="s">
        <v>86</v>
      </c>
      <c r="D11" s="156"/>
      <c r="E11" s="74" t="str">
        <f>Planner!I9</f>
        <v>OKA5376MC</v>
      </c>
      <c r="F11" s="40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42"/>
    </row>
    <row r="12" spans="1:20">
      <c r="A12" s="240"/>
      <c r="B12">
        <f>Planner!F10</f>
        <v>5</v>
      </c>
      <c r="C12" s="43" t="s">
        <v>87</v>
      </c>
      <c r="D12" s="154" t="s">
        <v>88</v>
      </c>
      <c r="E12" s="43" t="str">
        <f>Planner!I10</f>
        <v>PHW5022VZ</v>
      </c>
      <c r="F12" s="40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42"/>
    </row>
    <row r="13" spans="1:20">
      <c r="A13" s="240"/>
      <c r="B13">
        <f>Planner!F11</f>
        <v>6</v>
      </c>
      <c r="C13" s="43" t="s">
        <v>89</v>
      </c>
      <c r="D13" s="159">
        <v>911147606</v>
      </c>
      <c r="E13" s="43" t="str">
        <f>Planner!I11</f>
        <v>VAL1971CM</v>
      </c>
      <c r="F13" s="40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42"/>
    </row>
    <row r="14" spans="1:20">
      <c r="A14" s="240"/>
      <c r="B14">
        <f>Planner!F12</f>
        <v>7</v>
      </c>
      <c r="C14" s="100" t="s">
        <v>90</v>
      </c>
      <c r="D14" s="157"/>
      <c r="E14" s="100" t="str">
        <f>Planner!I12</f>
        <v>PKT9848LL</v>
      </c>
      <c r="F14" s="40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42"/>
    </row>
    <row r="15" spans="1:20">
      <c r="A15" s="240"/>
      <c r="B15">
        <f>Planner!F13</f>
        <v>8</v>
      </c>
      <c r="C15" s="43" t="s">
        <v>91</v>
      </c>
      <c r="D15" s="159">
        <v>912673250</v>
      </c>
      <c r="E15" s="43" t="str">
        <f>Planner!I13</f>
        <v>AGV2381RH</v>
      </c>
      <c r="F15" s="40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42"/>
    </row>
    <row r="16" spans="1:20">
      <c r="A16" s="240"/>
      <c r="B16">
        <f>Planner!F14</f>
        <v>9</v>
      </c>
      <c r="C16" s="43" t="s">
        <v>92</v>
      </c>
      <c r="D16" s="159">
        <v>912162353</v>
      </c>
      <c r="E16" s="43" t="str">
        <f>Planner!I14</f>
        <v>ONJ0110BC</v>
      </c>
      <c r="F16" s="4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42"/>
    </row>
    <row r="17" spans="1:20">
      <c r="A17" s="240"/>
      <c r="B17">
        <f>Planner!F15</f>
        <v>10</v>
      </c>
      <c r="C17" s="43" t="s">
        <v>93</v>
      </c>
      <c r="D17" s="177"/>
      <c r="E17" s="43" t="str">
        <f>Planner!I15</f>
        <v>EGM1353WR</v>
      </c>
      <c r="F17" s="4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42"/>
    </row>
    <row r="18" spans="1:20">
      <c r="A18" s="240"/>
      <c r="B18">
        <f>Planner!F16</f>
        <v>11</v>
      </c>
      <c r="C18" s="43" t="s">
        <v>94</v>
      </c>
      <c r="D18" s="177"/>
      <c r="E18" s="43" t="str">
        <f>Planner!I16</f>
        <v>SVI8121PI</v>
      </c>
      <c r="F18" s="40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42"/>
    </row>
    <row r="19" spans="1:20" ht="16.899999999999999">
      <c r="A19" s="240"/>
      <c r="B19">
        <f>Planner!F17</f>
        <v>12</v>
      </c>
      <c r="C19" s="43" t="s">
        <v>95</v>
      </c>
      <c r="D19" s="175">
        <v>968054421</v>
      </c>
      <c r="E19" s="43" t="str">
        <f>Planner!I17</f>
        <v>LWN8897RR</v>
      </c>
      <c r="F19" s="40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42"/>
    </row>
    <row r="20" spans="1:20" ht="16.899999999999999">
      <c r="A20" s="240"/>
      <c r="B20">
        <f>Planner!F18</f>
        <v>13</v>
      </c>
      <c r="C20" s="43" t="s">
        <v>96</v>
      </c>
      <c r="D20" s="175">
        <v>910977709</v>
      </c>
      <c r="E20" s="43" t="str">
        <f>Planner!I18</f>
        <v>UKT0555RP</v>
      </c>
      <c r="F20" s="40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42"/>
    </row>
    <row r="21" spans="1:20">
      <c r="A21" s="240"/>
      <c r="B21">
        <f>Planner!F19</f>
        <v>14</v>
      </c>
      <c r="C21" s="43" t="s">
        <v>97</v>
      </c>
      <c r="D21" s="177"/>
      <c r="E21" s="43" t="str">
        <f>Planner!I19</f>
        <v>NLM1580HD</v>
      </c>
      <c r="F21" s="40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42"/>
    </row>
    <row r="22" spans="1:20">
      <c r="A22" s="240"/>
      <c r="B22">
        <f>Planner!F20</f>
        <v>15</v>
      </c>
      <c r="C22" s="43" t="s">
        <v>98</v>
      </c>
      <c r="D22" s="177"/>
      <c r="E22" s="43" t="str">
        <f>Planner!I20</f>
        <v>GKG5690JF</v>
      </c>
      <c r="F22" s="40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42"/>
    </row>
    <row r="23" spans="1:20">
      <c r="A23" s="240"/>
      <c r="B23">
        <f>Planner!F21</f>
        <v>16</v>
      </c>
      <c r="C23" s="43" t="s">
        <v>99</v>
      </c>
      <c r="D23" s="176">
        <v>937322152</v>
      </c>
      <c r="E23" s="43" t="str">
        <f>Planner!I21</f>
        <v>SSO1054ZF</v>
      </c>
      <c r="F23" s="40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42"/>
    </row>
    <row r="24" spans="1:20">
      <c r="A24" s="240"/>
      <c r="B24">
        <f>Planner!F22</f>
        <v>17</v>
      </c>
      <c r="C24" s="43" t="s">
        <v>100</v>
      </c>
      <c r="D24" s="177"/>
      <c r="E24" s="43" t="str">
        <f>Planner!I22</f>
        <v>BDL7363DK</v>
      </c>
      <c r="F24" s="4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42"/>
    </row>
    <row r="25" spans="1:20">
      <c r="A25" s="240"/>
      <c r="B25">
        <f>Planner!F23</f>
        <v>18</v>
      </c>
      <c r="C25" s="43" t="s">
        <v>101</v>
      </c>
      <c r="D25" s="177"/>
      <c r="E25" s="43" t="str">
        <f>Planner!I23</f>
        <v>RQQ8034KZ</v>
      </c>
      <c r="F25" s="4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42"/>
    </row>
    <row r="26" spans="1:20">
      <c r="A26" s="240"/>
      <c r="B26">
        <f>Planner!F24</f>
        <v>19</v>
      </c>
      <c r="C26" s="43" t="s">
        <v>102</v>
      </c>
      <c r="D26" s="193">
        <v>915022621</v>
      </c>
      <c r="E26" s="43" t="str">
        <f>Planner!I24</f>
        <v>ZEW9044UG</v>
      </c>
      <c r="F26" s="4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2"/>
    </row>
    <row r="27" spans="1:20">
      <c r="A27" s="240"/>
      <c r="B27">
        <f>Planner!F25</f>
        <v>20</v>
      </c>
      <c r="C27" s="43" t="s">
        <v>103</v>
      </c>
      <c r="D27" s="177">
        <v>964294668</v>
      </c>
      <c r="E27" s="43" t="str">
        <f>Planner!I25</f>
        <v>PWM4199JN</v>
      </c>
      <c r="F27" s="4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42"/>
    </row>
    <row r="28" spans="1:20">
      <c r="A28" s="240"/>
      <c r="B28">
        <f>Planner!F26</f>
        <v>0</v>
      </c>
      <c r="C28" s="43"/>
      <c r="D28" s="177"/>
      <c r="E28" s="43" t="str">
        <f>Planner!I26</f>
        <v>YSU3175IT</v>
      </c>
      <c r="F28" s="4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42"/>
    </row>
    <row r="29" spans="1:20">
      <c r="A29" s="240"/>
      <c r="B29">
        <f>Planner!F27</f>
        <v>0</v>
      </c>
      <c r="C29" s="43"/>
      <c r="D29" s="177"/>
      <c r="E29" s="43" t="str">
        <f>Planner!I27</f>
        <v>RXZ1911BP</v>
      </c>
      <c r="F29" s="4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42"/>
    </row>
    <row r="30" spans="1:20">
      <c r="A30" s="240"/>
      <c r="B30">
        <f>Planner!F28</f>
        <v>0</v>
      </c>
      <c r="C30" s="43"/>
      <c r="D30" s="177"/>
      <c r="E30" s="43" t="str">
        <f>Planner!I28</f>
        <v>BPP2236QA</v>
      </c>
      <c r="F30" s="4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42"/>
    </row>
    <row r="31" spans="1:20">
      <c r="A31" s="240"/>
      <c r="B31">
        <f>Planner!F29</f>
        <v>0</v>
      </c>
      <c r="C31" s="43"/>
      <c r="D31" s="177"/>
      <c r="E31" s="43" t="str">
        <f>Planner!I29</f>
        <v>PQX9721CQ</v>
      </c>
      <c r="F31" s="4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42"/>
    </row>
    <row r="32" spans="1:20">
      <c r="A32" s="240"/>
      <c r="B32">
        <f>Planner!F30</f>
        <v>0</v>
      </c>
      <c r="C32" s="43"/>
      <c r="D32" s="177"/>
      <c r="E32" s="43" t="str">
        <f>Planner!I30</f>
        <v>FNF0536CD</v>
      </c>
      <c r="F32" s="4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42"/>
    </row>
    <row r="33" spans="1:20">
      <c r="A33" s="240"/>
      <c r="B33">
        <f>Planner!F31</f>
        <v>0</v>
      </c>
      <c r="C33" s="43"/>
      <c r="D33" s="177"/>
      <c r="E33" s="43" t="str">
        <f>Planner!I31</f>
        <v>JDZ6743BU</v>
      </c>
      <c r="F33" s="40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42"/>
    </row>
    <row r="34" spans="1:20">
      <c r="A34" s="240"/>
      <c r="B34">
        <f>Planner!F32</f>
        <v>0</v>
      </c>
      <c r="C34" s="43"/>
      <c r="D34" s="177"/>
      <c r="E34" s="43" t="str">
        <f>Planner!I32</f>
        <v>HSZ8527WN</v>
      </c>
      <c r="F34" s="40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42"/>
    </row>
    <row r="35" spans="1:20">
      <c r="A35" s="240"/>
      <c r="B35">
        <f>Planner!F33</f>
        <v>0</v>
      </c>
      <c r="C35" s="43"/>
      <c r="D35" s="177"/>
      <c r="E35" s="43" t="str">
        <f>Planner!I33</f>
        <v>LYI1662YF</v>
      </c>
      <c r="F35" s="40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42"/>
    </row>
    <row r="36" spans="1:20">
      <c r="A36" s="240"/>
      <c r="B36">
        <f>Planner!F34</f>
        <v>0</v>
      </c>
      <c r="C36" s="43"/>
      <c r="D36" s="177"/>
      <c r="E36" s="43" t="str">
        <f>Planner!I34</f>
        <v>OPF1123AM</v>
      </c>
      <c r="F36" s="40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42"/>
    </row>
    <row r="37" spans="1:20">
      <c r="A37" s="240"/>
      <c r="B37">
        <f>Planner!F35</f>
        <v>0</v>
      </c>
      <c r="C37" s="43"/>
      <c r="D37" s="177"/>
      <c r="E37" s="43"/>
      <c r="F37" s="40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42"/>
    </row>
    <row r="38" spans="1:20">
      <c r="A38" s="240"/>
      <c r="B38">
        <f>Planner!F36</f>
        <v>0</v>
      </c>
      <c r="C38" s="43"/>
      <c r="D38" s="177"/>
      <c r="E38" s="43"/>
      <c r="F38" s="40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42"/>
    </row>
  </sheetData>
  <mergeCells count="6">
    <mergeCell ref="E4:E7"/>
    <mergeCell ref="C1:C3"/>
    <mergeCell ref="A6:A38"/>
    <mergeCell ref="C6:C7"/>
    <mergeCell ref="B4:B7"/>
    <mergeCell ref="D6:D7"/>
  </mergeCells>
  <pageMargins left="0.7" right="0.7" top="0.75" bottom="0.75" header="0.3" footer="0.3"/>
  <pageSetup paperSize="9" orientation="portrait" horizontalDpi="360" verticalDpi="360" r:id="rId1"/>
  <ignoredErrors>
    <ignoredError sqref="D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38FB-8A11-234E-9387-00237E872B26}">
  <dimension ref="A1:T215"/>
  <sheetViews>
    <sheetView zoomScale="80" zoomScaleNormal="80" workbookViewId="0">
      <selection activeCell="B10" sqref="B10"/>
    </sheetView>
  </sheetViews>
  <sheetFormatPr defaultColWidth="11.125" defaultRowHeight="15.6"/>
  <cols>
    <col min="1" max="1" width="14.625" customWidth="1"/>
    <col min="2" max="2" width="22.625" bestFit="1" customWidth="1"/>
    <col min="3" max="3" width="32.125" customWidth="1"/>
    <col min="4" max="4" width="19.5" customWidth="1"/>
    <col min="20" max="20" width="41.625" customWidth="1"/>
  </cols>
  <sheetData>
    <row r="1" spans="1:20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</row>
    <row r="2" spans="1:20" ht="34.35" customHeight="1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</row>
    <row r="3" spans="1:20" ht="34.35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</row>
    <row r="4" spans="1:20" ht="64.349999999999994" customHeight="1">
      <c r="A4" s="54"/>
      <c r="B4" s="243" t="s">
        <v>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>
      <c r="A5" s="244" t="s">
        <v>11</v>
      </c>
      <c r="B5" s="24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>
      <c r="A6" s="244"/>
      <c r="B6" s="243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ht="24.6">
      <c r="A7" s="244"/>
      <c r="B7" s="55" t="s">
        <v>104</v>
      </c>
      <c r="C7" s="25"/>
      <c r="D7" s="203" t="s">
        <v>1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25"/>
      <c r="S7" s="25"/>
      <c r="T7" s="25"/>
    </row>
    <row r="8" spans="1:20" ht="24.6">
      <c r="A8" s="244"/>
      <c r="B8" s="55" t="s">
        <v>105</v>
      </c>
      <c r="C8" s="25"/>
      <c r="D8" s="203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25"/>
      <c r="S8" s="25"/>
      <c r="T8" s="25"/>
    </row>
    <row r="9" spans="1:20" ht="30" customHeight="1">
      <c r="A9" s="244"/>
      <c r="B9" s="55" t="s">
        <v>106</v>
      </c>
      <c r="C9" s="25"/>
      <c r="D9" s="203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25"/>
      <c r="S9" s="25"/>
      <c r="T9" s="25"/>
    </row>
    <row r="10" spans="1:20" ht="31.35" customHeight="1">
      <c r="A10" s="244"/>
      <c r="B10" s="55" t="s">
        <v>107</v>
      </c>
      <c r="C10" s="25"/>
      <c r="D10" s="203"/>
      <c r="E10" s="56"/>
      <c r="F10" s="64" t="s">
        <v>108</v>
      </c>
      <c r="G10" s="62"/>
      <c r="H10" s="62"/>
      <c r="I10" s="62"/>
      <c r="J10" s="62"/>
      <c r="K10" s="62"/>
      <c r="L10" s="62"/>
      <c r="M10" s="62"/>
      <c r="N10" s="62"/>
      <c r="O10" s="56"/>
      <c r="P10" s="56"/>
      <c r="Q10" s="56"/>
      <c r="R10" s="25"/>
      <c r="S10" s="25"/>
      <c r="T10" s="25"/>
    </row>
    <row r="11" spans="1:20" ht="24.6">
      <c r="A11" s="244"/>
      <c r="B11" s="55" t="s">
        <v>109</v>
      </c>
      <c r="C11" s="25"/>
      <c r="D11" s="203"/>
      <c r="E11" s="56"/>
      <c r="F11" s="63" t="s">
        <v>110</v>
      </c>
      <c r="G11" s="62"/>
      <c r="H11" s="62"/>
      <c r="I11" s="62"/>
      <c r="J11" s="62"/>
      <c r="K11" s="62"/>
      <c r="L11" s="62"/>
      <c r="M11" s="62"/>
      <c r="N11" s="62"/>
      <c r="O11" s="56"/>
      <c r="P11" s="56"/>
      <c r="Q11" s="56"/>
      <c r="R11" s="25"/>
      <c r="S11" s="25"/>
      <c r="T11" s="25"/>
    </row>
    <row r="12" spans="1:20" ht="24.6">
      <c r="A12" s="244"/>
      <c r="B12" s="55" t="s">
        <v>111</v>
      </c>
      <c r="C12" s="25"/>
      <c r="D12" s="203"/>
      <c r="E12" s="56"/>
      <c r="F12" s="63" t="s">
        <v>112</v>
      </c>
      <c r="G12" s="62"/>
      <c r="H12" s="62"/>
      <c r="I12" s="62"/>
      <c r="J12" s="62"/>
      <c r="K12" s="62"/>
      <c r="L12" s="62"/>
      <c r="M12" s="62"/>
      <c r="N12" s="62"/>
      <c r="O12" s="56"/>
      <c r="P12" s="56"/>
      <c r="Q12" s="56"/>
      <c r="R12" s="25"/>
      <c r="S12" s="25"/>
      <c r="T12" s="25"/>
    </row>
    <row r="13" spans="1:20" ht="24.6">
      <c r="A13" s="244"/>
      <c r="B13" s="55" t="s">
        <v>113</v>
      </c>
      <c r="C13" s="25"/>
      <c r="D13" s="203"/>
      <c r="E13" s="56"/>
      <c r="F13" s="63" t="s">
        <v>114</v>
      </c>
      <c r="G13" s="62"/>
      <c r="H13" s="62"/>
      <c r="I13" s="62"/>
      <c r="J13" s="62"/>
      <c r="K13" s="62"/>
      <c r="L13" s="62"/>
      <c r="M13" s="62"/>
      <c r="N13" s="62"/>
      <c r="O13" s="56"/>
      <c r="P13" s="56"/>
      <c r="Q13" s="56"/>
      <c r="R13" s="25"/>
      <c r="S13" s="25"/>
      <c r="T13" s="25"/>
    </row>
    <row r="14" spans="1:20" ht="24.6">
      <c r="A14" s="244"/>
      <c r="B14" s="55" t="s">
        <v>115</v>
      </c>
      <c r="C14" s="25"/>
      <c r="D14" s="203"/>
      <c r="E14" s="56"/>
      <c r="F14" s="63" t="s">
        <v>116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25"/>
      <c r="S14" s="25"/>
      <c r="T14" s="25"/>
    </row>
    <row r="15" spans="1:20" ht="24.6">
      <c r="A15" s="244"/>
      <c r="B15" s="55" t="s">
        <v>117</v>
      </c>
      <c r="C15" s="25"/>
      <c r="D15" s="203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25"/>
      <c r="S15" s="25"/>
      <c r="T15" s="25"/>
    </row>
    <row r="16" spans="1:20" ht="24.6">
      <c r="A16" s="244"/>
      <c r="B16" s="55" t="s">
        <v>118</v>
      </c>
      <c r="C16" s="25"/>
      <c r="D16" s="203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25"/>
      <c r="S16" s="25"/>
      <c r="T16" s="25"/>
    </row>
    <row r="17" spans="1:20" ht="24.6">
      <c r="A17" s="244"/>
      <c r="B17" s="55" t="s">
        <v>119</v>
      </c>
      <c r="C17" s="25"/>
      <c r="D17" s="203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5"/>
      <c r="S17" s="25"/>
      <c r="T17" s="25"/>
    </row>
    <row r="18" spans="1:20" ht="24.6">
      <c r="A18" s="244"/>
      <c r="B18" s="55" t="s">
        <v>120</v>
      </c>
      <c r="C18" s="25"/>
      <c r="D18" s="203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25"/>
      <c r="S18" s="25"/>
      <c r="T18" s="25"/>
    </row>
    <row r="19" spans="1:20" ht="24.6">
      <c r="A19" s="244"/>
      <c r="B19" s="55" t="s">
        <v>121</v>
      </c>
      <c r="C19" s="25"/>
      <c r="D19" s="203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5"/>
      <c r="S19" s="25"/>
      <c r="T19" s="25"/>
    </row>
    <row r="20" spans="1:20" ht="24.6">
      <c r="A20" s="244"/>
      <c r="B20" s="55" t="s">
        <v>122</v>
      </c>
      <c r="C20" s="25"/>
      <c r="D20" s="203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25"/>
      <c r="S20" s="25"/>
      <c r="T20" s="25"/>
    </row>
    <row r="21" spans="1:20" ht="24.6">
      <c r="A21" s="244"/>
      <c r="B21" s="55" t="s">
        <v>123</v>
      </c>
      <c r="C21" s="25"/>
      <c r="D21" s="203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25"/>
      <c r="S21" s="25"/>
      <c r="T21" s="25"/>
    </row>
    <row r="22" spans="1:20" ht="24.6">
      <c r="A22" s="244"/>
      <c r="B22" s="55" t="s">
        <v>124</v>
      </c>
      <c r="C22" s="25"/>
      <c r="D22" s="203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25"/>
      <c r="S22" s="25"/>
      <c r="T22" s="25"/>
    </row>
    <row r="23" spans="1:20" ht="24.6">
      <c r="A23" s="244"/>
      <c r="B23" s="55" t="s">
        <v>125</v>
      </c>
      <c r="C23" s="25"/>
      <c r="D23" s="203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25"/>
      <c r="S23" s="25"/>
      <c r="T23" s="25"/>
    </row>
    <row r="24" spans="1:20" ht="24.6">
      <c r="A24" s="244"/>
      <c r="B24" s="55" t="s">
        <v>126</v>
      </c>
      <c r="C24" s="25"/>
      <c r="D24" s="203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25"/>
      <c r="S24" s="25"/>
      <c r="T24" s="25"/>
    </row>
    <row r="25" spans="1:20" ht="24.6">
      <c r="A25" s="244"/>
      <c r="B25" s="55" t="s">
        <v>127</v>
      </c>
      <c r="C25" s="25"/>
      <c r="D25" s="203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25"/>
      <c r="S25" s="25"/>
      <c r="T25" s="25"/>
    </row>
    <row r="26" spans="1:20" ht="24.6">
      <c r="A26" s="244"/>
      <c r="B26" s="55" t="s">
        <v>128</v>
      </c>
      <c r="C26" s="25"/>
      <c r="D26" s="203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25"/>
      <c r="S26" s="25"/>
      <c r="T26" s="25"/>
    </row>
    <row r="27" spans="1:20" ht="24.6">
      <c r="A27" s="244"/>
      <c r="B27" s="55" t="s">
        <v>129</v>
      </c>
      <c r="C27" s="25"/>
      <c r="D27" s="203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25"/>
      <c r="S27" s="25"/>
      <c r="T27" s="25"/>
    </row>
    <row r="28" spans="1:20" ht="24.6">
      <c r="A28" s="244"/>
      <c r="B28" s="55" t="s">
        <v>130</v>
      </c>
      <c r="C28" s="25"/>
      <c r="D28" s="203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25"/>
      <c r="S28" s="25"/>
      <c r="T28" s="25"/>
    </row>
    <row r="29" spans="1:20" ht="24.6">
      <c r="A29" s="244"/>
      <c r="B29" s="55" t="s">
        <v>131</v>
      </c>
      <c r="C29" s="25"/>
      <c r="D29" s="203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25"/>
      <c r="S29" s="25"/>
      <c r="T29" s="25"/>
    </row>
    <row r="30" spans="1:20" ht="24.6">
      <c r="A30" s="244"/>
      <c r="B30" s="55" t="s">
        <v>132</v>
      </c>
      <c r="C30" s="25"/>
      <c r="D30" s="203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25"/>
      <c r="S30" s="25"/>
      <c r="T30" s="25"/>
    </row>
    <row r="31" spans="1:20" ht="24.6">
      <c r="A31" s="244"/>
      <c r="B31" s="55" t="s">
        <v>133</v>
      </c>
      <c r="C31" s="25"/>
      <c r="D31" s="203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25"/>
      <c r="S31" s="25"/>
      <c r="T31" s="25"/>
    </row>
    <row r="32" spans="1:20" ht="24.6">
      <c r="A32" s="244"/>
      <c r="B32" s="55" t="s">
        <v>134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spans="1:20" ht="24.6">
      <c r="A33" s="244"/>
      <c r="B33" s="55" t="s">
        <v>135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  <row r="34" spans="1:20" ht="24.6">
      <c r="A34" s="244"/>
      <c r="B34" s="55" t="s">
        <v>136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spans="1:20" ht="24.6">
      <c r="A35" s="244"/>
      <c r="B35" s="55" t="s">
        <v>137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</row>
    <row r="36" spans="1:20" ht="24.6">
      <c r="B36" s="61" t="s">
        <v>138</v>
      </c>
    </row>
    <row r="37" spans="1:20" ht="24.6">
      <c r="B37" s="61" t="s">
        <v>139</v>
      </c>
    </row>
    <row r="38" spans="1:20" ht="24.6">
      <c r="B38" s="61" t="s">
        <v>140</v>
      </c>
    </row>
    <row r="39" spans="1:20" ht="24.6">
      <c r="B39" s="61" t="s">
        <v>141</v>
      </c>
    </row>
    <row r="40" spans="1:20" ht="24.6">
      <c r="B40" s="61" t="s">
        <v>142</v>
      </c>
    </row>
    <row r="41" spans="1:20" ht="24.6">
      <c r="B41" s="61" t="s">
        <v>143</v>
      </c>
    </row>
    <row r="42" spans="1:20" ht="24.6">
      <c r="B42" s="61" t="s">
        <v>144</v>
      </c>
    </row>
    <row r="43" spans="1:20" ht="24.6">
      <c r="B43" s="61" t="s">
        <v>145</v>
      </c>
    </row>
    <row r="44" spans="1:20" ht="24.6">
      <c r="B44" s="61" t="s">
        <v>146</v>
      </c>
    </row>
    <row r="45" spans="1:20" ht="24.6">
      <c r="B45" s="61" t="s">
        <v>147</v>
      </c>
    </row>
    <row r="46" spans="1:20" ht="24.6">
      <c r="B46" s="61" t="s">
        <v>148</v>
      </c>
    </row>
    <row r="47" spans="1:20" ht="24.6">
      <c r="B47" s="61" t="s">
        <v>149</v>
      </c>
    </row>
    <row r="48" spans="1:20" ht="24.6">
      <c r="B48" s="61" t="s">
        <v>150</v>
      </c>
    </row>
    <row r="49" spans="2:2" ht="24.6">
      <c r="B49" s="61" t="s">
        <v>151</v>
      </c>
    </row>
    <row r="50" spans="2:2" ht="24.6">
      <c r="B50" s="61" t="s">
        <v>152</v>
      </c>
    </row>
    <row r="51" spans="2:2" ht="24.6">
      <c r="B51" s="61" t="s">
        <v>153</v>
      </c>
    </row>
    <row r="52" spans="2:2" ht="24.6">
      <c r="B52" s="61" t="s">
        <v>154</v>
      </c>
    </row>
    <row r="53" spans="2:2" ht="24.6">
      <c r="B53" s="61" t="s">
        <v>155</v>
      </c>
    </row>
    <row r="54" spans="2:2" ht="24.6">
      <c r="B54" s="61" t="s">
        <v>156</v>
      </c>
    </row>
    <row r="55" spans="2:2" ht="24.6">
      <c r="B55" s="61" t="s">
        <v>157</v>
      </c>
    </row>
    <row r="56" spans="2:2" ht="24.6">
      <c r="B56" s="61" t="s">
        <v>158</v>
      </c>
    </row>
    <row r="57" spans="2:2" ht="24.6">
      <c r="B57" s="61" t="s">
        <v>159</v>
      </c>
    </row>
    <row r="58" spans="2:2" ht="24.6">
      <c r="B58" s="61" t="s">
        <v>160</v>
      </c>
    </row>
    <row r="59" spans="2:2" ht="24.6">
      <c r="B59" s="61" t="s">
        <v>161</v>
      </c>
    </row>
    <row r="60" spans="2:2" ht="24.6">
      <c r="B60" s="61" t="s">
        <v>162</v>
      </c>
    </row>
    <row r="61" spans="2:2" ht="24.6">
      <c r="B61" s="61" t="s">
        <v>163</v>
      </c>
    </row>
    <row r="62" spans="2:2" ht="24.6">
      <c r="B62" s="61" t="s">
        <v>164</v>
      </c>
    </row>
    <row r="63" spans="2:2" ht="24.6">
      <c r="B63" s="61" t="s">
        <v>165</v>
      </c>
    </row>
    <row r="64" spans="2:2" ht="24.6">
      <c r="B64" s="61" t="s">
        <v>166</v>
      </c>
    </row>
    <row r="65" spans="2:2" ht="24.6">
      <c r="B65" s="61" t="s">
        <v>167</v>
      </c>
    </row>
    <row r="66" spans="2:2" ht="24.6">
      <c r="B66" s="61" t="s">
        <v>168</v>
      </c>
    </row>
    <row r="67" spans="2:2" ht="24.6">
      <c r="B67" s="61" t="s">
        <v>169</v>
      </c>
    </row>
    <row r="68" spans="2:2" ht="24.6">
      <c r="B68" s="61" t="s">
        <v>170</v>
      </c>
    </row>
    <row r="69" spans="2:2" ht="24.6">
      <c r="B69" s="61" t="s">
        <v>171</v>
      </c>
    </row>
    <row r="70" spans="2:2" ht="24.6">
      <c r="B70" s="61" t="s">
        <v>172</v>
      </c>
    </row>
    <row r="71" spans="2:2" ht="24.6">
      <c r="B71" s="61" t="s">
        <v>173</v>
      </c>
    </row>
    <row r="72" spans="2:2" ht="24.6">
      <c r="B72" s="61" t="s">
        <v>174</v>
      </c>
    </row>
    <row r="73" spans="2:2" ht="24.6">
      <c r="B73" s="61" t="s">
        <v>175</v>
      </c>
    </row>
    <row r="74" spans="2:2" ht="24.6">
      <c r="B74" s="61" t="s">
        <v>176</v>
      </c>
    </row>
    <row r="75" spans="2:2" ht="24.6">
      <c r="B75" s="61" t="s">
        <v>177</v>
      </c>
    </row>
    <row r="76" spans="2:2" ht="24.6">
      <c r="B76" s="61" t="s">
        <v>178</v>
      </c>
    </row>
    <row r="77" spans="2:2" ht="24.6">
      <c r="B77" s="61" t="s">
        <v>179</v>
      </c>
    </row>
    <row r="78" spans="2:2" ht="24.6">
      <c r="B78" s="61" t="s">
        <v>180</v>
      </c>
    </row>
    <row r="79" spans="2:2" ht="24.6">
      <c r="B79" s="61" t="s">
        <v>181</v>
      </c>
    </row>
    <row r="80" spans="2:2" ht="24.6">
      <c r="B80" s="61" t="s">
        <v>182</v>
      </c>
    </row>
    <row r="81" spans="2:2" ht="24.6">
      <c r="B81" s="61" t="s">
        <v>183</v>
      </c>
    </row>
    <row r="82" spans="2:2" ht="24.6">
      <c r="B82" s="61" t="s">
        <v>184</v>
      </c>
    </row>
    <row r="83" spans="2:2" ht="24.6">
      <c r="B83" s="61" t="s">
        <v>185</v>
      </c>
    </row>
    <row r="84" spans="2:2" ht="24.6">
      <c r="B84" s="61" t="s">
        <v>186</v>
      </c>
    </row>
    <row r="85" spans="2:2" ht="24.6">
      <c r="B85" s="61" t="s">
        <v>187</v>
      </c>
    </row>
    <row r="86" spans="2:2" ht="24.6">
      <c r="B86" s="61" t="s">
        <v>188</v>
      </c>
    </row>
    <row r="87" spans="2:2" ht="24.6">
      <c r="B87" s="61" t="s">
        <v>189</v>
      </c>
    </row>
    <row r="88" spans="2:2" ht="24.6">
      <c r="B88" s="61" t="s">
        <v>190</v>
      </c>
    </row>
    <row r="89" spans="2:2" ht="24.6">
      <c r="B89" s="61" t="s">
        <v>191</v>
      </c>
    </row>
    <row r="90" spans="2:2" ht="24.6">
      <c r="B90" s="61" t="s">
        <v>192</v>
      </c>
    </row>
    <row r="91" spans="2:2" ht="24.6">
      <c r="B91" s="61" t="s">
        <v>193</v>
      </c>
    </row>
    <row r="92" spans="2:2" ht="24.6">
      <c r="B92" s="61" t="s">
        <v>194</v>
      </c>
    </row>
    <row r="93" spans="2:2" ht="24.6">
      <c r="B93" s="61" t="s">
        <v>195</v>
      </c>
    </row>
    <row r="94" spans="2:2" ht="24.6">
      <c r="B94" s="61" t="s">
        <v>196</v>
      </c>
    </row>
    <row r="95" spans="2:2" ht="24.6">
      <c r="B95" s="61" t="s">
        <v>197</v>
      </c>
    </row>
    <row r="96" spans="2:2" ht="24.6">
      <c r="B96" s="61" t="s">
        <v>198</v>
      </c>
    </row>
    <row r="97" spans="2:2" ht="24.6">
      <c r="B97" s="61" t="s">
        <v>199</v>
      </c>
    </row>
    <row r="98" spans="2:2" ht="24.6">
      <c r="B98" s="61" t="s">
        <v>200</v>
      </c>
    </row>
    <row r="99" spans="2:2" ht="24.6">
      <c r="B99" s="61" t="s">
        <v>201</v>
      </c>
    </row>
    <row r="100" spans="2:2" ht="24.6">
      <c r="B100" s="61" t="s">
        <v>202</v>
      </c>
    </row>
    <row r="101" spans="2:2" ht="24.6">
      <c r="B101" s="61" t="s">
        <v>203</v>
      </c>
    </row>
    <row r="102" spans="2:2" ht="24.6">
      <c r="B102" s="61" t="s">
        <v>204</v>
      </c>
    </row>
    <row r="103" spans="2:2" ht="24.6">
      <c r="B103" s="61" t="s">
        <v>205</v>
      </c>
    </row>
    <row r="104" spans="2:2" ht="24.6">
      <c r="B104" s="61" t="s">
        <v>206</v>
      </c>
    </row>
    <row r="105" spans="2:2" ht="24.6">
      <c r="B105" s="61" t="s">
        <v>207</v>
      </c>
    </row>
    <row r="106" spans="2:2" ht="24.6">
      <c r="B106" s="61" t="s">
        <v>208</v>
      </c>
    </row>
    <row r="107" spans="2:2" ht="24.6">
      <c r="B107" s="61" t="s">
        <v>209</v>
      </c>
    </row>
    <row r="108" spans="2:2" ht="24.6">
      <c r="B108" s="61" t="s">
        <v>210</v>
      </c>
    </row>
    <row r="109" spans="2:2" ht="24.6">
      <c r="B109" s="61" t="s">
        <v>211</v>
      </c>
    </row>
    <row r="110" spans="2:2" ht="24.6">
      <c r="B110" s="61" t="s">
        <v>212</v>
      </c>
    </row>
    <row r="111" spans="2:2" ht="24.6">
      <c r="B111" s="61" t="s">
        <v>213</v>
      </c>
    </row>
    <row r="112" spans="2:2" ht="24.6">
      <c r="B112" s="61" t="s">
        <v>214</v>
      </c>
    </row>
    <row r="113" spans="2:2" ht="24.6">
      <c r="B113" s="61" t="s">
        <v>215</v>
      </c>
    </row>
    <row r="114" spans="2:2" ht="24.6">
      <c r="B114" s="61" t="s">
        <v>216</v>
      </c>
    </row>
    <row r="115" spans="2:2" ht="24.6">
      <c r="B115" s="61" t="s">
        <v>217</v>
      </c>
    </row>
    <row r="116" spans="2:2" ht="24.6">
      <c r="B116" s="61" t="s">
        <v>218</v>
      </c>
    </row>
    <row r="117" spans="2:2" ht="24.6">
      <c r="B117" s="61" t="s">
        <v>219</v>
      </c>
    </row>
    <row r="118" spans="2:2" ht="24.6">
      <c r="B118" s="61" t="s">
        <v>220</v>
      </c>
    </row>
    <row r="119" spans="2:2" ht="24.6">
      <c r="B119" s="61" t="s">
        <v>221</v>
      </c>
    </row>
    <row r="120" spans="2:2" ht="24.6">
      <c r="B120" s="61" t="s">
        <v>222</v>
      </c>
    </row>
    <row r="121" spans="2:2" ht="24.6">
      <c r="B121" s="61" t="s">
        <v>223</v>
      </c>
    </row>
    <row r="122" spans="2:2" ht="24.6">
      <c r="B122" s="61" t="s">
        <v>224</v>
      </c>
    </row>
    <row r="123" spans="2:2" ht="24.6">
      <c r="B123" s="61" t="s">
        <v>225</v>
      </c>
    </row>
    <row r="124" spans="2:2" ht="24.6">
      <c r="B124" s="61" t="s">
        <v>226</v>
      </c>
    </row>
    <row r="125" spans="2:2" ht="24.6">
      <c r="B125" s="61" t="s">
        <v>227</v>
      </c>
    </row>
    <row r="126" spans="2:2" ht="24.6">
      <c r="B126" s="61" t="s">
        <v>228</v>
      </c>
    </row>
    <row r="127" spans="2:2" ht="24.6">
      <c r="B127" s="61" t="s">
        <v>229</v>
      </c>
    </row>
    <row r="128" spans="2:2" ht="24.6">
      <c r="B128" s="61" t="s">
        <v>230</v>
      </c>
    </row>
    <row r="129" spans="2:2" ht="24.6">
      <c r="B129" s="61" t="s">
        <v>231</v>
      </c>
    </row>
    <row r="130" spans="2:2" ht="24.6">
      <c r="B130" s="61" t="s">
        <v>232</v>
      </c>
    </row>
    <row r="131" spans="2:2" ht="24.6">
      <c r="B131" s="61" t="s">
        <v>233</v>
      </c>
    </row>
    <row r="132" spans="2:2" ht="24.6">
      <c r="B132" s="61" t="s">
        <v>234</v>
      </c>
    </row>
    <row r="133" spans="2:2" ht="24.6">
      <c r="B133" s="61" t="s">
        <v>235</v>
      </c>
    </row>
    <row r="134" spans="2:2" ht="24.6">
      <c r="B134" s="61" t="s">
        <v>236</v>
      </c>
    </row>
    <row r="135" spans="2:2" ht="24.6">
      <c r="B135" s="61" t="s">
        <v>237</v>
      </c>
    </row>
    <row r="136" spans="2:2" ht="24.6">
      <c r="B136" s="61" t="s">
        <v>238</v>
      </c>
    </row>
    <row r="137" spans="2:2" ht="24.6">
      <c r="B137" s="61" t="s">
        <v>239</v>
      </c>
    </row>
    <row r="138" spans="2:2" ht="24.6">
      <c r="B138" s="61" t="s">
        <v>240</v>
      </c>
    </row>
    <row r="139" spans="2:2" ht="24.6">
      <c r="B139" s="61" t="s">
        <v>241</v>
      </c>
    </row>
    <row r="140" spans="2:2" ht="24.6">
      <c r="B140" s="61" t="s">
        <v>242</v>
      </c>
    </row>
    <row r="141" spans="2:2" ht="24.6">
      <c r="B141" s="61" t="s">
        <v>243</v>
      </c>
    </row>
    <row r="142" spans="2:2" ht="24.6">
      <c r="B142" s="61" t="s">
        <v>244</v>
      </c>
    </row>
    <row r="143" spans="2:2" ht="24.6">
      <c r="B143" s="61" t="s">
        <v>245</v>
      </c>
    </row>
    <row r="144" spans="2:2" ht="24.6">
      <c r="B144" s="61" t="s">
        <v>246</v>
      </c>
    </row>
    <row r="145" spans="2:2" ht="24.6">
      <c r="B145" s="61" t="s">
        <v>247</v>
      </c>
    </row>
    <row r="146" spans="2:2" ht="24.6">
      <c r="B146" s="61" t="s">
        <v>248</v>
      </c>
    </row>
    <row r="147" spans="2:2" ht="24.6">
      <c r="B147" s="61" t="s">
        <v>249</v>
      </c>
    </row>
    <row r="148" spans="2:2" ht="24.6">
      <c r="B148" s="61" t="s">
        <v>250</v>
      </c>
    </row>
    <row r="149" spans="2:2" ht="24.6">
      <c r="B149" s="61" t="s">
        <v>251</v>
      </c>
    </row>
    <row r="150" spans="2:2" ht="24.6">
      <c r="B150" s="61" t="s">
        <v>252</v>
      </c>
    </row>
    <row r="151" spans="2:2" ht="24.6">
      <c r="B151" s="61" t="s">
        <v>253</v>
      </c>
    </row>
    <row r="152" spans="2:2" ht="24.6">
      <c r="B152" s="61" t="s">
        <v>254</v>
      </c>
    </row>
    <row r="153" spans="2:2" ht="24.6">
      <c r="B153" s="61" t="s">
        <v>255</v>
      </c>
    </row>
    <row r="154" spans="2:2" ht="24.6">
      <c r="B154" s="61" t="s">
        <v>256</v>
      </c>
    </row>
    <row r="155" spans="2:2" ht="24.6">
      <c r="B155" s="61" t="s">
        <v>257</v>
      </c>
    </row>
    <row r="156" spans="2:2" ht="24.6">
      <c r="B156" s="61" t="s">
        <v>258</v>
      </c>
    </row>
    <row r="157" spans="2:2" ht="24.6">
      <c r="B157" s="61" t="s">
        <v>259</v>
      </c>
    </row>
    <row r="158" spans="2:2" ht="24.6">
      <c r="B158" s="61" t="s">
        <v>260</v>
      </c>
    </row>
    <row r="159" spans="2:2" ht="24.6">
      <c r="B159" s="61" t="s">
        <v>261</v>
      </c>
    </row>
    <row r="160" spans="2:2" ht="24.6">
      <c r="B160" s="61" t="s">
        <v>262</v>
      </c>
    </row>
    <row r="161" spans="2:2" ht="24.6">
      <c r="B161" s="61" t="s">
        <v>263</v>
      </c>
    </row>
    <row r="162" spans="2:2" ht="24.6">
      <c r="B162" s="61" t="s">
        <v>264</v>
      </c>
    </row>
    <row r="163" spans="2:2" ht="24.6">
      <c r="B163" s="61" t="s">
        <v>265</v>
      </c>
    </row>
    <row r="164" spans="2:2" ht="24.6">
      <c r="B164" s="61" t="s">
        <v>266</v>
      </c>
    </row>
    <row r="165" spans="2:2" ht="24.6">
      <c r="B165" s="61" t="s">
        <v>267</v>
      </c>
    </row>
    <row r="166" spans="2:2" ht="24.6">
      <c r="B166" s="61" t="s">
        <v>268</v>
      </c>
    </row>
    <row r="167" spans="2:2" ht="24.6">
      <c r="B167" s="61" t="s">
        <v>269</v>
      </c>
    </row>
    <row r="168" spans="2:2" ht="24.6">
      <c r="B168" s="61" t="s">
        <v>270</v>
      </c>
    </row>
    <row r="169" spans="2:2" ht="24.6">
      <c r="B169" s="61" t="s">
        <v>271</v>
      </c>
    </row>
    <row r="170" spans="2:2" ht="24.6">
      <c r="B170" s="61" t="s">
        <v>272</v>
      </c>
    </row>
    <row r="171" spans="2:2" ht="24.6">
      <c r="B171" s="61" t="s">
        <v>273</v>
      </c>
    </row>
    <row r="172" spans="2:2" ht="24.6">
      <c r="B172" s="61" t="s">
        <v>274</v>
      </c>
    </row>
    <row r="173" spans="2:2" ht="24.6">
      <c r="B173" s="61" t="s">
        <v>275</v>
      </c>
    </row>
    <row r="174" spans="2:2" ht="24.6">
      <c r="B174" s="61" t="s">
        <v>276</v>
      </c>
    </row>
    <row r="175" spans="2:2" ht="24.6">
      <c r="B175" s="61" t="s">
        <v>277</v>
      </c>
    </row>
    <row r="176" spans="2:2" ht="24.6">
      <c r="B176" s="61" t="s">
        <v>278</v>
      </c>
    </row>
    <row r="177" spans="2:2" ht="24.6">
      <c r="B177" s="61" t="s">
        <v>279</v>
      </c>
    </row>
    <row r="178" spans="2:2" ht="24.6">
      <c r="B178" s="61" t="s">
        <v>280</v>
      </c>
    </row>
    <row r="179" spans="2:2" ht="24.6">
      <c r="B179" s="61" t="s">
        <v>281</v>
      </c>
    </row>
    <row r="180" spans="2:2" ht="24.6">
      <c r="B180" s="61" t="s">
        <v>282</v>
      </c>
    </row>
    <row r="181" spans="2:2" ht="24.6">
      <c r="B181" s="61" t="s">
        <v>283</v>
      </c>
    </row>
    <row r="182" spans="2:2" ht="24.6">
      <c r="B182" s="61" t="s">
        <v>284</v>
      </c>
    </row>
    <row r="183" spans="2:2" ht="24.6">
      <c r="B183" s="61" t="s">
        <v>285</v>
      </c>
    </row>
    <row r="184" spans="2:2" ht="24.6">
      <c r="B184" s="61" t="s">
        <v>286</v>
      </c>
    </row>
    <row r="185" spans="2:2" ht="24.6">
      <c r="B185" s="61" t="s">
        <v>287</v>
      </c>
    </row>
    <row r="186" spans="2:2" ht="24.6">
      <c r="B186" s="61" t="s">
        <v>288</v>
      </c>
    </row>
    <row r="187" spans="2:2" ht="24.6">
      <c r="B187" s="61" t="s">
        <v>289</v>
      </c>
    </row>
    <row r="188" spans="2:2" ht="24.6">
      <c r="B188" s="61" t="s">
        <v>290</v>
      </c>
    </row>
    <row r="189" spans="2:2" ht="24.6">
      <c r="B189" s="61" t="s">
        <v>291</v>
      </c>
    </row>
    <row r="190" spans="2:2" ht="24.6">
      <c r="B190" s="61" t="s">
        <v>292</v>
      </c>
    </row>
    <row r="191" spans="2:2" ht="24.6">
      <c r="B191" s="61" t="s">
        <v>293</v>
      </c>
    </row>
    <row r="192" spans="2:2" ht="24.6">
      <c r="B192" s="61" t="s">
        <v>294</v>
      </c>
    </row>
    <row r="193" spans="2:2" ht="24.6">
      <c r="B193" s="61" t="s">
        <v>295</v>
      </c>
    </row>
    <row r="194" spans="2:2" ht="24.6">
      <c r="B194" s="61" t="s">
        <v>296</v>
      </c>
    </row>
    <row r="195" spans="2:2" ht="24.6">
      <c r="B195" s="61" t="s">
        <v>297</v>
      </c>
    </row>
    <row r="196" spans="2:2" ht="24.6">
      <c r="B196" s="61" t="s">
        <v>298</v>
      </c>
    </row>
    <row r="197" spans="2:2" ht="24.6">
      <c r="B197" s="61" t="s">
        <v>299</v>
      </c>
    </row>
    <row r="198" spans="2:2" ht="24.6">
      <c r="B198" s="61" t="s">
        <v>300</v>
      </c>
    </row>
    <row r="199" spans="2:2" ht="24.6">
      <c r="B199" s="61" t="s">
        <v>301</v>
      </c>
    </row>
    <row r="200" spans="2:2" ht="24.6">
      <c r="B200" s="61" t="s">
        <v>302</v>
      </c>
    </row>
    <row r="201" spans="2:2" ht="24.6">
      <c r="B201" s="61" t="s">
        <v>303</v>
      </c>
    </row>
    <row r="202" spans="2:2" ht="24.6">
      <c r="B202" s="61" t="s">
        <v>304</v>
      </c>
    </row>
    <row r="203" spans="2:2" ht="24.6">
      <c r="B203" s="61" t="s">
        <v>305</v>
      </c>
    </row>
    <row r="204" spans="2:2" ht="24.6">
      <c r="B204" s="61" t="s">
        <v>306</v>
      </c>
    </row>
    <row r="205" spans="2:2" ht="24.6">
      <c r="B205" s="61" t="s">
        <v>307</v>
      </c>
    </row>
    <row r="206" spans="2:2" ht="24.6">
      <c r="B206" s="61" t="s">
        <v>308</v>
      </c>
    </row>
    <row r="207" spans="2:2" ht="24.6">
      <c r="B207" s="61" t="s">
        <v>309</v>
      </c>
    </row>
    <row r="208" spans="2:2" ht="24.6">
      <c r="B208" s="61" t="s">
        <v>310</v>
      </c>
    </row>
    <row r="209" spans="2:2" ht="24.6">
      <c r="B209" s="61" t="s">
        <v>311</v>
      </c>
    </row>
    <row r="210" spans="2:2" ht="24.6">
      <c r="B210" s="61" t="s">
        <v>312</v>
      </c>
    </row>
    <row r="211" spans="2:2" ht="24.6">
      <c r="B211" s="61" t="s">
        <v>313</v>
      </c>
    </row>
    <row r="212" spans="2:2" ht="24.6">
      <c r="B212" s="61" t="s">
        <v>314</v>
      </c>
    </row>
    <row r="213" spans="2:2" ht="24.6">
      <c r="B213" s="61" t="s">
        <v>315</v>
      </c>
    </row>
    <row r="214" spans="2:2" ht="24.6">
      <c r="B214" s="61" t="s">
        <v>316</v>
      </c>
    </row>
    <row r="215" spans="2:2" ht="24.6">
      <c r="B215" s="61" t="s">
        <v>317</v>
      </c>
    </row>
  </sheetData>
  <mergeCells count="4">
    <mergeCell ref="A1:T2"/>
    <mergeCell ref="B4:B6"/>
    <mergeCell ref="A5:A35"/>
    <mergeCell ref="D7:D31"/>
  </mergeCells>
  <hyperlinks>
    <hyperlink ref="A5:A35" r:id="rId1" display="ALPHANUMERIC GENERATION" xr:uid="{78DCDC67-18A6-534D-BA30-A30DBA54CA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2FEC-FF1D-BC42-A684-78BDB2102FB8}">
  <dimension ref="A1:T188"/>
  <sheetViews>
    <sheetView workbookViewId="0">
      <selection activeCell="H5" sqref="H5"/>
    </sheetView>
  </sheetViews>
  <sheetFormatPr defaultColWidth="11.125" defaultRowHeight="15.6"/>
  <cols>
    <col min="2" max="2" width="15.125" bestFit="1" customWidth="1"/>
    <col min="3" max="3" width="4.625" style="140" customWidth="1"/>
    <col min="4" max="4" width="15.125" style="44" bestFit="1" customWidth="1"/>
    <col min="5" max="5" width="5.5" style="141" customWidth="1"/>
    <col min="6" max="6" width="17.625" style="46" customWidth="1"/>
    <col min="7" max="7" width="5.125" style="141" customWidth="1"/>
    <col min="20" max="20" width="31" customWidth="1"/>
  </cols>
  <sheetData>
    <row r="1" spans="1:20" ht="33" customHeight="1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</row>
    <row r="2" spans="1:20" ht="27" customHeight="1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</row>
    <row r="3" spans="1:20" s="40" customFormat="1" ht="31.35" customHeight="1">
      <c r="A3" s="58"/>
      <c r="B3" s="59"/>
      <c r="C3" s="10"/>
      <c r="D3" s="59"/>
      <c r="E3" s="141"/>
      <c r="F3" s="60"/>
      <c r="G3" s="141"/>
    </row>
    <row r="4" spans="1:20" ht="38.1" customHeight="1">
      <c r="A4" s="32"/>
      <c r="B4" s="6"/>
      <c r="C4" s="10"/>
      <c r="D4" s="6"/>
      <c r="F4" s="4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ht="17.100000000000001" customHeight="1">
      <c r="A5" s="244" t="s">
        <v>14</v>
      </c>
      <c r="B5" s="245" t="s">
        <v>43</v>
      </c>
      <c r="C5" s="245"/>
      <c r="D5" s="246" t="s">
        <v>38</v>
      </c>
      <c r="E5" s="246"/>
      <c r="F5" s="246" t="s">
        <v>41</v>
      </c>
      <c r="G5" s="246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28.35" customHeight="1">
      <c r="A6" s="244"/>
      <c r="B6" s="245"/>
      <c r="C6" s="245"/>
      <c r="D6" s="246"/>
      <c r="E6" s="246"/>
      <c r="F6" s="246"/>
      <c r="G6" s="246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ht="17.45">
      <c r="A7" s="244"/>
      <c r="B7" s="47" t="str">
        <f>IF(C7=0,"Controlo", "Experimental")</f>
        <v>Controlo</v>
      </c>
      <c r="C7" s="139">
        <v>0</v>
      </c>
      <c r="D7" s="48" t="str">
        <f>IF(E7=0,"Controlo", "Experimental")</f>
        <v>Experimental</v>
      </c>
      <c r="E7" s="139">
        <v>1</v>
      </c>
      <c r="F7" s="49" t="str">
        <f>IF(G7=0,"Controlo", "Experimental")</f>
        <v>Controlo</v>
      </c>
      <c r="G7" s="139">
        <v>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 ht="17.45">
      <c r="A8" s="244"/>
      <c r="B8" s="47" t="str">
        <f t="shared" ref="B8:B71" si="0">IF(C8=0,"Controlo", "Experimental")</f>
        <v>Controlo</v>
      </c>
      <c r="C8" s="139">
        <v>0</v>
      </c>
      <c r="D8" s="48" t="str">
        <f t="shared" ref="D8:D71" si="1">IF(E8=0,"Controlo", "Experimental")</f>
        <v>Controlo</v>
      </c>
      <c r="E8" s="139">
        <v>0</v>
      </c>
      <c r="F8" s="49" t="str">
        <f t="shared" ref="F8:F71" si="2">IF(G8=0,"Controlo", "Experimental")</f>
        <v>Controlo</v>
      </c>
      <c r="G8" s="139">
        <v>0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0" ht="17.45">
      <c r="A9" s="244"/>
      <c r="B9" s="47" t="str">
        <f t="shared" si="0"/>
        <v>Controlo</v>
      </c>
      <c r="C9" s="139">
        <v>0</v>
      </c>
      <c r="D9" s="48" t="str">
        <f t="shared" si="1"/>
        <v>Experimental</v>
      </c>
      <c r="E9" s="139">
        <v>1</v>
      </c>
      <c r="F9" s="49" t="str">
        <f t="shared" si="2"/>
        <v>Experimental</v>
      </c>
      <c r="G9" s="139">
        <v>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ht="17.45">
      <c r="A10" s="244"/>
      <c r="B10" s="47" t="str">
        <f t="shared" si="0"/>
        <v>Controlo</v>
      </c>
      <c r="C10" s="139">
        <v>0</v>
      </c>
      <c r="D10" s="48" t="str">
        <f t="shared" si="1"/>
        <v>Controlo</v>
      </c>
      <c r="E10" s="139">
        <v>0</v>
      </c>
      <c r="F10" s="49" t="str">
        <f t="shared" si="2"/>
        <v>Controlo</v>
      </c>
      <c r="G10" s="139">
        <v>0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17.45">
      <c r="A11" s="244"/>
      <c r="B11" s="47" t="str">
        <f t="shared" si="0"/>
        <v>Controlo</v>
      </c>
      <c r="C11" s="139">
        <v>0</v>
      </c>
      <c r="D11" s="48" t="str">
        <f t="shared" si="1"/>
        <v>Experimental</v>
      </c>
      <c r="E11" s="139">
        <v>1</v>
      </c>
      <c r="F11" s="49" t="str">
        <f t="shared" si="2"/>
        <v>Experimental</v>
      </c>
      <c r="G11" s="139">
        <v>1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 ht="17.45">
      <c r="A12" s="244"/>
      <c r="B12" s="47" t="str">
        <f t="shared" si="0"/>
        <v>Controlo</v>
      </c>
      <c r="C12" s="139">
        <v>0</v>
      </c>
      <c r="D12" s="48" t="str">
        <f t="shared" si="1"/>
        <v>Controlo</v>
      </c>
      <c r="E12" s="139">
        <v>0</v>
      </c>
      <c r="F12" s="49" t="str">
        <f t="shared" si="2"/>
        <v>Controlo</v>
      </c>
      <c r="G12" s="139">
        <v>0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ht="17.45">
      <c r="A13" s="244"/>
      <c r="B13" s="47" t="str">
        <f t="shared" si="0"/>
        <v>Experimental</v>
      </c>
      <c r="C13" s="139">
        <v>1</v>
      </c>
      <c r="D13" s="48" t="str">
        <f t="shared" si="1"/>
        <v>Controlo</v>
      </c>
      <c r="E13" s="139">
        <v>0</v>
      </c>
      <c r="F13" s="49" t="str">
        <f t="shared" si="2"/>
        <v>Controlo</v>
      </c>
      <c r="G13" s="139">
        <v>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0" ht="17.45">
      <c r="A14" s="244"/>
      <c r="B14" s="47" t="str">
        <f t="shared" si="0"/>
        <v>Controlo</v>
      </c>
      <c r="C14" s="139">
        <v>0</v>
      </c>
      <c r="D14" s="48" t="str">
        <f t="shared" si="1"/>
        <v>Experimental</v>
      </c>
      <c r="E14" s="139">
        <v>1</v>
      </c>
      <c r="F14" s="49" t="str">
        <f t="shared" si="2"/>
        <v>Experimental</v>
      </c>
      <c r="G14" s="139">
        <v>1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7.45">
      <c r="A15" s="244"/>
      <c r="B15" s="47" t="str">
        <f t="shared" si="0"/>
        <v>Experimental</v>
      </c>
      <c r="C15" s="139">
        <v>1</v>
      </c>
      <c r="D15" s="48" t="str">
        <f t="shared" si="1"/>
        <v>Controlo</v>
      </c>
      <c r="E15" s="139">
        <v>0</v>
      </c>
      <c r="F15" s="49" t="str">
        <f t="shared" si="2"/>
        <v>Controlo</v>
      </c>
      <c r="G15" s="139">
        <v>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ht="17.45">
      <c r="A16" s="244"/>
      <c r="B16" s="47" t="str">
        <f t="shared" si="0"/>
        <v>Experimental</v>
      </c>
      <c r="C16" s="139">
        <v>1</v>
      </c>
      <c r="D16" s="48" t="str">
        <f t="shared" si="1"/>
        <v>Experimental</v>
      </c>
      <c r="E16" s="139">
        <v>1</v>
      </c>
      <c r="F16" s="49" t="str">
        <f t="shared" si="2"/>
        <v>Controlo</v>
      </c>
      <c r="G16" s="139">
        <v>0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7.45">
      <c r="A17" s="244"/>
      <c r="B17" s="47" t="str">
        <f t="shared" si="0"/>
        <v>Controlo</v>
      </c>
      <c r="C17" s="139">
        <v>0</v>
      </c>
      <c r="D17" s="48" t="str">
        <f t="shared" si="1"/>
        <v>Experimental</v>
      </c>
      <c r="E17" s="139">
        <v>1</v>
      </c>
      <c r="F17" s="49" t="str">
        <f t="shared" si="2"/>
        <v>Experimental</v>
      </c>
      <c r="G17" s="139">
        <v>1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0" ht="17.45">
      <c r="A18" s="244"/>
      <c r="B18" s="47" t="str">
        <f t="shared" si="0"/>
        <v>Controlo</v>
      </c>
      <c r="C18" s="139">
        <v>0</v>
      </c>
      <c r="D18" s="48" t="str">
        <f t="shared" si="1"/>
        <v>Controlo</v>
      </c>
      <c r="E18" s="139">
        <v>0</v>
      </c>
      <c r="F18" s="49" t="str">
        <f t="shared" si="2"/>
        <v>Controlo</v>
      </c>
      <c r="G18" s="139">
        <v>0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spans="1:20" ht="17.45">
      <c r="A19" s="244"/>
      <c r="B19" s="47" t="str">
        <f t="shared" si="0"/>
        <v>Experimental</v>
      </c>
      <c r="C19" s="139">
        <v>1</v>
      </c>
      <c r="D19" s="48" t="str">
        <f t="shared" si="1"/>
        <v>Controlo</v>
      </c>
      <c r="E19" s="139">
        <v>0</v>
      </c>
      <c r="F19" s="49" t="str">
        <f t="shared" si="2"/>
        <v>Controlo</v>
      </c>
      <c r="G19" s="139">
        <v>0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17.45">
      <c r="A20" s="244"/>
      <c r="B20" s="47" t="str">
        <f t="shared" si="0"/>
        <v>Experimental</v>
      </c>
      <c r="C20" s="139">
        <v>1</v>
      </c>
      <c r="D20" s="48" t="str">
        <f t="shared" si="1"/>
        <v>Experimental</v>
      </c>
      <c r="E20" s="139">
        <v>1</v>
      </c>
      <c r="F20" s="49" t="str">
        <f t="shared" si="2"/>
        <v>Experimental</v>
      </c>
      <c r="G20" s="139">
        <v>1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0" ht="17.45">
      <c r="A21" s="244"/>
      <c r="B21" s="47" t="str">
        <f t="shared" si="0"/>
        <v>Experimental</v>
      </c>
      <c r="C21" s="139">
        <v>1</v>
      </c>
      <c r="D21" s="48" t="str">
        <f t="shared" si="1"/>
        <v>Controlo</v>
      </c>
      <c r="E21" s="139">
        <v>0</v>
      </c>
      <c r="F21" s="49" t="str">
        <f t="shared" si="2"/>
        <v>Experimental</v>
      </c>
      <c r="G21" s="139">
        <v>1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7.45">
      <c r="A22" s="244"/>
      <c r="B22" s="47" t="str">
        <f t="shared" si="0"/>
        <v>Controlo</v>
      </c>
      <c r="C22" s="139">
        <v>0</v>
      </c>
      <c r="D22" s="48" t="str">
        <f t="shared" si="1"/>
        <v>Controlo</v>
      </c>
      <c r="E22" s="139">
        <v>0</v>
      </c>
      <c r="F22" s="49" t="str">
        <f t="shared" si="2"/>
        <v>Experimental</v>
      </c>
      <c r="G22" s="139">
        <v>1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0" ht="17.45">
      <c r="A23" s="244"/>
      <c r="B23" s="47" t="str">
        <f t="shared" si="0"/>
        <v>Controlo</v>
      </c>
      <c r="C23" s="139">
        <v>0</v>
      </c>
      <c r="D23" s="48" t="str">
        <f t="shared" si="1"/>
        <v>Controlo</v>
      </c>
      <c r="E23" s="139">
        <v>0</v>
      </c>
      <c r="F23" s="49" t="str">
        <f t="shared" si="2"/>
        <v>Experimental</v>
      </c>
      <c r="G23" s="139">
        <v>1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7.45">
      <c r="A24" s="244"/>
      <c r="B24" s="47" t="str">
        <f t="shared" si="0"/>
        <v>Experimental</v>
      </c>
      <c r="C24" s="139">
        <v>1</v>
      </c>
      <c r="D24" s="48" t="str">
        <f t="shared" si="1"/>
        <v>Experimental</v>
      </c>
      <c r="E24" s="139">
        <v>1</v>
      </c>
      <c r="F24" s="49" t="str">
        <f t="shared" si="2"/>
        <v>Controlo</v>
      </c>
      <c r="G24" s="139">
        <v>0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ht="17.45">
      <c r="A25" s="244"/>
      <c r="B25" s="47" t="str">
        <f t="shared" si="0"/>
        <v>Controlo</v>
      </c>
      <c r="C25" s="139">
        <v>0</v>
      </c>
      <c r="D25" s="48" t="str">
        <f t="shared" si="1"/>
        <v>Controlo</v>
      </c>
      <c r="E25" s="139">
        <v>0</v>
      </c>
      <c r="F25" s="49" t="str">
        <f t="shared" si="2"/>
        <v>Controlo</v>
      </c>
      <c r="G25" s="139">
        <v>0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 ht="17.45">
      <c r="A26" s="244"/>
      <c r="B26" s="47" t="str">
        <f t="shared" si="0"/>
        <v>Controlo</v>
      </c>
      <c r="C26" s="139">
        <v>0</v>
      </c>
      <c r="D26" s="48" t="str">
        <f t="shared" si="1"/>
        <v>Controlo</v>
      </c>
      <c r="E26" s="139">
        <v>0</v>
      </c>
      <c r="F26" s="49" t="str">
        <f t="shared" si="2"/>
        <v>Experimental</v>
      </c>
      <c r="G26" s="139">
        <v>1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ht="17.45">
      <c r="A27" s="244"/>
      <c r="B27" s="47" t="str">
        <f t="shared" si="0"/>
        <v>Experimental</v>
      </c>
      <c r="C27" s="139">
        <v>1</v>
      </c>
      <c r="D27" s="48" t="str">
        <f t="shared" si="1"/>
        <v>Experimental</v>
      </c>
      <c r="E27" s="139">
        <v>1</v>
      </c>
      <c r="F27" s="49" t="str">
        <f t="shared" si="2"/>
        <v>Experimental</v>
      </c>
      <c r="G27" s="139">
        <v>1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17.45">
      <c r="A28" s="244"/>
      <c r="B28" s="47" t="str">
        <f t="shared" si="0"/>
        <v>Controlo</v>
      </c>
      <c r="C28" s="139">
        <v>0</v>
      </c>
      <c r="D28" s="48" t="str">
        <f t="shared" si="1"/>
        <v>Controlo</v>
      </c>
      <c r="E28" s="139">
        <v>0</v>
      </c>
      <c r="F28" s="49" t="str">
        <f t="shared" si="2"/>
        <v>Controlo</v>
      </c>
      <c r="G28" s="139">
        <v>0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ht="17.45">
      <c r="A29" s="244"/>
      <c r="B29" s="47" t="str">
        <f t="shared" si="0"/>
        <v>Controlo</v>
      </c>
      <c r="C29" s="139">
        <v>0</v>
      </c>
      <c r="D29" s="48" t="str">
        <f t="shared" si="1"/>
        <v>Controlo</v>
      </c>
      <c r="E29" s="139">
        <v>0</v>
      </c>
      <c r="F29" s="49" t="str">
        <f t="shared" si="2"/>
        <v>Experimental</v>
      </c>
      <c r="G29" s="139">
        <v>1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0" ht="17.45">
      <c r="A30" s="244"/>
      <c r="B30" s="47" t="str">
        <f t="shared" si="0"/>
        <v>Experimental</v>
      </c>
      <c r="C30" s="139">
        <v>1</v>
      </c>
      <c r="D30" s="48" t="str">
        <f t="shared" si="1"/>
        <v>Experimental</v>
      </c>
      <c r="E30" s="139">
        <v>1</v>
      </c>
      <c r="F30" s="49" t="str">
        <f t="shared" si="2"/>
        <v>Controlo</v>
      </c>
      <c r="G30" s="139">
        <v>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7.45">
      <c r="A31" s="244"/>
      <c r="B31" s="47" t="str">
        <f t="shared" si="0"/>
        <v>Controlo</v>
      </c>
      <c r="C31" s="139">
        <v>0</v>
      </c>
      <c r="D31" s="48" t="str">
        <f t="shared" si="1"/>
        <v>Experimental</v>
      </c>
      <c r="E31" s="139">
        <v>1</v>
      </c>
      <c r="F31" s="49" t="str">
        <f t="shared" si="2"/>
        <v>Experimental</v>
      </c>
      <c r="G31" s="139">
        <v>1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spans="1:20" ht="17.45">
      <c r="A32" s="244"/>
      <c r="B32" s="47" t="str">
        <f t="shared" si="0"/>
        <v>Controlo</v>
      </c>
      <c r="C32" s="139">
        <v>0</v>
      </c>
      <c r="D32" s="48" t="str">
        <f t="shared" si="1"/>
        <v>Controlo</v>
      </c>
      <c r="E32" s="139">
        <v>0</v>
      </c>
      <c r="F32" s="49" t="str">
        <f t="shared" si="2"/>
        <v>Experimental</v>
      </c>
      <c r="G32" s="139">
        <v>1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spans="1:20" ht="17.45">
      <c r="A33" s="244"/>
      <c r="B33" s="47" t="str">
        <f t="shared" si="0"/>
        <v>Controlo</v>
      </c>
      <c r="C33" s="139">
        <v>0</v>
      </c>
      <c r="D33" s="48" t="str">
        <f t="shared" si="1"/>
        <v>Controlo</v>
      </c>
      <c r="E33" s="139">
        <v>0</v>
      </c>
      <c r="F33" s="49" t="str">
        <f t="shared" si="2"/>
        <v>Experimental</v>
      </c>
      <c r="G33" s="139">
        <v>1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  <row r="34" spans="1:20" ht="17.45">
      <c r="A34" s="244"/>
      <c r="B34" s="47" t="str">
        <f t="shared" si="0"/>
        <v>Experimental</v>
      </c>
      <c r="C34" s="139">
        <v>1</v>
      </c>
      <c r="D34" s="48" t="str">
        <f t="shared" si="1"/>
        <v>Controlo</v>
      </c>
      <c r="E34" s="139">
        <v>0</v>
      </c>
      <c r="F34" s="49" t="str">
        <f t="shared" si="2"/>
        <v>Experimental</v>
      </c>
      <c r="G34" s="139">
        <v>1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spans="1:20" ht="17.45">
      <c r="A35" s="244"/>
      <c r="B35" s="47" t="str">
        <f t="shared" si="0"/>
        <v>Controlo</v>
      </c>
      <c r="C35" s="139">
        <v>0</v>
      </c>
      <c r="D35" s="48" t="str">
        <f t="shared" si="1"/>
        <v>Controlo</v>
      </c>
      <c r="E35" s="139">
        <v>0</v>
      </c>
      <c r="F35" s="49" t="str">
        <f t="shared" si="2"/>
        <v>Experimental</v>
      </c>
      <c r="G35" s="139">
        <v>1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</row>
    <row r="36" spans="1:20" ht="17.45">
      <c r="A36" s="25"/>
      <c r="B36" s="47" t="str">
        <f t="shared" si="0"/>
        <v>Experimental</v>
      </c>
      <c r="C36" s="139">
        <v>1</v>
      </c>
      <c r="D36" s="48" t="str">
        <f t="shared" si="1"/>
        <v>Controlo</v>
      </c>
      <c r="E36" s="139">
        <v>0</v>
      </c>
      <c r="F36" s="49" t="str">
        <f t="shared" si="2"/>
        <v>Experimental</v>
      </c>
      <c r="G36" s="139">
        <v>1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ht="17.45">
      <c r="A37" s="25"/>
      <c r="B37" s="47" t="str">
        <f t="shared" si="0"/>
        <v>Experimental</v>
      </c>
      <c r="C37" s="139">
        <v>1</v>
      </c>
      <c r="D37" s="48" t="str">
        <f t="shared" si="1"/>
        <v>Experimental</v>
      </c>
      <c r="E37" s="139">
        <v>1</v>
      </c>
      <c r="F37" s="49" t="str">
        <f t="shared" si="2"/>
        <v>Experimental</v>
      </c>
      <c r="G37" s="139">
        <v>1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</row>
    <row r="38" spans="1:20" ht="17.45">
      <c r="A38" s="25"/>
      <c r="B38" s="47" t="str">
        <f t="shared" si="0"/>
        <v>Controlo</v>
      </c>
      <c r="C38" s="139">
        <v>0</v>
      </c>
      <c r="D38" s="48" t="str">
        <f t="shared" si="1"/>
        <v>Experimental</v>
      </c>
      <c r="E38" s="139">
        <v>1</v>
      </c>
      <c r="F38" s="49" t="str">
        <f t="shared" si="2"/>
        <v>Controlo</v>
      </c>
      <c r="G38" s="139">
        <v>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</row>
    <row r="39" spans="1:20" ht="17.45">
      <c r="A39" s="25"/>
      <c r="B39" s="47" t="str">
        <f t="shared" si="0"/>
        <v>Controlo</v>
      </c>
      <c r="C39" s="139">
        <v>0</v>
      </c>
      <c r="D39" s="48" t="str">
        <f t="shared" si="1"/>
        <v>Controlo</v>
      </c>
      <c r="E39" s="139">
        <v>0</v>
      </c>
      <c r="F39" s="49" t="str">
        <f t="shared" si="2"/>
        <v>Experimental</v>
      </c>
      <c r="G39" s="139">
        <v>1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</row>
    <row r="40" spans="1:20" ht="17.45">
      <c r="A40" s="25"/>
      <c r="B40" s="47" t="str">
        <f t="shared" si="0"/>
        <v>Controlo</v>
      </c>
      <c r="C40" s="139">
        <v>0</v>
      </c>
      <c r="D40" s="48" t="str">
        <f t="shared" si="1"/>
        <v>Controlo</v>
      </c>
      <c r="E40" s="139">
        <v>0</v>
      </c>
      <c r="F40" s="49" t="str">
        <f t="shared" si="2"/>
        <v>Controlo</v>
      </c>
      <c r="G40" s="139">
        <v>0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1:20" ht="17.45">
      <c r="A41" s="25"/>
      <c r="B41" s="47" t="str">
        <f t="shared" si="0"/>
        <v>Experimental</v>
      </c>
      <c r="C41" s="139">
        <v>1</v>
      </c>
      <c r="D41" s="48" t="str">
        <f t="shared" si="1"/>
        <v>Experimental</v>
      </c>
      <c r="E41" s="139">
        <v>1</v>
      </c>
      <c r="F41" s="49" t="str">
        <f t="shared" si="2"/>
        <v>Experimental</v>
      </c>
      <c r="G41" s="139">
        <v>1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1:20" ht="17.45">
      <c r="A42" s="25"/>
      <c r="B42" s="47" t="str">
        <f t="shared" si="0"/>
        <v>Controlo</v>
      </c>
      <c r="C42" s="139">
        <v>0</v>
      </c>
      <c r="D42" s="48" t="str">
        <f t="shared" si="1"/>
        <v>Controlo</v>
      </c>
      <c r="E42" s="139">
        <v>0</v>
      </c>
      <c r="F42" s="49" t="str">
        <f t="shared" si="2"/>
        <v>Controlo</v>
      </c>
      <c r="G42" s="139">
        <v>0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</row>
    <row r="43" spans="1:20" ht="17.45">
      <c r="A43" s="25"/>
      <c r="B43" s="47" t="str">
        <f t="shared" si="0"/>
        <v>Experimental</v>
      </c>
      <c r="C43" s="139">
        <v>1</v>
      </c>
      <c r="D43" s="48" t="str">
        <f t="shared" si="1"/>
        <v>Controlo</v>
      </c>
      <c r="E43" s="139">
        <v>0</v>
      </c>
      <c r="F43" s="49" t="str">
        <f t="shared" si="2"/>
        <v>Controlo</v>
      </c>
      <c r="G43" s="139">
        <v>0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</row>
    <row r="44" spans="1:20" ht="17.45">
      <c r="A44" s="25"/>
      <c r="B44" s="47" t="str">
        <f t="shared" si="0"/>
        <v>Experimental</v>
      </c>
      <c r="C44" s="139">
        <v>1</v>
      </c>
      <c r="D44" s="48" t="str">
        <f t="shared" si="1"/>
        <v>Experimental</v>
      </c>
      <c r="E44" s="139">
        <v>1</v>
      </c>
      <c r="F44" s="49" t="str">
        <f t="shared" si="2"/>
        <v>Controlo</v>
      </c>
      <c r="G44" s="139">
        <v>0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</row>
    <row r="45" spans="1:20" ht="17.45">
      <c r="A45" s="25"/>
      <c r="B45" s="47" t="str">
        <f t="shared" si="0"/>
        <v>Experimental</v>
      </c>
      <c r="C45" s="139">
        <v>1</v>
      </c>
      <c r="D45" s="48" t="str">
        <f t="shared" si="1"/>
        <v>Controlo</v>
      </c>
      <c r="E45" s="139">
        <v>0</v>
      </c>
      <c r="F45" s="49" t="str">
        <f t="shared" si="2"/>
        <v>Controlo</v>
      </c>
      <c r="G45" s="139">
        <v>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</row>
    <row r="46" spans="1:20" ht="17.45">
      <c r="A46" s="25"/>
      <c r="B46" s="47" t="str">
        <f t="shared" si="0"/>
        <v>Experimental</v>
      </c>
      <c r="C46" s="139">
        <v>1</v>
      </c>
      <c r="D46" s="48" t="str">
        <f t="shared" si="1"/>
        <v>Experimental</v>
      </c>
      <c r="E46" s="139">
        <v>1</v>
      </c>
      <c r="F46" s="49" t="str">
        <f t="shared" si="2"/>
        <v>Experimental</v>
      </c>
      <c r="G46" s="139">
        <v>1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</row>
    <row r="47" spans="1:20" ht="17.45">
      <c r="A47" s="25"/>
      <c r="B47" s="47" t="str">
        <f t="shared" si="0"/>
        <v>Controlo</v>
      </c>
      <c r="C47" s="139">
        <v>0</v>
      </c>
      <c r="D47" s="48" t="str">
        <f t="shared" si="1"/>
        <v>Experimental</v>
      </c>
      <c r="E47" s="139">
        <v>1</v>
      </c>
      <c r="F47" s="49" t="str">
        <f t="shared" si="2"/>
        <v>Experimental</v>
      </c>
      <c r="G47" s="139">
        <v>1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</row>
    <row r="48" spans="1:20" ht="17.45">
      <c r="A48" s="25"/>
      <c r="B48" s="47" t="str">
        <f t="shared" si="0"/>
        <v>Experimental</v>
      </c>
      <c r="C48" s="139">
        <v>1</v>
      </c>
      <c r="D48" s="48" t="str">
        <f t="shared" si="1"/>
        <v>Controlo</v>
      </c>
      <c r="E48" s="139">
        <v>0</v>
      </c>
      <c r="F48" s="49" t="str">
        <f t="shared" si="2"/>
        <v>Controlo</v>
      </c>
      <c r="G48" s="139">
        <v>0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</row>
    <row r="49" spans="1:20" ht="17.45">
      <c r="A49" s="25"/>
      <c r="B49" s="47" t="str">
        <f t="shared" si="0"/>
        <v>Controlo</v>
      </c>
      <c r="C49" s="139">
        <v>0</v>
      </c>
      <c r="D49" s="48" t="str">
        <f t="shared" si="1"/>
        <v>Experimental</v>
      </c>
      <c r="E49" s="139">
        <v>1</v>
      </c>
      <c r="F49" s="49" t="str">
        <f t="shared" si="2"/>
        <v>Experimental</v>
      </c>
      <c r="G49" s="139">
        <v>1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</row>
    <row r="50" spans="1:20" ht="17.45">
      <c r="A50" s="25"/>
      <c r="B50" s="47" t="str">
        <f t="shared" si="0"/>
        <v>Experimental</v>
      </c>
      <c r="C50" s="139">
        <v>1</v>
      </c>
      <c r="D50" s="48" t="str">
        <f t="shared" si="1"/>
        <v>Experimental</v>
      </c>
      <c r="E50" s="139">
        <v>1</v>
      </c>
      <c r="F50" s="49" t="str">
        <f t="shared" si="2"/>
        <v>Controlo</v>
      </c>
      <c r="G50" s="139">
        <v>0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</row>
    <row r="51" spans="1:20" ht="17.45">
      <c r="A51" s="25"/>
      <c r="B51" s="47" t="str">
        <f t="shared" si="0"/>
        <v>Experimental</v>
      </c>
      <c r="C51" s="139">
        <v>1</v>
      </c>
      <c r="D51" s="48" t="str">
        <f t="shared" si="1"/>
        <v>Experimental</v>
      </c>
      <c r="E51" s="139">
        <v>1</v>
      </c>
      <c r="F51" s="49" t="str">
        <f t="shared" si="2"/>
        <v>Controlo</v>
      </c>
      <c r="G51" s="139">
        <v>0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</row>
    <row r="52" spans="1:20" ht="17.45">
      <c r="A52" s="25"/>
      <c r="B52" s="47" t="str">
        <f t="shared" si="0"/>
        <v>Controlo</v>
      </c>
      <c r="C52" s="139">
        <v>0</v>
      </c>
      <c r="D52" s="48" t="str">
        <f t="shared" si="1"/>
        <v>Experimental</v>
      </c>
      <c r="E52" s="139">
        <v>1</v>
      </c>
      <c r="F52" s="49" t="str">
        <f t="shared" si="2"/>
        <v>Experimental</v>
      </c>
      <c r="G52" s="139">
        <v>1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7.45">
      <c r="A53" s="25"/>
      <c r="B53" s="47" t="str">
        <f t="shared" si="0"/>
        <v>Controlo</v>
      </c>
      <c r="C53" s="139">
        <v>0</v>
      </c>
      <c r="D53" s="48" t="str">
        <f t="shared" si="1"/>
        <v>Controlo</v>
      </c>
      <c r="E53" s="139">
        <v>0</v>
      </c>
      <c r="F53" s="49" t="str">
        <f t="shared" si="2"/>
        <v>Experimental</v>
      </c>
      <c r="G53" s="139">
        <v>1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</row>
    <row r="54" spans="1:20" ht="17.45">
      <c r="A54" s="25"/>
      <c r="B54" s="47" t="str">
        <f t="shared" si="0"/>
        <v>Controlo</v>
      </c>
      <c r="C54" s="139">
        <v>0</v>
      </c>
      <c r="D54" s="48" t="str">
        <f t="shared" si="1"/>
        <v>Controlo</v>
      </c>
      <c r="E54" s="139">
        <v>0</v>
      </c>
      <c r="F54" s="49" t="str">
        <f t="shared" si="2"/>
        <v>Controlo</v>
      </c>
      <c r="G54" s="139">
        <v>0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</row>
    <row r="55" spans="1:20" ht="17.45">
      <c r="A55" s="25"/>
      <c r="B55" s="47" t="str">
        <f t="shared" si="0"/>
        <v>Experimental</v>
      </c>
      <c r="C55" s="139">
        <v>1</v>
      </c>
      <c r="D55" s="48" t="str">
        <f t="shared" si="1"/>
        <v>Experimental</v>
      </c>
      <c r="E55" s="139">
        <v>1</v>
      </c>
      <c r="F55" s="49" t="str">
        <f t="shared" si="2"/>
        <v>Controlo</v>
      </c>
      <c r="G55" s="139">
        <v>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</row>
    <row r="56" spans="1:20" ht="17.45">
      <c r="A56" s="25"/>
      <c r="B56" s="47" t="str">
        <f t="shared" si="0"/>
        <v>Experimental</v>
      </c>
      <c r="C56" s="139">
        <v>1</v>
      </c>
      <c r="D56" s="48" t="str">
        <f t="shared" si="1"/>
        <v>Experimental</v>
      </c>
      <c r="E56" s="139">
        <v>1</v>
      </c>
      <c r="F56" s="49" t="str">
        <f t="shared" si="2"/>
        <v>Experimental</v>
      </c>
      <c r="G56" s="139">
        <v>1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</row>
    <row r="57" spans="1:20" ht="17.45">
      <c r="A57" s="25"/>
      <c r="B57" s="47" t="str">
        <f t="shared" si="0"/>
        <v>Controlo</v>
      </c>
      <c r="C57" s="139">
        <v>0</v>
      </c>
      <c r="D57" s="48" t="str">
        <f t="shared" si="1"/>
        <v>Experimental</v>
      </c>
      <c r="E57" s="139">
        <v>1</v>
      </c>
      <c r="F57" s="49" t="str">
        <f t="shared" si="2"/>
        <v>Experimental</v>
      </c>
      <c r="G57" s="139">
        <v>1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</row>
    <row r="58" spans="1:20" ht="17.45">
      <c r="A58" s="25"/>
      <c r="B58" s="47" t="str">
        <f t="shared" si="0"/>
        <v>Experimental</v>
      </c>
      <c r="C58" s="139">
        <v>1</v>
      </c>
      <c r="D58" s="48" t="str">
        <f t="shared" si="1"/>
        <v>Controlo</v>
      </c>
      <c r="E58" s="139">
        <v>0</v>
      </c>
      <c r="F58" s="49" t="str">
        <f t="shared" si="2"/>
        <v>Controlo</v>
      </c>
      <c r="G58" s="139">
        <v>0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</row>
    <row r="59" spans="1:20" ht="17.45">
      <c r="A59" s="25"/>
      <c r="B59" s="47" t="str">
        <f t="shared" si="0"/>
        <v>Controlo</v>
      </c>
      <c r="C59" s="139">
        <v>0</v>
      </c>
      <c r="D59" s="48" t="str">
        <f t="shared" si="1"/>
        <v>Experimental</v>
      </c>
      <c r="E59" s="139">
        <v>1</v>
      </c>
      <c r="F59" s="49" t="str">
        <f t="shared" si="2"/>
        <v>Experimental</v>
      </c>
      <c r="G59" s="139">
        <v>1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</row>
    <row r="60" spans="1:20" ht="17.45">
      <c r="A60" s="25"/>
      <c r="B60" s="47" t="str">
        <f t="shared" si="0"/>
        <v>Controlo</v>
      </c>
      <c r="C60" s="139">
        <v>0</v>
      </c>
      <c r="D60" s="48" t="str">
        <f t="shared" si="1"/>
        <v>Controlo</v>
      </c>
      <c r="E60" s="139">
        <v>0</v>
      </c>
      <c r="F60" s="49" t="str">
        <f t="shared" si="2"/>
        <v>Experimental</v>
      </c>
      <c r="G60" s="139">
        <v>1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</row>
    <row r="61" spans="1:20" ht="17.45">
      <c r="A61" s="25"/>
      <c r="B61" s="47" t="str">
        <f t="shared" si="0"/>
        <v>Experimental</v>
      </c>
      <c r="C61" s="139">
        <v>1</v>
      </c>
      <c r="D61" s="48" t="str">
        <f t="shared" si="1"/>
        <v>Experimental</v>
      </c>
      <c r="E61" s="139">
        <v>1</v>
      </c>
      <c r="F61" s="49" t="str">
        <f t="shared" si="2"/>
        <v>Controlo</v>
      </c>
      <c r="G61" s="139">
        <v>0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</row>
    <row r="62" spans="1:20" ht="17.45">
      <c r="A62" s="25"/>
      <c r="B62" s="47" t="str">
        <f t="shared" si="0"/>
        <v>Experimental</v>
      </c>
      <c r="C62" s="139">
        <v>1</v>
      </c>
      <c r="D62" s="48" t="str">
        <f t="shared" si="1"/>
        <v>Experimental</v>
      </c>
      <c r="E62" s="139">
        <v>1</v>
      </c>
      <c r="F62" s="49" t="str">
        <f t="shared" si="2"/>
        <v>Experimental</v>
      </c>
      <c r="G62" s="139">
        <v>1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</row>
    <row r="63" spans="1:20" ht="17.45">
      <c r="A63" s="25"/>
      <c r="B63" s="47" t="str">
        <f t="shared" si="0"/>
        <v>Experimental</v>
      </c>
      <c r="C63" s="139">
        <v>1</v>
      </c>
      <c r="D63" s="48" t="str">
        <f t="shared" si="1"/>
        <v>Controlo</v>
      </c>
      <c r="E63" s="139">
        <v>0</v>
      </c>
      <c r="F63" s="49" t="str">
        <f t="shared" si="2"/>
        <v>Controlo</v>
      </c>
      <c r="G63" s="139">
        <v>0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</row>
    <row r="64" spans="1:20" ht="17.45">
      <c r="A64" s="25"/>
      <c r="B64" s="47" t="str">
        <f t="shared" si="0"/>
        <v>Controlo</v>
      </c>
      <c r="C64" s="139">
        <v>0</v>
      </c>
      <c r="D64" s="48" t="str">
        <f t="shared" si="1"/>
        <v>Controlo</v>
      </c>
      <c r="E64" s="139">
        <v>0</v>
      </c>
      <c r="F64" s="49" t="str">
        <f t="shared" si="2"/>
        <v>Experimental</v>
      </c>
      <c r="G64" s="139">
        <v>1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</row>
    <row r="65" spans="1:20" ht="17.45">
      <c r="A65" s="25"/>
      <c r="B65" s="47" t="str">
        <f t="shared" si="0"/>
        <v>Controlo</v>
      </c>
      <c r="C65" s="139">
        <v>0</v>
      </c>
      <c r="D65" s="48" t="str">
        <f t="shared" si="1"/>
        <v>Controlo</v>
      </c>
      <c r="E65" s="139">
        <v>0</v>
      </c>
      <c r="F65" s="49" t="str">
        <f t="shared" si="2"/>
        <v>Experimental</v>
      </c>
      <c r="G65" s="139">
        <v>1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</row>
    <row r="66" spans="1:20" ht="17.45">
      <c r="A66" s="25"/>
      <c r="B66" s="47" t="str">
        <f t="shared" si="0"/>
        <v>Controlo</v>
      </c>
      <c r="C66" s="139">
        <v>0</v>
      </c>
      <c r="D66" s="48" t="str">
        <f t="shared" si="1"/>
        <v>Controlo</v>
      </c>
      <c r="E66" s="139">
        <v>0</v>
      </c>
      <c r="F66" s="49" t="str">
        <f t="shared" si="2"/>
        <v>Controlo</v>
      </c>
      <c r="G66" s="139">
        <v>0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</row>
    <row r="67" spans="1:20" ht="17.45">
      <c r="A67" s="25"/>
      <c r="B67" s="47" t="str">
        <f t="shared" si="0"/>
        <v>Experimental</v>
      </c>
      <c r="C67" s="139">
        <v>1</v>
      </c>
      <c r="D67" s="48" t="str">
        <f t="shared" si="1"/>
        <v>Experimental</v>
      </c>
      <c r="E67" s="139">
        <v>1</v>
      </c>
      <c r="F67" s="49" t="str">
        <f t="shared" si="2"/>
        <v>Controlo</v>
      </c>
      <c r="G67" s="139">
        <v>0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</row>
    <row r="68" spans="1:20" ht="17.45">
      <c r="A68" s="25"/>
      <c r="B68" s="47" t="str">
        <f t="shared" si="0"/>
        <v>Controlo</v>
      </c>
      <c r="C68" s="139">
        <v>0</v>
      </c>
      <c r="D68" s="48" t="str">
        <f t="shared" si="1"/>
        <v>Experimental</v>
      </c>
      <c r="E68" s="139">
        <v>1</v>
      </c>
      <c r="F68" s="49" t="str">
        <f t="shared" si="2"/>
        <v>Controlo</v>
      </c>
      <c r="G68" s="139">
        <v>0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</row>
    <row r="69" spans="1:20" ht="17.45">
      <c r="A69" s="25"/>
      <c r="B69" s="47" t="str">
        <f t="shared" si="0"/>
        <v>Controlo</v>
      </c>
      <c r="C69" s="139">
        <v>0</v>
      </c>
      <c r="D69" s="48" t="str">
        <f t="shared" si="1"/>
        <v>Experimental</v>
      </c>
      <c r="E69" s="139">
        <v>1</v>
      </c>
      <c r="F69" s="49" t="str">
        <f t="shared" si="2"/>
        <v>Experimental</v>
      </c>
      <c r="G69" s="139">
        <v>1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</row>
    <row r="70" spans="1:20" ht="17.45">
      <c r="A70" s="25"/>
      <c r="B70" s="47" t="str">
        <f t="shared" si="0"/>
        <v>Controlo</v>
      </c>
      <c r="C70" s="139">
        <v>0</v>
      </c>
      <c r="D70" s="48" t="str">
        <f t="shared" si="1"/>
        <v>Controlo</v>
      </c>
      <c r="E70" s="139">
        <v>0</v>
      </c>
      <c r="F70" s="49" t="str">
        <f t="shared" si="2"/>
        <v>Experimental</v>
      </c>
      <c r="G70" s="139">
        <v>1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</row>
    <row r="71" spans="1:20" ht="17.45">
      <c r="A71" s="25"/>
      <c r="B71" s="47" t="str">
        <f t="shared" si="0"/>
        <v>Controlo</v>
      </c>
      <c r="C71" s="139">
        <v>0</v>
      </c>
      <c r="D71" s="48" t="str">
        <f t="shared" si="1"/>
        <v>Controlo</v>
      </c>
      <c r="E71" s="139">
        <v>0</v>
      </c>
      <c r="F71" s="49" t="str">
        <f t="shared" si="2"/>
        <v>Experimental</v>
      </c>
      <c r="G71" s="139">
        <v>1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</row>
    <row r="72" spans="1:20" ht="17.45">
      <c r="A72" s="25"/>
      <c r="B72" s="47" t="str">
        <f t="shared" ref="B72:B135" si="3">IF(C72=0,"Controlo", "Experimental")</f>
        <v>Experimental</v>
      </c>
      <c r="C72" s="139">
        <v>1</v>
      </c>
      <c r="D72" s="48" t="str">
        <f t="shared" ref="D72:D135" si="4">IF(E72=0,"Controlo", "Experimental")</f>
        <v>Controlo</v>
      </c>
      <c r="E72" s="139">
        <v>0</v>
      </c>
      <c r="F72" s="49" t="str">
        <f t="shared" ref="F72:F135" si="5">IF(G72=0,"Controlo", "Experimental")</f>
        <v>Experimental</v>
      </c>
      <c r="G72" s="139">
        <v>1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</row>
    <row r="73" spans="1:20" ht="17.45">
      <c r="A73" s="25"/>
      <c r="B73" s="47" t="str">
        <f t="shared" si="3"/>
        <v>Experimental</v>
      </c>
      <c r="C73" s="139">
        <v>1</v>
      </c>
      <c r="D73" s="48" t="str">
        <f t="shared" si="4"/>
        <v>Controlo</v>
      </c>
      <c r="E73" s="139">
        <v>0</v>
      </c>
      <c r="F73" s="49" t="str">
        <f t="shared" si="5"/>
        <v>Controlo</v>
      </c>
      <c r="G73" s="139">
        <v>0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</row>
    <row r="74" spans="1:20" ht="17.45">
      <c r="A74" s="25"/>
      <c r="B74" s="47" t="str">
        <f t="shared" si="3"/>
        <v>Experimental</v>
      </c>
      <c r="C74" s="139">
        <v>1</v>
      </c>
      <c r="D74" s="48" t="str">
        <f t="shared" si="4"/>
        <v>Experimental</v>
      </c>
      <c r="E74" s="139">
        <v>1</v>
      </c>
      <c r="F74" s="49" t="str">
        <f t="shared" si="5"/>
        <v>Experimental</v>
      </c>
      <c r="G74" s="139">
        <v>1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</row>
    <row r="75" spans="1:20" ht="17.45">
      <c r="A75" s="25"/>
      <c r="B75" s="47" t="str">
        <f t="shared" si="3"/>
        <v>Controlo</v>
      </c>
      <c r="C75" s="139">
        <v>0</v>
      </c>
      <c r="D75" s="48" t="str">
        <f t="shared" si="4"/>
        <v>Controlo</v>
      </c>
      <c r="E75" s="139">
        <v>0</v>
      </c>
      <c r="F75" s="49" t="str">
        <f t="shared" si="5"/>
        <v>Controlo</v>
      </c>
      <c r="G75" s="139">
        <v>0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spans="1:20" ht="17.45">
      <c r="A76" s="25"/>
      <c r="B76" s="47" t="str">
        <f t="shared" si="3"/>
        <v>Experimental</v>
      </c>
      <c r="C76" s="139">
        <v>1</v>
      </c>
      <c r="D76" s="48" t="str">
        <f t="shared" si="4"/>
        <v>Experimental</v>
      </c>
      <c r="E76" s="139">
        <v>1</v>
      </c>
      <c r="F76" s="49" t="str">
        <f t="shared" si="5"/>
        <v>Experimental</v>
      </c>
      <c r="G76" s="139">
        <v>1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7.45">
      <c r="A77" s="25"/>
      <c r="B77" s="47" t="str">
        <f t="shared" si="3"/>
        <v>Controlo</v>
      </c>
      <c r="C77" s="139">
        <v>0</v>
      </c>
      <c r="D77" s="48" t="str">
        <f t="shared" si="4"/>
        <v>Experimental</v>
      </c>
      <c r="E77" s="139">
        <v>1</v>
      </c>
      <c r="F77" s="49" t="str">
        <f t="shared" si="5"/>
        <v>Controlo</v>
      </c>
      <c r="G77" s="139">
        <v>0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</row>
    <row r="78" spans="1:20" ht="17.45">
      <c r="A78" s="25"/>
      <c r="B78" s="47" t="str">
        <f t="shared" si="3"/>
        <v>Controlo</v>
      </c>
      <c r="C78" s="139">
        <v>0</v>
      </c>
      <c r="D78" s="48" t="str">
        <f t="shared" si="4"/>
        <v>Experimental</v>
      </c>
      <c r="E78" s="139">
        <v>1</v>
      </c>
      <c r="F78" s="49" t="str">
        <f t="shared" si="5"/>
        <v>Experimental</v>
      </c>
      <c r="G78" s="139">
        <v>1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</row>
    <row r="79" spans="1:20" ht="17.45">
      <c r="A79" s="25"/>
      <c r="B79" s="47" t="str">
        <f t="shared" si="3"/>
        <v>Controlo</v>
      </c>
      <c r="C79" s="139">
        <v>0</v>
      </c>
      <c r="D79" s="48" t="str">
        <f t="shared" si="4"/>
        <v>Experimental</v>
      </c>
      <c r="E79" s="139">
        <v>1</v>
      </c>
      <c r="F79" s="49" t="str">
        <f t="shared" si="5"/>
        <v>Experimental</v>
      </c>
      <c r="G79" s="139">
        <v>1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17.45">
      <c r="A80" s="25"/>
      <c r="B80" s="47" t="str">
        <f t="shared" si="3"/>
        <v>Experimental</v>
      </c>
      <c r="C80" s="139">
        <v>1</v>
      </c>
      <c r="D80" s="48" t="str">
        <f t="shared" si="4"/>
        <v>Experimental</v>
      </c>
      <c r="E80" s="139">
        <v>1</v>
      </c>
      <c r="F80" s="49" t="str">
        <f t="shared" si="5"/>
        <v>Controlo</v>
      </c>
      <c r="G80" s="139">
        <v>0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</row>
    <row r="81" spans="1:20" ht="17.45">
      <c r="A81" s="25"/>
      <c r="B81" s="47" t="str">
        <f t="shared" si="3"/>
        <v>Controlo</v>
      </c>
      <c r="C81" s="139">
        <v>0</v>
      </c>
      <c r="D81" s="48" t="str">
        <f t="shared" si="4"/>
        <v>Experimental</v>
      </c>
      <c r="E81" s="139">
        <v>1</v>
      </c>
      <c r="F81" s="49" t="str">
        <f t="shared" si="5"/>
        <v>Controlo</v>
      </c>
      <c r="G81" s="139">
        <v>0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</row>
    <row r="82" spans="1:20" ht="17.45">
      <c r="A82" s="25"/>
      <c r="B82" s="47" t="str">
        <f t="shared" si="3"/>
        <v>Controlo</v>
      </c>
      <c r="C82" s="139">
        <v>0</v>
      </c>
      <c r="D82" s="48" t="str">
        <f t="shared" si="4"/>
        <v>Experimental</v>
      </c>
      <c r="E82" s="139">
        <v>1</v>
      </c>
      <c r="F82" s="49" t="str">
        <f t="shared" si="5"/>
        <v>Controlo</v>
      </c>
      <c r="G82" s="139">
        <v>0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spans="1:20" ht="17.45">
      <c r="A83" s="25"/>
      <c r="B83" s="47" t="str">
        <f t="shared" si="3"/>
        <v>Controlo</v>
      </c>
      <c r="C83" s="139">
        <v>0</v>
      </c>
      <c r="D83" s="48" t="str">
        <f t="shared" si="4"/>
        <v>Experimental</v>
      </c>
      <c r="E83" s="139">
        <v>1</v>
      </c>
      <c r="F83" s="49" t="str">
        <f t="shared" si="5"/>
        <v>Experimental</v>
      </c>
      <c r="G83" s="139">
        <v>1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</row>
    <row r="84" spans="1:20" ht="17.45">
      <c r="A84" s="25"/>
      <c r="B84" s="47" t="str">
        <f t="shared" si="3"/>
        <v>Controlo</v>
      </c>
      <c r="C84" s="139">
        <v>0</v>
      </c>
      <c r="D84" s="48" t="str">
        <f t="shared" si="4"/>
        <v>Controlo</v>
      </c>
      <c r="E84" s="139">
        <v>0</v>
      </c>
      <c r="F84" s="49" t="str">
        <f t="shared" si="5"/>
        <v>Experimental</v>
      </c>
      <c r="G84" s="139">
        <v>1</v>
      </c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spans="1:20" ht="17.45">
      <c r="A85" s="25"/>
      <c r="B85" s="47" t="str">
        <f t="shared" si="3"/>
        <v>Experimental</v>
      </c>
      <c r="C85" s="139">
        <v>1</v>
      </c>
      <c r="D85" s="48" t="str">
        <f t="shared" si="4"/>
        <v>Controlo</v>
      </c>
      <c r="E85" s="139">
        <v>0</v>
      </c>
      <c r="F85" s="49" t="str">
        <f t="shared" si="5"/>
        <v>Experimental</v>
      </c>
      <c r="G85" s="139">
        <v>1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 spans="1:20" ht="17.45">
      <c r="A86" s="25"/>
      <c r="B86" s="47" t="str">
        <f t="shared" si="3"/>
        <v>Controlo</v>
      </c>
      <c r="C86" s="139">
        <v>0</v>
      </c>
      <c r="D86" s="48" t="str">
        <f t="shared" si="4"/>
        <v>Experimental</v>
      </c>
      <c r="E86" s="139">
        <v>1</v>
      </c>
      <c r="F86" s="49" t="str">
        <f t="shared" si="5"/>
        <v>Experimental</v>
      </c>
      <c r="G86" s="139">
        <v>1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ht="17.45">
      <c r="A87" s="25"/>
      <c r="B87" s="47" t="str">
        <f t="shared" si="3"/>
        <v>Experimental</v>
      </c>
      <c r="C87" s="139">
        <v>1</v>
      </c>
      <c r="D87" s="48" t="str">
        <f t="shared" si="4"/>
        <v>Experimental</v>
      </c>
      <c r="E87" s="139">
        <v>1</v>
      </c>
      <c r="F87" s="49" t="str">
        <f t="shared" si="5"/>
        <v>Controlo</v>
      </c>
      <c r="G87" s="139">
        <v>0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ht="17.45">
      <c r="A88" s="25"/>
      <c r="B88" s="47" t="str">
        <f t="shared" si="3"/>
        <v>Experimental</v>
      </c>
      <c r="C88" s="139">
        <v>1</v>
      </c>
      <c r="D88" s="48" t="str">
        <f t="shared" si="4"/>
        <v>Controlo</v>
      </c>
      <c r="E88" s="139">
        <v>0</v>
      </c>
      <c r="F88" s="49" t="str">
        <f t="shared" si="5"/>
        <v>Controlo</v>
      </c>
      <c r="G88" s="139">
        <v>0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</row>
    <row r="89" spans="1:20" ht="17.45">
      <c r="A89" s="25"/>
      <c r="B89" s="47" t="str">
        <f t="shared" si="3"/>
        <v>Experimental</v>
      </c>
      <c r="C89" s="139">
        <v>1</v>
      </c>
      <c r="D89" s="48" t="str">
        <f t="shared" si="4"/>
        <v>Experimental</v>
      </c>
      <c r="E89" s="139">
        <v>1</v>
      </c>
      <c r="F89" s="49" t="str">
        <f t="shared" si="5"/>
        <v>Controlo</v>
      </c>
      <c r="G89" s="139">
        <v>0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</row>
    <row r="90" spans="1:20" ht="17.45">
      <c r="A90" s="25"/>
      <c r="B90" s="47" t="str">
        <f t="shared" si="3"/>
        <v>Experimental</v>
      </c>
      <c r="C90" s="139">
        <v>1</v>
      </c>
      <c r="D90" s="48" t="str">
        <f t="shared" si="4"/>
        <v>Experimental</v>
      </c>
      <c r="E90" s="139">
        <v>1</v>
      </c>
      <c r="F90" s="49" t="str">
        <f t="shared" si="5"/>
        <v>Controlo</v>
      </c>
      <c r="G90" s="139">
        <v>0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</row>
    <row r="91" spans="1:20" ht="17.45">
      <c r="A91" s="25"/>
      <c r="B91" s="47" t="str">
        <f t="shared" si="3"/>
        <v>Experimental</v>
      </c>
      <c r="C91" s="139">
        <v>1</v>
      </c>
      <c r="D91" s="48" t="str">
        <f t="shared" si="4"/>
        <v>Controlo</v>
      </c>
      <c r="E91" s="139">
        <v>0</v>
      </c>
      <c r="F91" s="49" t="str">
        <f t="shared" si="5"/>
        <v>Experimental</v>
      </c>
      <c r="G91" s="139">
        <v>1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</row>
    <row r="92" spans="1:20" ht="17.45">
      <c r="A92" s="25"/>
      <c r="B92" s="47" t="str">
        <f t="shared" si="3"/>
        <v>Experimental</v>
      </c>
      <c r="C92" s="139">
        <v>1</v>
      </c>
      <c r="D92" s="48" t="str">
        <f t="shared" si="4"/>
        <v>Experimental</v>
      </c>
      <c r="E92" s="139">
        <v>1</v>
      </c>
      <c r="F92" s="49" t="str">
        <f t="shared" si="5"/>
        <v>Experimental</v>
      </c>
      <c r="G92" s="139">
        <v>1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</row>
    <row r="93" spans="1:20" ht="17.45">
      <c r="A93" s="25"/>
      <c r="B93" s="47" t="str">
        <f t="shared" si="3"/>
        <v>Controlo</v>
      </c>
      <c r="C93" s="139">
        <v>0</v>
      </c>
      <c r="D93" s="48" t="str">
        <f t="shared" si="4"/>
        <v>Experimental</v>
      </c>
      <c r="E93" s="139">
        <v>1</v>
      </c>
      <c r="F93" s="49" t="str">
        <f t="shared" si="5"/>
        <v>Experimental</v>
      </c>
      <c r="G93" s="139">
        <v>1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</row>
    <row r="94" spans="1:20" ht="17.45">
      <c r="A94" s="25"/>
      <c r="B94" s="47" t="str">
        <f t="shared" si="3"/>
        <v>Experimental</v>
      </c>
      <c r="C94" s="139">
        <v>1</v>
      </c>
      <c r="D94" s="48" t="str">
        <f t="shared" si="4"/>
        <v>Experimental</v>
      </c>
      <c r="E94" s="139">
        <v>1</v>
      </c>
      <c r="F94" s="49" t="str">
        <f t="shared" si="5"/>
        <v>Experimental</v>
      </c>
      <c r="G94" s="139">
        <v>1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 spans="1:20" ht="17.45">
      <c r="A95" s="25"/>
      <c r="B95" s="47" t="str">
        <f t="shared" si="3"/>
        <v>Controlo</v>
      </c>
      <c r="C95" s="139">
        <v>0</v>
      </c>
      <c r="D95" s="48" t="str">
        <f t="shared" si="4"/>
        <v>Controlo</v>
      </c>
      <c r="E95" s="139">
        <v>0</v>
      </c>
      <c r="F95" s="49" t="str">
        <f t="shared" si="5"/>
        <v>Controlo</v>
      </c>
      <c r="G95" s="139">
        <v>0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</row>
    <row r="96" spans="1:20" ht="17.45">
      <c r="A96" s="25"/>
      <c r="B96" s="47" t="str">
        <f t="shared" si="3"/>
        <v>Controlo</v>
      </c>
      <c r="C96" s="139">
        <v>0</v>
      </c>
      <c r="D96" s="48" t="str">
        <f t="shared" si="4"/>
        <v>Experimental</v>
      </c>
      <c r="E96" s="139">
        <v>1</v>
      </c>
      <c r="F96" s="49" t="str">
        <f t="shared" si="5"/>
        <v>Controlo</v>
      </c>
      <c r="G96" s="139">
        <v>0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</row>
    <row r="97" spans="1:20" ht="17.45">
      <c r="A97" s="25"/>
      <c r="B97" s="47" t="str">
        <f t="shared" si="3"/>
        <v>Controlo</v>
      </c>
      <c r="C97" s="139">
        <v>0</v>
      </c>
      <c r="D97" s="48" t="str">
        <f t="shared" si="4"/>
        <v>Controlo</v>
      </c>
      <c r="E97" s="139">
        <v>0</v>
      </c>
      <c r="F97" s="49" t="str">
        <f t="shared" si="5"/>
        <v>Controlo</v>
      </c>
      <c r="G97" s="139">
        <v>0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</row>
    <row r="98" spans="1:20" ht="17.45">
      <c r="A98" s="25"/>
      <c r="B98" s="47" t="str">
        <f t="shared" si="3"/>
        <v>Controlo</v>
      </c>
      <c r="C98" s="139">
        <v>0</v>
      </c>
      <c r="D98" s="48" t="str">
        <f t="shared" si="4"/>
        <v>Controlo</v>
      </c>
      <c r="E98" s="139">
        <v>0</v>
      </c>
      <c r="F98" s="49" t="str">
        <f t="shared" si="5"/>
        <v>Controlo</v>
      </c>
      <c r="G98" s="139">
        <v>0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</row>
    <row r="99" spans="1:20" ht="17.45">
      <c r="A99" s="25"/>
      <c r="B99" s="47" t="str">
        <f t="shared" si="3"/>
        <v>Controlo</v>
      </c>
      <c r="C99" s="139">
        <v>0</v>
      </c>
      <c r="D99" s="48" t="str">
        <f t="shared" si="4"/>
        <v>Experimental</v>
      </c>
      <c r="E99" s="139">
        <v>1</v>
      </c>
      <c r="F99" s="49" t="str">
        <f t="shared" si="5"/>
        <v>Controlo</v>
      </c>
      <c r="G99" s="139">
        <v>0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spans="1:20" ht="17.45">
      <c r="A100" s="25"/>
      <c r="B100" s="47" t="str">
        <f t="shared" si="3"/>
        <v>Experimental</v>
      </c>
      <c r="C100" s="139">
        <v>1</v>
      </c>
      <c r="D100" s="48" t="str">
        <f t="shared" si="4"/>
        <v>Controlo</v>
      </c>
      <c r="E100" s="139">
        <v>0</v>
      </c>
      <c r="F100" s="49" t="str">
        <f t="shared" si="5"/>
        <v>Experimental</v>
      </c>
      <c r="G100" s="139">
        <v>1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</row>
    <row r="101" spans="1:20" ht="17.45">
      <c r="A101" s="25"/>
      <c r="B101" s="47" t="str">
        <f t="shared" si="3"/>
        <v>Experimental</v>
      </c>
      <c r="C101" s="139">
        <v>1</v>
      </c>
      <c r="D101" s="48" t="str">
        <f t="shared" si="4"/>
        <v>Experimental</v>
      </c>
      <c r="E101" s="139">
        <v>1</v>
      </c>
      <c r="F101" s="49" t="str">
        <f t="shared" si="5"/>
        <v>Experimental</v>
      </c>
      <c r="G101" s="139">
        <v>1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</row>
    <row r="102" spans="1:20" ht="17.45">
      <c r="A102" s="25"/>
      <c r="B102" s="47" t="str">
        <f t="shared" si="3"/>
        <v>Experimental</v>
      </c>
      <c r="C102" s="139">
        <v>1</v>
      </c>
      <c r="D102" s="48" t="str">
        <f t="shared" si="4"/>
        <v>Experimental</v>
      </c>
      <c r="E102" s="139">
        <v>1</v>
      </c>
      <c r="F102" s="49" t="str">
        <f t="shared" si="5"/>
        <v>Experimental</v>
      </c>
      <c r="G102" s="139">
        <v>1</v>
      </c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</row>
    <row r="103" spans="1:20" ht="17.45">
      <c r="A103" s="25"/>
      <c r="B103" s="47" t="str">
        <f t="shared" si="3"/>
        <v>Controlo</v>
      </c>
      <c r="C103" s="139">
        <v>0</v>
      </c>
      <c r="D103" s="48" t="str">
        <f t="shared" si="4"/>
        <v>Controlo</v>
      </c>
      <c r="E103" s="139">
        <v>0</v>
      </c>
      <c r="F103" s="49" t="str">
        <f t="shared" si="5"/>
        <v>Experimental</v>
      </c>
      <c r="G103" s="139">
        <v>1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 spans="1:20" ht="17.45">
      <c r="A104" s="25"/>
      <c r="B104" s="47" t="str">
        <f t="shared" si="3"/>
        <v>Controlo</v>
      </c>
      <c r="C104" s="139">
        <v>0</v>
      </c>
      <c r="D104" s="48" t="str">
        <f t="shared" si="4"/>
        <v>Controlo</v>
      </c>
      <c r="E104" s="139">
        <v>0</v>
      </c>
      <c r="F104" s="49" t="str">
        <f t="shared" si="5"/>
        <v>Experimental</v>
      </c>
      <c r="G104" s="139">
        <v>1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</row>
    <row r="105" spans="1:20" ht="17.45">
      <c r="A105" s="25"/>
      <c r="B105" s="47" t="str">
        <f t="shared" si="3"/>
        <v>Experimental</v>
      </c>
      <c r="C105" s="139">
        <v>1</v>
      </c>
      <c r="D105" s="48" t="str">
        <f t="shared" si="4"/>
        <v>Experimental</v>
      </c>
      <c r="E105" s="139">
        <v>1</v>
      </c>
      <c r="F105" s="49" t="str">
        <f t="shared" si="5"/>
        <v>Controlo</v>
      </c>
      <c r="G105" s="139">
        <v>0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</row>
    <row r="106" spans="1:20" ht="17.45">
      <c r="A106" s="25"/>
      <c r="B106" s="47" t="str">
        <f t="shared" si="3"/>
        <v>Controlo</v>
      </c>
      <c r="C106" s="139">
        <v>0</v>
      </c>
      <c r="D106" s="48" t="str">
        <f t="shared" si="4"/>
        <v>Experimental</v>
      </c>
      <c r="E106" s="139">
        <v>1</v>
      </c>
      <c r="F106" s="49" t="str">
        <f t="shared" si="5"/>
        <v>Controlo</v>
      </c>
      <c r="G106" s="139">
        <v>0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</row>
    <row r="107" spans="1:20" ht="17.45">
      <c r="A107" s="25"/>
      <c r="B107" s="47" t="str">
        <f t="shared" si="3"/>
        <v>Controlo</v>
      </c>
      <c r="C107" s="139">
        <v>0</v>
      </c>
      <c r="D107" s="48" t="str">
        <f t="shared" si="4"/>
        <v>Experimental</v>
      </c>
      <c r="E107" s="139">
        <v>1</v>
      </c>
      <c r="F107" s="49" t="str">
        <f t="shared" si="5"/>
        <v>Experimental</v>
      </c>
      <c r="G107" s="139">
        <v>1</v>
      </c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</row>
    <row r="108" spans="1:20" ht="17.45">
      <c r="A108" s="25"/>
      <c r="B108" s="47" t="str">
        <f t="shared" si="3"/>
        <v>Controlo</v>
      </c>
      <c r="C108" s="139">
        <v>0</v>
      </c>
      <c r="D108" s="48" t="str">
        <f t="shared" si="4"/>
        <v>Controlo</v>
      </c>
      <c r="E108" s="139">
        <v>0</v>
      </c>
      <c r="F108" s="49" t="str">
        <f t="shared" si="5"/>
        <v>Experimental</v>
      </c>
      <c r="G108" s="139">
        <v>1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</row>
    <row r="109" spans="1:20" ht="17.45">
      <c r="A109" s="25"/>
      <c r="B109" s="47" t="str">
        <f t="shared" si="3"/>
        <v>Experimental</v>
      </c>
      <c r="C109" s="139">
        <v>1</v>
      </c>
      <c r="D109" s="48" t="str">
        <f t="shared" si="4"/>
        <v>Controlo</v>
      </c>
      <c r="E109" s="139">
        <v>0</v>
      </c>
      <c r="F109" s="49" t="str">
        <f t="shared" si="5"/>
        <v>Controlo</v>
      </c>
      <c r="G109" s="139">
        <v>0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</row>
    <row r="110" spans="1:20" ht="17.45">
      <c r="A110" s="25"/>
      <c r="B110" s="47" t="str">
        <f t="shared" si="3"/>
        <v>Experimental</v>
      </c>
      <c r="C110" s="139">
        <v>1</v>
      </c>
      <c r="D110" s="48" t="str">
        <f t="shared" si="4"/>
        <v>Experimental</v>
      </c>
      <c r="E110" s="139">
        <v>1</v>
      </c>
      <c r="F110" s="49" t="str">
        <f t="shared" si="5"/>
        <v>Experimental</v>
      </c>
      <c r="G110" s="139">
        <v>1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</row>
    <row r="111" spans="1:20" ht="17.45">
      <c r="A111" s="25"/>
      <c r="B111" s="47" t="str">
        <f t="shared" si="3"/>
        <v>Controlo</v>
      </c>
      <c r="C111" s="139">
        <v>0</v>
      </c>
      <c r="D111" s="48" t="str">
        <f t="shared" si="4"/>
        <v>Experimental</v>
      </c>
      <c r="E111" s="139">
        <v>1</v>
      </c>
      <c r="F111" s="49" t="str">
        <f t="shared" si="5"/>
        <v>Experimental</v>
      </c>
      <c r="G111" s="139">
        <v>1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spans="1:20" ht="17.45">
      <c r="A112" s="25"/>
      <c r="B112" s="47" t="str">
        <f t="shared" si="3"/>
        <v>Controlo</v>
      </c>
      <c r="C112" s="139">
        <v>0</v>
      </c>
      <c r="D112" s="48" t="str">
        <f t="shared" si="4"/>
        <v>Controlo</v>
      </c>
      <c r="E112" s="139">
        <v>0</v>
      </c>
      <c r="F112" s="49" t="str">
        <f t="shared" si="5"/>
        <v>Experimental</v>
      </c>
      <c r="G112" s="139">
        <v>1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</row>
    <row r="113" spans="1:20" ht="17.45">
      <c r="A113" s="25"/>
      <c r="B113" s="47" t="str">
        <f t="shared" si="3"/>
        <v>Controlo</v>
      </c>
      <c r="C113" s="139">
        <v>0</v>
      </c>
      <c r="D113" s="48" t="str">
        <f t="shared" si="4"/>
        <v>Experimental</v>
      </c>
      <c r="E113" s="139">
        <v>1</v>
      </c>
      <c r="F113" s="49" t="str">
        <f t="shared" si="5"/>
        <v>Experimental</v>
      </c>
      <c r="G113" s="139">
        <v>1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</row>
    <row r="114" spans="1:20" ht="17.45">
      <c r="A114" s="25"/>
      <c r="B114" s="47" t="str">
        <f t="shared" si="3"/>
        <v>Experimental</v>
      </c>
      <c r="C114" s="139">
        <v>1</v>
      </c>
      <c r="D114" s="48" t="str">
        <f t="shared" si="4"/>
        <v>Controlo</v>
      </c>
      <c r="E114" s="139">
        <v>0</v>
      </c>
      <c r="F114" s="49" t="str">
        <f t="shared" si="5"/>
        <v>Controlo</v>
      </c>
      <c r="G114" s="139">
        <v>0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spans="1:20" ht="17.45">
      <c r="A115" s="25"/>
      <c r="B115" s="47" t="str">
        <f t="shared" si="3"/>
        <v>Experimental</v>
      </c>
      <c r="C115" s="139">
        <v>1</v>
      </c>
      <c r="D115" s="48" t="str">
        <f t="shared" si="4"/>
        <v>Experimental</v>
      </c>
      <c r="E115" s="139">
        <v>1</v>
      </c>
      <c r="F115" s="49" t="str">
        <f t="shared" si="5"/>
        <v>Controlo</v>
      </c>
      <c r="G115" s="139">
        <v>0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</row>
    <row r="116" spans="1:20" ht="17.45">
      <c r="A116" s="25"/>
      <c r="B116" s="47" t="str">
        <f t="shared" si="3"/>
        <v>Controlo</v>
      </c>
      <c r="C116" s="139">
        <v>0</v>
      </c>
      <c r="D116" s="48" t="str">
        <f t="shared" si="4"/>
        <v>Experimental</v>
      </c>
      <c r="E116" s="139">
        <v>1</v>
      </c>
      <c r="F116" s="49" t="str">
        <f t="shared" si="5"/>
        <v>Controlo</v>
      </c>
      <c r="G116" s="139">
        <v>0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</row>
    <row r="117" spans="1:20" ht="17.45">
      <c r="A117" s="25"/>
      <c r="B117" s="47" t="str">
        <f t="shared" si="3"/>
        <v>Controlo</v>
      </c>
      <c r="C117" s="139">
        <v>0</v>
      </c>
      <c r="D117" s="48" t="str">
        <f t="shared" si="4"/>
        <v>Controlo</v>
      </c>
      <c r="E117" s="139">
        <v>0</v>
      </c>
      <c r="F117" s="49" t="str">
        <f t="shared" si="5"/>
        <v>Controlo</v>
      </c>
      <c r="G117" s="139">
        <v>0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</row>
    <row r="118" spans="1:20" ht="17.45">
      <c r="A118" s="25"/>
      <c r="B118" s="47" t="str">
        <f t="shared" si="3"/>
        <v>Controlo</v>
      </c>
      <c r="C118" s="139">
        <v>0</v>
      </c>
      <c r="D118" s="48" t="str">
        <f t="shared" si="4"/>
        <v>Controlo</v>
      </c>
      <c r="E118" s="139">
        <v>0</v>
      </c>
      <c r="F118" s="49" t="str">
        <f t="shared" si="5"/>
        <v>Controlo</v>
      </c>
      <c r="G118" s="139">
        <v>0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</row>
    <row r="119" spans="1:20" ht="17.45">
      <c r="A119" s="25"/>
      <c r="B119" s="47" t="str">
        <f t="shared" si="3"/>
        <v>Experimental</v>
      </c>
      <c r="C119" s="139">
        <v>1</v>
      </c>
      <c r="D119" s="48" t="str">
        <f t="shared" si="4"/>
        <v>Experimental</v>
      </c>
      <c r="E119" s="139">
        <v>1</v>
      </c>
      <c r="F119" s="49" t="str">
        <f t="shared" si="5"/>
        <v>Controlo</v>
      </c>
      <c r="G119" s="139">
        <v>0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</row>
    <row r="120" spans="1:20" ht="17.45">
      <c r="A120" s="25"/>
      <c r="B120" s="47" t="str">
        <f t="shared" si="3"/>
        <v>Experimental</v>
      </c>
      <c r="C120" s="139">
        <v>1</v>
      </c>
      <c r="D120" s="48" t="str">
        <f t="shared" si="4"/>
        <v>Experimental</v>
      </c>
      <c r="E120" s="139">
        <v>1</v>
      </c>
      <c r="F120" s="49" t="str">
        <f t="shared" si="5"/>
        <v>Controlo</v>
      </c>
      <c r="G120" s="139">
        <v>0</v>
      </c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</row>
    <row r="121" spans="1:20" ht="17.45">
      <c r="A121" s="25"/>
      <c r="B121" s="47" t="str">
        <f t="shared" si="3"/>
        <v>Experimental</v>
      </c>
      <c r="C121" s="139">
        <v>1</v>
      </c>
      <c r="D121" s="48" t="str">
        <f t="shared" si="4"/>
        <v>Experimental</v>
      </c>
      <c r="E121" s="139">
        <v>1</v>
      </c>
      <c r="F121" s="49" t="str">
        <f t="shared" si="5"/>
        <v>Controlo</v>
      </c>
      <c r="G121" s="139">
        <v>0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</row>
    <row r="122" spans="1:20" ht="17.45">
      <c r="A122" s="25"/>
      <c r="B122" s="47" t="str">
        <f t="shared" si="3"/>
        <v>Controlo</v>
      </c>
      <c r="C122" s="139">
        <v>0</v>
      </c>
      <c r="D122" s="48" t="str">
        <f t="shared" si="4"/>
        <v>Controlo</v>
      </c>
      <c r="E122" s="139">
        <v>0</v>
      </c>
      <c r="F122" s="49" t="str">
        <f t="shared" si="5"/>
        <v>Controlo</v>
      </c>
      <c r="G122" s="139">
        <v>0</v>
      </c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</row>
    <row r="123" spans="1:20" ht="17.45">
      <c r="A123" s="25"/>
      <c r="B123" s="47" t="str">
        <f t="shared" si="3"/>
        <v>Controlo</v>
      </c>
      <c r="C123" s="139">
        <v>0</v>
      </c>
      <c r="D123" s="48" t="str">
        <f t="shared" si="4"/>
        <v>Controlo</v>
      </c>
      <c r="E123" s="139">
        <v>0</v>
      </c>
      <c r="F123" s="49" t="str">
        <f t="shared" si="5"/>
        <v>Controlo</v>
      </c>
      <c r="G123" s="139">
        <v>0</v>
      </c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</row>
    <row r="124" spans="1:20" ht="17.45">
      <c r="A124" s="25"/>
      <c r="B124" s="47" t="str">
        <f t="shared" si="3"/>
        <v>Experimental</v>
      </c>
      <c r="C124" s="139">
        <v>1</v>
      </c>
      <c r="D124" s="48" t="str">
        <f t="shared" si="4"/>
        <v>Experimental</v>
      </c>
      <c r="E124" s="139">
        <v>1</v>
      </c>
      <c r="F124" s="49" t="str">
        <f t="shared" si="5"/>
        <v>Controlo</v>
      </c>
      <c r="G124" s="139">
        <v>0</v>
      </c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</row>
    <row r="125" spans="1:20" ht="17.45">
      <c r="A125" s="25"/>
      <c r="B125" s="47" t="str">
        <f t="shared" si="3"/>
        <v>Controlo</v>
      </c>
      <c r="C125" s="139">
        <v>0</v>
      </c>
      <c r="D125" s="48" t="str">
        <f t="shared" si="4"/>
        <v>Controlo</v>
      </c>
      <c r="E125" s="139">
        <v>0</v>
      </c>
      <c r="F125" s="49" t="str">
        <f t="shared" si="5"/>
        <v>Experimental</v>
      </c>
      <c r="G125" s="139">
        <v>1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</row>
    <row r="126" spans="1:20" ht="17.45">
      <c r="A126" s="25"/>
      <c r="B126" s="47" t="str">
        <f t="shared" si="3"/>
        <v>Experimental</v>
      </c>
      <c r="C126" s="139">
        <v>1</v>
      </c>
      <c r="D126" s="48" t="str">
        <f t="shared" si="4"/>
        <v>Controlo</v>
      </c>
      <c r="E126" s="139">
        <v>0</v>
      </c>
      <c r="F126" s="49" t="str">
        <f t="shared" si="5"/>
        <v>Experimental</v>
      </c>
      <c r="G126" s="139">
        <v>1</v>
      </c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</row>
    <row r="127" spans="1:20" ht="17.45">
      <c r="A127" s="25"/>
      <c r="B127" s="47" t="str">
        <f t="shared" si="3"/>
        <v>Controlo</v>
      </c>
      <c r="C127" s="139">
        <v>0</v>
      </c>
      <c r="D127" s="48" t="str">
        <f t="shared" si="4"/>
        <v>Controlo</v>
      </c>
      <c r="E127" s="139">
        <v>0</v>
      </c>
      <c r="F127" s="49" t="str">
        <f t="shared" si="5"/>
        <v>Controlo</v>
      </c>
      <c r="G127" s="139">
        <v>0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</row>
    <row r="128" spans="1:20" ht="17.45">
      <c r="A128" s="25"/>
      <c r="B128" s="47" t="str">
        <f t="shared" si="3"/>
        <v>Experimental</v>
      </c>
      <c r="C128" s="139">
        <v>1</v>
      </c>
      <c r="D128" s="48" t="str">
        <f t="shared" si="4"/>
        <v>Controlo</v>
      </c>
      <c r="E128" s="139">
        <v>0</v>
      </c>
      <c r="F128" s="49" t="str">
        <f t="shared" si="5"/>
        <v>Experimental</v>
      </c>
      <c r="G128" s="139">
        <v>1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</row>
    <row r="129" spans="1:20" ht="17.45">
      <c r="A129" s="25"/>
      <c r="B129" s="47" t="str">
        <f t="shared" si="3"/>
        <v>Controlo</v>
      </c>
      <c r="C129" s="139">
        <v>0</v>
      </c>
      <c r="D129" s="48" t="str">
        <f t="shared" si="4"/>
        <v>Experimental</v>
      </c>
      <c r="E129" s="139">
        <v>1</v>
      </c>
      <c r="F129" s="49" t="str">
        <f t="shared" si="5"/>
        <v>Controlo</v>
      </c>
      <c r="G129" s="139">
        <v>0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</row>
    <row r="130" spans="1:20" ht="17.45">
      <c r="A130" s="25"/>
      <c r="B130" s="47" t="str">
        <f t="shared" si="3"/>
        <v>Controlo</v>
      </c>
      <c r="C130" s="139">
        <v>0</v>
      </c>
      <c r="D130" s="48" t="str">
        <f t="shared" si="4"/>
        <v>Controlo</v>
      </c>
      <c r="E130" s="139">
        <v>0</v>
      </c>
      <c r="F130" s="49" t="str">
        <f t="shared" si="5"/>
        <v>Controlo</v>
      </c>
      <c r="G130" s="139">
        <v>0</v>
      </c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</row>
    <row r="131" spans="1:20" ht="17.45">
      <c r="A131" s="25"/>
      <c r="B131" s="47" t="str">
        <f t="shared" si="3"/>
        <v>Controlo</v>
      </c>
      <c r="C131" s="139">
        <v>0</v>
      </c>
      <c r="D131" s="48" t="str">
        <f t="shared" si="4"/>
        <v>Experimental</v>
      </c>
      <c r="E131" s="139">
        <v>1</v>
      </c>
      <c r="F131" s="49" t="str">
        <f t="shared" si="5"/>
        <v>Controlo</v>
      </c>
      <c r="G131" s="139">
        <v>0</v>
      </c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</row>
    <row r="132" spans="1:20" ht="17.45">
      <c r="A132" s="25"/>
      <c r="B132" s="47" t="str">
        <f t="shared" si="3"/>
        <v>Experimental</v>
      </c>
      <c r="C132" s="139">
        <v>1</v>
      </c>
      <c r="D132" s="48" t="str">
        <f t="shared" si="4"/>
        <v>Controlo</v>
      </c>
      <c r="E132" s="139">
        <v>0</v>
      </c>
      <c r="F132" s="49" t="str">
        <f t="shared" si="5"/>
        <v>Experimental</v>
      </c>
      <c r="G132" s="139">
        <v>1</v>
      </c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spans="1:20" ht="17.45">
      <c r="A133" s="25"/>
      <c r="B133" s="47" t="str">
        <f t="shared" si="3"/>
        <v>Experimental</v>
      </c>
      <c r="C133" s="139">
        <v>1</v>
      </c>
      <c r="D133" s="48" t="str">
        <f t="shared" si="4"/>
        <v>Experimental</v>
      </c>
      <c r="E133" s="139">
        <v>1</v>
      </c>
      <c r="F133" s="49" t="str">
        <f t="shared" si="5"/>
        <v>Controlo</v>
      </c>
      <c r="G133" s="139">
        <v>0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</row>
    <row r="134" spans="1:20" ht="17.45">
      <c r="A134" s="25"/>
      <c r="B134" s="47" t="str">
        <f t="shared" si="3"/>
        <v>Experimental</v>
      </c>
      <c r="C134" s="139">
        <v>1</v>
      </c>
      <c r="D134" s="48" t="str">
        <f t="shared" si="4"/>
        <v>Experimental</v>
      </c>
      <c r="E134" s="139">
        <v>1</v>
      </c>
      <c r="F134" s="49" t="str">
        <f t="shared" si="5"/>
        <v>Experimental</v>
      </c>
      <c r="G134" s="139">
        <v>1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</row>
    <row r="135" spans="1:20" ht="17.45">
      <c r="A135" s="25"/>
      <c r="B135" s="47" t="str">
        <f t="shared" si="3"/>
        <v>Controlo</v>
      </c>
      <c r="C135" s="139">
        <v>0</v>
      </c>
      <c r="D135" s="48" t="str">
        <f t="shared" si="4"/>
        <v>Controlo</v>
      </c>
      <c r="E135" s="139">
        <v>0</v>
      </c>
      <c r="F135" s="49" t="str">
        <f t="shared" si="5"/>
        <v>Controlo</v>
      </c>
      <c r="G135" s="139">
        <v>0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</row>
    <row r="136" spans="1:20" ht="17.45">
      <c r="A136" s="25"/>
      <c r="B136" s="47" t="str">
        <f t="shared" ref="B136:B186" si="6">IF(C136=0,"Controlo", "Experimental")</f>
        <v>Experimental</v>
      </c>
      <c r="C136" s="139">
        <v>1</v>
      </c>
      <c r="D136" s="48" t="str">
        <f t="shared" ref="D136:D186" si="7">IF(E136=0,"Controlo", "Experimental")</f>
        <v>Controlo</v>
      </c>
      <c r="E136" s="139">
        <v>0</v>
      </c>
      <c r="F136" s="49" t="str">
        <f t="shared" ref="F136:F186" si="8">IF(G136=0,"Controlo", "Experimental")</f>
        <v>Controlo</v>
      </c>
      <c r="G136" s="139">
        <v>0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</row>
    <row r="137" spans="1:20" ht="17.45">
      <c r="A137" s="25"/>
      <c r="B137" s="47" t="str">
        <f t="shared" si="6"/>
        <v>Experimental</v>
      </c>
      <c r="C137" s="139">
        <v>1</v>
      </c>
      <c r="D137" s="48" t="str">
        <f t="shared" si="7"/>
        <v>Experimental</v>
      </c>
      <c r="E137" s="139">
        <v>1</v>
      </c>
      <c r="F137" s="49" t="str">
        <f t="shared" si="8"/>
        <v>Experimental</v>
      </c>
      <c r="G137" s="139">
        <v>1</v>
      </c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</row>
    <row r="138" spans="1:20" ht="17.45">
      <c r="A138" s="25"/>
      <c r="B138" s="47" t="str">
        <f t="shared" si="6"/>
        <v>Experimental</v>
      </c>
      <c r="C138" s="139">
        <v>1</v>
      </c>
      <c r="D138" s="48" t="str">
        <f t="shared" si="7"/>
        <v>Experimental</v>
      </c>
      <c r="E138" s="139">
        <v>1</v>
      </c>
      <c r="F138" s="49" t="str">
        <f t="shared" si="8"/>
        <v>Experimental</v>
      </c>
      <c r="G138" s="139">
        <v>1</v>
      </c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spans="1:20" ht="17.45">
      <c r="A139" s="25"/>
      <c r="B139" s="47" t="str">
        <f t="shared" si="6"/>
        <v>Experimental</v>
      </c>
      <c r="C139" s="139">
        <v>1</v>
      </c>
      <c r="D139" s="48" t="str">
        <f t="shared" si="7"/>
        <v>Experimental</v>
      </c>
      <c r="E139" s="139">
        <v>1</v>
      </c>
      <c r="F139" s="49" t="str">
        <f t="shared" si="8"/>
        <v>Controlo</v>
      </c>
      <c r="G139" s="139">
        <v>0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</row>
    <row r="140" spans="1:20" ht="17.45">
      <c r="A140" s="25"/>
      <c r="B140" s="47" t="str">
        <f t="shared" si="6"/>
        <v>Experimental</v>
      </c>
      <c r="C140" s="139">
        <v>1</v>
      </c>
      <c r="D140" s="48" t="str">
        <f t="shared" si="7"/>
        <v>Experimental</v>
      </c>
      <c r="E140" s="139">
        <v>1</v>
      </c>
      <c r="F140" s="49" t="str">
        <f t="shared" si="8"/>
        <v>Experimental</v>
      </c>
      <c r="G140" s="139">
        <v>1</v>
      </c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</row>
    <row r="141" spans="1:20" ht="17.45">
      <c r="A141" s="25"/>
      <c r="B141" s="47" t="str">
        <f t="shared" si="6"/>
        <v>Controlo</v>
      </c>
      <c r="C141" s="139">
        <v>0</v>
      </c>
      <c r="D141" s="48" t="str">
        <f t="shared" si="7"/>
        <v>Controlo</v>
      </c>
      <c r="E141" s="139">
        <v>0</v>
      </c>
      <c r="F141" s="49" t="str">
        <f t="shared" si="8"/>
        <v>Experimental</v>
      </c>
      <c r="G141" s="139">
        <v>1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spans="1:20" ht="17.45">
      <c r="A142" s="25"/>
      <c r="B142" s="47" t="str">
        <f t="shared" si="6"/>
        <v>Experimental</v>
      </c>
      <c r="C142" s="139">
        <v>1</v>
      </c>
      <c r="D142" s="48" t="str">
        <f t="shared" si="7"/>
        <v>Experimental</v>
      </c>
      <c r="E142" s="139">
        <v>1</v>
      </c>
      <c r="F142" s="49" t="str">
        <f t="shared" si="8"/>
        <v>Controlo</v>
      </c>
      <c r="G142" s="139">
        <v>0</v>
      </c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</row>
    <row r="143" spans="1:20" ht="17.45">
      <c r="A143" s="25"/>
      <c r="B143" s="47" t="str">
        <f t="shared" si="6"/>
        <v>Experimental</v>
      </c>
      <c r="C143" s="139">
        <v>1</v>
      </c>
      <c r="D143" s="48" t="str">
        <f t="shared" si="7"/>
        <v>Experimental</v>
      </c>
      <c r="E143" s="139">
        <v>1</v>
      </c>
      <c r="F143" s="49" t="str">
        <f t="shared" si="8"/>
        <v>Controlo</v>
      </c>
      <c r="G143" s="139">
        <v>0</v>
      </c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</row>
    <row r="144" spans="1:20" ht="17.45">
      <c r="A144" s="25"/>
      <c r="B144" s="47" t="str">
        <f t="shared" si="6"/>
        <v>Controlo</v>
      </c>
      <c r="C144" s="139">
        <v>0</v>
      </c>
      <c r="D144" s="48" t="str">
        <f t="shared" si="7"/>
        <v>Controlo</v>
      </c>
      <c r="E144" s="139">
        <v>0</v>
      </c>
      <c r="F144" s="49" t="str">
        <f t="shared" si="8"/>
        <v>Experimental</v>
      </c>
      <c r="G144" s="139">
        <v>1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</row>
    <row r="145" spans="1:20" ht="17.45">
      <c r="A145" s="25"/>
      <c r="B145" s="47" t="str">
        <f t="shared" si="6"/>
        <v>Experimental</v>
      </c>
      <c r="C145" s="139">
        <v>1</v>
      </c>
      <c r="D145" s="48" t="str">
        <f t="shared" si="7"/>
        <v>Controlo</v>
      </c>
      <c r="E145" s="139">
        <v>0</v>
      </c>
      <c r="F145" s="49" t="str">
        <f t="shared" si="8"/>
        <v>Controlo</v>
      </c>
      <c r="G145" s="139">
        <v>0</v>
      </c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ht="17.45">
      <c r="A146" s="25"/>
      <c r="B146" s="47" t="str">
        <f t="shared" si="6"/>
        <v>Controlo</v>
      </c>
      <c r="C146" s="139">
        <v>0</v>
      </c>
      <c r="D146" s="48" t="str">
        <f t="shared" si="7"/>
        <v>Controlo</v>
      </c>
      <c r="E146" s="139">
        <v>0</v>
      </c>
      <c r="F146" s="49" t="str">
        <f t="shared" si="8"/>
        <v>Controlo</v>
      </c>
      <c r="G146" s="139">
        <v>0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</row>
    <row r="147" spans="1:20" ht="17.45">
      <c r="A147" s="25"/>
      <c r="B147" s="47" t="str">
        <f t="shared" si="6"/>
        <v>Experimental</v>
      </c>
      <c r="C147" s="139">
        <v>1</v>
      </c>
      <c r="D147" s="48" t="str">
        <f t="shared" si="7"/>
        <v>Experimental</v>
      </c>
      <c r="E147" s="139">
        <v>1</v>
      </c>
      <c r="F147" s="49" t="str">
        <f t="shared" si="8"/>
        <v>Experimental</v>
      </c>
      <c r="G147" s="139">
        <v>1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spans="1:20" ht="17.45">
      <c r="A148" s="25"/>
      <c r="B148" s="47" t="str">
        <f t="shared" si="6"/>
        <v>Controlo</v>
      </c>
      <c r="C148" s="139">
        <v>0</v>
      </c>
      <c r="D148" s="48" t="str">
        <f t="shared" si="7"/>
        <v>Experimental</v>
      </c>
      <c r="E148" s="139">
        <v>1</v>
      </c>
      <c r="F148" s="49" t="str">
        <f t="shared" si="8"/>
        <v>Experimental</v>
      </c>
      <c r="G148" s="139">
        <v>1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spans="1:20" ht="17.45">
      <c r="A149" s="25"/>
      <c r="B149" s="47" t="str">
        <f t="shared" si="6"/>
        <v>Controlo</v>
      </c>
      <c r="C149" s="139">
        <v>0</v>
      </c>
      <c r="D149" s="48" t="str">
        <f t="shared" si="7"/>
        <v>Controlo</v>
      </c>
      <c r="E149" s="139">
        <v>0</v>
      </c>
      <c r="F149" s="49" t="str">
        <f t="shared" si="8"/>
        <v>Experimental</v>
      </c>
      <c r="G149" s="139">
        <v>1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</row>
    <row r="150" spans="1:20" ht="17.45">
      <c r="A150" s="25"/>
      <c r="B150" s="47" t="str">
        <f t="shared" si="6"/>
        <v>Experimental</v>
      </c>
      <c r="C150" s="139">
        <v>1</v>
      </c>
      <c r="D150" s="48" t="str">
        <f t="shared" si="7"/>
        <v>Controlo</v>
      </c>
      <c r="E150" s="139">
        <v>0</v>
      </c>
      <c r="F150" s="49" t="str">
        <f t="shared" si="8"/>
        <v>Controlo</v>
      </c>
      <c r="G150" s="139">
        <v>0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</row>
    <row r="151" spans="1:20" ht="17.45">
      <c r="A151" s="25"/>
      <c r="B151" s="47" t="str">
        <f t="shared" si="6"/>
        <v>Experimental</v>
      </c>
      <c r="C151" s="139">
        <v>1</v>
      </c>
      <c r="D151" s="48" t="str">
        <f t="shared" si="7"/>
        <v>Controlo</v>
      </c>
      <c r="E151" s="139">
        <v>0</v>
      </c>
      <c r="F151" s="49" t="str">
        <f t="shared" si="8"/>
        <v>Controlo</v>
      </c>
      <c r="G151" s="139">
        <v>0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</row>
    <row r="152" spans="1:20" ht="17.45">
      <c r="A152" s="25"/>
      <c r="B152" s="47" t="str">
        <f t="shared" si="6"/>
        <v>Experimental</v>
      </c>
      <c r="C152" s="139">
        <v>1</v>
      </c>
      <c r="D152" s="48" t="str">
        <f t="shared" si="7"/>
        <v>Controlo</v>
      </c>
      <c r="E152" s="139">
        <v>0</v>
      </c>
      <c r="F152" s="49" t="str">
        <f t="shared" si="8"/>
        <v>Experimental</v>
      </c>
      <c r="G152" s="139">
        <v>1</v>
      </c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20" ht="17.45">
      <c r="A153" s="25"/>
      <c r="B153" s="47" t="str">
        <f t="shared" si="6"/>
        <v>Controlo</v>
      </c>
      <c r="C153" s="139">
        <v>0</v>
      </c>
      <c r="D153" s="48" t="str">
        <f t="shared" si="7"/>
        <v>Experimental</v>
      </c>
      <c r="E153" s="139">
        <v>1</v>
      </c>
      <c r="F153" s="49" t="str">
        <f t="shared" si="8"/>
        <v>Controlo</v>
      </c>
      <c r="G153" s="139">
        <v>0</v>
      </c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20" ht="17.45">
      <c r="A154" s="25"/>
      <c r="B154" s="47" t="str">
        <f t="shared" si="6"/>
        <v>Experimental</v>
      </c>
      <c r="C154" s="139">
        <v>1</v>
      </c>
      <c r="D154" s="48" t="str">
        <f t="shared" si="7"/>
        <v>Controlo</v>
      </c>
      <c r="E154" s="139">
        <v>0</v>
      </c>
      <c r="F154" s="49" t="str">
        <f t="shared" si="8"/>
        <v>Experimental</v>
      </c>
      <c r="G154" s="139">
        <v>1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20" ht="17.45">
      <c r="A155" s="25"/>
      <c r="B155" s="47" t="str">
        <f t="shared" si="6"/>
        <v>Controlo</v>
      </c>
      <c r="C155" s="139">
        <v>0</v>
      </c>
      <c r="D155" s="48" t="str">
        <f t="shared" si="7"/>
        <v>Controlo</v>
      </c>
      <c r="E155" s="139">
        <v>0</v>
      </c>
      <c r="F155" s="49" t="str">
        <f t="shared" si="8"/>
        <v>Controlo</v>
      </c>
      <c r="G155" s="139">
        <v>0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20" ht="17.45">
      <c r="A156" s="25"/>
      <c r="B156" s="47" t="str">
        <f t="shared" si="6"/>
        <v>Controlo</v>
      </c>
      <c r="C156" s="139">
        <v>0</v>
      </c>
      <c r="D156" s="48" t="str">
        <f t="shared" si="7"/>
        <v>Controlo</v>
      </c>
      <c r="E156" s="139">
        <v>0</v>
      </c>
      <c r="F156" s="49" t="str">
        <f t="shared" si="8"/>
        <v>Experimental</v>
      </c>
      <c r="G156" s="139">
        <v>1</v>
      </c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20" ht="17.45">
      <c r="A157" s="25"/>
      <c r="B157" s="47" t="str">
        <f t="shared" si="6"/>
        <v>Controlo</v>
      </c>
      <c r="C157" s="139">
        <v>0</v>
      </c>
      <c r="D157" s="48" t="str">
        <f t="shared" si="7"/>
        <v>Controlo</v>
      </c>
      <c r="E157" s="139">
        <v>0</v>
      </c>
      <c r="F157" s="49" t="str">
        <f t="shared" si="8"/>
        <v>Experimental</v>
      </c>
      <c r="G157" s="139">
        <v>1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20" ht="17.45">
      <c r="A158" s="25"/>
      <c r="B158" s="47" t="str">
        <f t="shared" si="6"/>
        <v>Experimental</v>
      </c>
      <c r="C158" s="139">
        <v>1</v>
      </c>
      <c r="D158" s="48" t="str">
        <f t="shared" si="7"/>
        <v>Experimental</v>
      </c>
      <c r="E158" s="139">
        <v>1</v>
      </c>
      <c r="F158" s="49" t="str">
        <f t="shared" si="8"/>
        <v>Controlo</v>
      </c>
      <c r="G158" s="139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20" ht="17.45">
      <c r="A159" s="25"/>
      <c r="B159" s="47" t="str">
        <f t="shared" si="6"/>
        <v>Controlo</v>
      </c>
      <c r="C159" s="139">
        <v>0</v>
      </c>
      <c r="D159" s="48" t="str">
        <f t="shared" si="7"/>
        <v>Controlo</v>
      </c>
      <c r="E159" s="139">
        <v>0</v>
      </c>
      <c r="F159" s="49" t="str">
        <f t="shared" si="8"/>
        <v>Controlo</v>
      </c>
      <c r="G159" s="139">
        <v>0</v>
      </c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20" ht="17.45">
      <c r="A160" s="25"/>
      <c r="B160" s="47" t="str">
        <f t="shared" si="6"/>
        <v>Experimental</v>
      </c>
      <c r="C160" s="139">
        <v>1</v>
      </c>
      <c r="D160" s="48" t="str">
        <f t="shared" si="7"/>
        <v>Experimental</v>
      </c>
      <c r="E160" s="139">
        <v>1</v>
      </c>
      <c r="F160" s="49" t="str">
        <f t="shared" si="8"/>
        <v>Experimental</v>
      </c>
      <c r="G160" s="139">
        <v>1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 ht="17.45">
      <c r="A161" s="25"/>
      <c r="B161" s="47" t="str">
        <f t="shared" si="6"/>
        <v>Controlo</v>
      </c>
      <c r="C161" s="139">
        <v>0</v>
      </c>
      <c r="D161" s="48" t="str">
        <f t="shared" si="7"/>
        <v>Experimental</v>
      </c>
      <c r="E161" s="139">
        <v>1</v>
      </c>
      <c r="F161" s="49" t="str">
        <f t="shared" si="8"/>
        <v>Controlo</v>
      </c>
      <c r="G161" s="139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 ht="17.45">
      <c r="A162" s="25"/>
      <c r="B162" s="47" t="str">
        <f t="shared" si="6"/>
        <v>Experimental</v>
      </c>
      <c r="C162" s="139">
        <v>1</v>
      </c>
      <c r="D162" s="48" t="str">
        <f t="shared" si="7"/>
        <v>Controlo</v>
      </c>
      <c r="E162" s="139">
        <v>0</v>
      </c>
      <c r="F162" s="49" t="str">
        <f t="shared" si="8"/>
        <v>Controlo</v>
      </c>
      <c r="G162" s="139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 ht="17.45">
      <c r="A163" s="25"/>
      <c r="B163" s="47" t="str">
        <f t="shared" si="6"/>
        <v>Controlo</v>
      </c>
      <c r="C163" s="139">
        <v>0</v>
      </c>
      <c r="D163" s="48" t="str">
        <f t="shared" si="7"/>
        <v>Controlo</v>
      </c>
      <c r="E163" s="139">
        <v>0</v>
      </c>
      <c r="F163" s="49" t="str">
        <f t="shared" si="8"/>
        <v>Experimental</v>
      </c>
      <c r="G163" s="139">
        <v>1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 ht="17.45">
      <c r="A164" s="25"/>
      <c r="B164" s="47" t="str">
        <f t="shared" si="6"/>
        <v>Experimental</v>
      </c>
      <c r="C164" s="139">
        <v>1</v>
      </c>
      <c r="D164" s="48" t="str">
        <f t="shared" si="7"/>
        <v>Experimental</v>
      </c>
      <c r="E164" s="139">
        <v>1</v>
      </c>
      <c r="F164" s="49" t="str">
        <f t="shared" si="8"/>
        <v>Experimental</v>
      </c>
      <c r="G164" s="139">
        <v>1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 ht="17.45">
      <c r="A165" s="25"/>
      <c r="B165" s="47" t="str">
        <f t="shared" si="6"/>
        <v>Controlo</v>
      </c>
      <c r="C165" s="139">
        <v>0</v>
      </c>
      <c r="D165" s="48" t="str">
        <f t="shared" si="7"/>
        <v>Experimental</v>
      </c>
      <c r="E165" s="139">
        <v>1</v>
      </c>
      <c r="F165" s="49" t="str">
        <f t="shared" si="8"/>
        <v>Experimental</v>
      </c>
      <c r="G165" s="139">
        <v>1</v>
      </c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 ht="17.45">
      <c r="A166" s="25"/>
      <c r="B166" s="47" t="str">
        <f t="shared" si="6"/>
        <v>Experimental</v>
      </c>
      <c r="C166" s="139">
        <v>1</v>
      </c>
      <c r="D166" s="48" t="str">
        <f t="shared" si="7"/>
        <v>Controlo</v>
      </c>
      <c r="E166" s="139">
        <v>0</v>
      </c>
      <c r="F166" s="49" t="str">
        <f t="shared" si="8"/>
        <v>Experimental</v>
      </c>
      <c r="G166" s="139">
        <v>1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 ht="17.45">
      <c r="A167" s="25"/>
      <c r="B167" s="47" t="str">
        <f t="shared" si="6"/>
        <v>Controlo</v>
      </c>
      <c r="C167" s="139">
        <v>0</v>
      </c>
      <c r="D167" s="48" t="str">
        <f t="shared" si="7"/>
        <v>Experimental</v>
      </c>
      <c r="E167" s="139">
        <v>1</v>
      </c>
      <c r="F167" s="49" t="str">
        <f t="shared" si="8"/>
        <v>Controlo</v>
      </c>
      <c r="G167" s="139">
        <v>0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 ht="17.45">
      <c r="A168" s="25"/>
      <c r="B168" s="47" t="str">
        <f t="shared" si="6"/>
        <v>Experimental</v>
      </c>
      <c r="C168" s="139">
        <v>1</v>
      </c>
      <c r="D168" s="48" t="str">
        <f t="shared" si="7"/>
        <v>Experimental</v>
      </c>
      <c r="E168" s="139">
        <v>1</v>
      </c>
      <c r="F168" s="49" t="str">
        <f t="shared" si="8"/>
        <v>Controlo</v>
      </c>
      <c r="G168" s="139">
        <v>0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 ht="17.45">
      <c r="A169" s="25"/>
      <c r="B169" s="47" t="str">
        <f t="shared" si="6"/>
        <v>Experimental</v>
      </c>
      <c r="C169" s="139">
        <v>1</v>
      </c>
      <c r="D169" s="48" t="str">
        <f t="shared" si="7"/>
        <v>Controlo</v>
      </c>
      <c r="E169" s="139">
        <v>0</v>
      </c>
      <c r="F169" s="49" t="str">
        <f t="shared" si="8"/>
        <v>Experimental</v>
      </c>
      <c r="G169" s="139">
        <v>1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 ht="17.45">
      <c r="A170" s="25"/>
      <c r="B170" s="47" t="str">
        <f t="shared" si="6"/>
        <v>Controlo</v>
      </c>
      <c r="C170" s="139">
        <v>0</v>
      </c>
      <c r="D170" s="48" t="str">
        <f t="shared" si="7"/>
        <v>Controlo</v>
      </c>
      <c r="E170" s="139">
        <v>0</v>
      </c>
      <c r="F170" s="49" t="str">
        <f t="shared" si="8"/>
        <v>Controlo</v>
      </c>
      <c r="G170" s="139">
        <v>0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 ht="17.45">
      <c r="A171" s="25"/>
      <c r="B171" s="47" t="str">
        <f t="shared" si="6"/>
        <v>Controlo</v>
      </c>
      <c r="C171" s="139">
        <v>0</v>
      </c>
      <c r="D171" s="48" t="str">
        <f t="shared" si="7"/>
        <v>Controlo</v>
      </c>
      <c r="E171" s="139">
        <v>0</v>
      </c>
      <c r="F171" s="49" t="str">
        <f t="shared" si="8"/>
        <v>Experimental</v>
      </c>
      <c r="G171" s="139">
        <v>1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 ht="17.45">
      <c r="A172" s="25"/>
      <c r="B172" s="47" t="str">
        <f t="shared" si="6"/>
        <v>Experimental</v>
      </c>
      <c r="C172" s="139">
        <v>1</v>
      </c>
      <c r="D172" s="48" t="str">
        <f t="shared" si="7"/>
        <v>Experimental</v>
      </c>
      <c r="E172" s="139">
        <v>1</v>
      </c>
      <c r="F172" s="49" t="str">
        <f t="shared" si="8"/>
        <v>Experimental</v>
      </c>
      <c r="G172" s="139">
        <v>1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 ht="17.45">
      <c r="A173" s="25"/>
      <c r="B173" s="47" t="str">
        <f t="shared" si="6"/>
        <v>Experimental</v>
      </c>
      <c r="C173" s="139">
        <v>1</v>
      </c>
      <c r="D173" s="48" t="str">
        <f t="shared" si="7"/>
        <v>Controlo</v>
      </c>
      <c r="E173" s="139">
        <v>0</v>
      </c>
      <c r="F173" s="49" t="str">
        <f t="shared" si="8"/>
        <v>Controlo</v>
      </c>
      <c r="G173" s="139">
        <v>0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 ht="17.45">
      <c r="A174" s="25"/>
      <c r="B174" s="47" t="str">
        <f t="shared" si="6"/>
        <v>Experimental</v>
      </c>
      <c r="C174" s="139">
        <v>1</v>
      </c>
      <c r="D174" s="48" t="str">
        <f t="shared" si="7"/>
        <v>Controlo</v>
      </c>
      <c r="E174" s="139">
        <v>0</v>
      </c>
      <c r="F174" s="49" t="str">
        <f t="shared" si="8"/>
        <v>Experimental</v>
      </c>
      <c r="G174" s="139">
        <v>1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 ht="17.45">
      <c r="A175" s="25"/>
      <c r="B175" s="47" t="str">
        <f t="shared" si="6"/>
        <v>Experimental</v>
      </c>
      <c r="C175" s="139">
        <v>1</v>
      </c>
      <c r="D175" s="48" t="str">
        <f t="shared" si="7"/>
        <v>Controlo</v>
      </c>
      <c r="E175" s="139">
        <v>0</v>
      </c>
      <c r="F175" s="49" t="str">
        <f t="shared" si="8"/>
        <v>Experimental</v>
      </c>
      <c r="G175" s="139">
        <v>1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 ht="17.45">
      <c r="A176" s="25"/>
      <c r="B176" s="47" t="str">
        <f t="shared" si="6"/>
        <v>Experimental</v>
      </c>
      <c r="C176" s="139">
        <v>1</v>
      </c>
      <c r="D176" s="48" t="str">
        <f t="shared" si="7"/>
        <v>Experimental</v>
      </c>
      <c r="E176" s="139">
        <v>1</v>
      </c>
      <c r="F176" s="49" t="str">
        <f t="shared" si="8"/>
        <v>Controlo</v>
      </c>
      <c r="G176" s="139">
        <v>0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 ht="17.45">
      <c r="A177" s="25"/>
      <c r="B177" s="47" t="str">
        <f t="shared" si="6"/>
        <v>Experimental</v>
      </c>
      <c r="C177" s="139">
        <v>1</v>
      </c>
      <c r="D177" s="48" t="str">
        <f t="shared" si="7"/>
        <v>Experimental</v>
      </c>
      <c r="E177" s="139">
        <v>1</v>
      </c>
      <c r="F177" s="49" t="str">
        <f t="shared" si="8"/>
        <v>Experimental</v>
      </c>
      <c r="G177" s="139">
        <v>1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 ht="17.45">
      <c r="A178" s="25"/>
      <c r="B178" s="47" t="str">
        <f t="shared" si="6"/>
        <v>Controlo</v>
      </c>
      <c r="C178" s="139">
        <v>0</v>
      </c>
      <c r="D178" s="48" t="str">
        <f t="shared" si="7"/>
        <v>Experimental</v>
      </c>
      <c r="E178" s="139">
        <v>1</v>
      </c>
      <c r="F178" s="49" t="str">
        <f t="shared" si="8"/>
        <v>Experimental</v>
      </c>
      <c r="G178" s="139">
        <v>1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 ht="17.45">
      <c r="A179" s="25"/>
      <c r="B179" s="47" t="str">
        <f t="shared" si="6"/>
        <v>Experimental</v>
      </c>
      <c r="C179" s="139">
        <v>1</v>
      </c>
      <c r="D179" s="48" t="str">
        <f t="shared" si="7"/>
        <v>Experimental</v>
      </c>
      <c r="E179" s="139">
        <v>1</v>
      </c>
      <c r="F179" s="49" t="str">
        <f t="shared" si="8"/>
        <v>Experimental</v>
      </c>
      <c r="G179" s="139">
        <v>1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 ht="17.45">
      <c r="A180" s="25"/>
      <c r="B180" s="47" t="str">
        <f t="shared" si="6"/>
        <v>Experimental</v>
      </c>
      <c r="C180" s="139">
        <v>1</v>
      </c>
      <c r="D180" s="48" t="str">
        <f t="shared" si="7"/>
        <v>Controlo</v>
      </c>
      <c r="E180" s="139">
        <v>0</v>
      </c>
      <c r="F180" s="49" t="str">
        <f t="shared" si="8"/>
        <v>Controlo</v>
      </c>
      <c r="G180" s="139">
        <v>0</v>
      </c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 ht="17.45">
      <c r="A181" s="25"/>
      <c r="B181" s="47" t="str">
        <f t="shared" si="6"/>
        <v>Experimental</v>
      </c>
      <c r="C181" s="139">
        <v>1</v>
      </c>
      <c r="D181" s="48" t="str">
        <f t="shared" si="7"/>
        <v>Experimental</v>
      </c>
      <c r="E181" s="139">
        <v>1</v>
      </c>
      <c r="F181" s="49" t="str">
        <f t="shared" si="8"/>
        <v>Experimental</v>
      </c>
      <c r="G181" s="139">
        <v>1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 ht="17.45">
      <c r="A182" s="25"/>
      <c r="B182" s="47" t="str">
        <f t="shared" si="6"/>
        <v>Controlo</v>
      </c>
      <c r="C182" s="139">
        <v>0</v>
      </c>
      <c r="D182" s="48" t="str">
        <f t="shared" si="7"/>
        <v>Experimental</v>
      </c>
      <c r="E182" s="139">
        <v>1</v>
      </c>
      <c r="F182" s="49" t="str">
        <f t="shared" si="8"/>
        <v>Controlo</v>
      </c>
      <c r="G182" s="139">
        <v>0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 ht="17.45">
      <c r="A183" s="25"/>
      <c r="B183" s="47" t="str">
        <f t="shared" si="6"/>
        <v>Experimental</v>
      </c>
      <c r="C183" s="139">
        <v>1</v>
      </c>
      <c r="D183" s="48" t="str">
        <f t="shared" si="7"/>
        <v>Experimental</v>
      </c>
      <c r="E183" s="139">
        <v>1</v>
      </c>
      <c r="F183" s="49" t="str">
        <f t="shared" si="8"/>
        <v>Controlo</v>
      </c>
      <c r="G183" s="139">
        <v>0</v>
      </c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 ht="17.45">
      <c r="A184" s="25"/>
      <c r="B184" s="47" t="str">
        <f t="shared" si="6"/>
        <v>Experimental</v>
      </c>
      <c r="C184" s="139">
        <v>1</v>
      </c>
      <c r="D184" s="48" t="str">
        <f t="shared" si="7"/>
        <v>Controlo</v>
      </c>
      <c r="E184" s="139">
        <v>0</v>
      </c>
      <c r="F184" s="49" t="str">
        <f t="shared" si="8"/>
        <v>Controlo</v>
      </c>
      <c r="G184" s="139">
        <v>0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 ht="17.45">
      <c r="A185" s="25"/>
      <c r="B185" s="47" t="str">
        <f t="shared" si="6"/>
        <v>Experimental</v>
      </c>
      <c r="C185" s="139">
        <v>1</v>
      </c>
      <c r="D185" s="48" t="str">
        <f t="shared" si="7"/>
        <v>Controlo</v>
      </c>
      <c r="E185" s="139">
        <v>0</v>
      </c>
      <c r="F185" s="49" t="str">
        <f t="shared" si="8"/>
        <v>Controlo</v>
      </c>
      <c r="G185" s="139">
        <v>0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 ht="17.45">
      <c r="A186" s="25"/>
      <c r="B186" s="47" t="str">
        <f t="shared" si="6"/>
        <v>Experimental</v>
      </c>
      <c r="C186" s="139">
        <v>1</v>
      </c>
      <c r="D186" s="48" t="str">
        <f t="shared" si="7"/>
        <v>Controlo</v>
      </c>
      <c r="E186" s="139">
        <v>0</v>
      </c>
      <c r="F186" s="49" t="str">
        <f t="shared" si="8"/>
        <v>Controlo</v>
      </c>
      <c r="G186" s="139">
        <v>0</v>
      </c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5"/>
      <c r="D187" s="41"/>
      <c r="F187" s="4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5"/>
      <c r="D188" s="41"/>
      <c r="F188" s="4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</sheetData>
  <mergeCells count="5">
    <mergeCell ref="A1:T2"/>
    <mergeCell ref="A5:A35"/>
    <mergeCell ref="B5:C6"/>
    <mergeCell ref="D5:E6"/>
    <mergeCell ref="F5:G6"/>
  </mergeCells>
  <hyperlinks>
    <hyperlink ref="A5:A35" r:id="rId1" display="RANDOMIZATION" xr:uid="{B60316AC-2709-374F-81B2-89A6524220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5478-69C9-B543-94D0-A2B575A499F3}">
  <dimension ref="A1:BJ35"/>
  <sheetViews>
    <sheetView topLeftCell="A15" zoomScale="70" zoomScaleNormal="70" workbookViewId="0">
      <selection activeCell="F21" sqref="F21"/>
    </sheetView>
  </sheetViews>
  <sheetFormatPr defaultColWidth="11" defaultRowHeight="15.6"/>
  <cols>
    <col min="1" max="1" width="9.625" customWidth="1"/>
    <col min="2" max="2" width="12.625" customWidth="1"/>
    <col min="3" max="3" width="14.5" customWidth="1"/>
    <col min="4" max="4" width="19" style="130" customWidth="1"/>
    <col min="5" max="5" width="10.625" style="130" customWidth="1"/>
    <col min="6" max="7" width="14.5" customWidth="1"/>
    <col min="8" max="9" width="14.5" style="126" customWidth="1"/>
    <col min="10" max="10" width="7.625" customWidth="1"/>
    <col min="11" max="11" width="12" customWidth="1"/>
    <col min="12" max="12" width="6" customWidth="1"/>
    <col min="13" max="13" width="14.625" customWidth="1"/>
    <col min="14" max="15" width="10.125" customWidth="1"/>
    <col min="16" max="16" width="28.125" customWidth="1"/>
    <col min="17" max="17" width="32.125" customWidth="1"/>
    <col min="18" max="18" width="126.125" customWidth="1"/>
  </cols>
  <sheetData>
    <row r="1" spans="1:62" s="2" customFormat="1" ht="72" customHeight="1">
      <c r="A1" s="248" t="s">
        <v>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6"/>
      <c r="BH1" s="6"/>
      <c r="BI1" s="6"/>
      <c r="BJ1" s="6"/>
    </row>
    <row r="2" spans="1:62" s="2" customFormat="1" ht="38.1" customHeight="1">
      <c r="A2" s="248" t="s">
        <v>318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103"/>
      <c r="O2" s="103"/>
      <c r="P2" s="103"/>
      <c r="Q2" s="103"/>
      <c r="R2" s="103"/>
      <c r="S2" s="103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6"/>
      <c r="BH2" s="6"/>
      <c r="BI2" s="6"/>
      <c r="BJ2" s="6"/>
    </row>
    <row r="3" spans="1:62">
      <c r="A3" s="85"/>
      <c r="B3" s="85"/>
      <c r="C3" s="247" t="s">
        <v>7</v>
      </c>
      <c r="D3" s="129"/>
      <c r="E3" s="129"/>
      <c r="F3" s="102"/>
      <c r="G3" s="102"/>
      <c r="H3" s="102"/>
      <c r="I3" s="102"/>
      <c r="J3" s="83"/>
      <c r="K3" s="83"/>
      <c r="L3" s="83"/>
      <c r="M3" s="83"/>
      <c r="N3" s="249" t="s">
        <v>319</v>
      </c>
      <c r="O3" s="249"/>
      <c r="P3" s="83"/>
      <c r="Q3" s="83"/>
      <c r="R3" s="83"/>
      <c r="S3" s="83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4" spans="1:62" ht="17.100000000000001" customHeight="1">
      <c r="A4" s="86"/>
      <c r="B4" s="86"/>
      <c r="C4" s="247"/>
      <c r="D4" s="129"/>
      <c r="E4" s="252" t="s">
        <v>320</v>
      </c>
      <c r="F4" s="250" t="s">
        <v>321</v>
      </c>
      <c r="G4" s="250"/>
      <c r="H4" s="136"/>
      <c r="I4" s="136"/>
      <c r="J4" s="83"/>
      <c r="K4" s="83"/>
      <c r="L4" s="83"/>
      <c r="M4" s="83"/>
      <c r="N4" s="249"/>
      <c r="O4" s="249"/>
      <c r="P4" s="83"/>
      <c r="Q4" s="83"/>
      <c r="R4" s="83"/>
      <c r="S4" s="83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</row>
    <row r="5" spans="1:62" s="101" customFormat="1">
      <c r="A5" s="87" t="s">
        <v>21</v>
      </c>
      <c r="B5" s="87" t="s">
        <v>322</v>
      </c>
      <c r="C5" s="247"/>
      <c r="D5" s="129" t="s">
        <v>323</v>
      </c>
      <c r="E5" s="253"/>
      <c r="F5" s="134" t="s">
        <v>324</v>
      </c>
      <c r="G5" s="251" t="s">
        <v>325</v>
      </c>
      <c r="H5" s="251"/>
      <c r="I5" s="134" t="s">
        <v>326</v>
      </c>
      <c r="J5" s="131" t="s">
        <v>327</v>
      </c>
      <c r="K5" s="131" t="s">
        <v>328</v>
      </c>
      <c r="L5" s="131" t="s">
        <v>329</v>
      </c>
      <c r="M5" s="131" t="s">
        <v>330</v>
      </c>
      <c r="N5" s="135" t="s">
        <v>331</v>
      </c>
      <c r="O5" s="135" t="s">
        <v>38</v>
      </c>
      <c r="P5" s="131" t="s">
        <v>332</v>
      </c>
      <c r="Q5" s="131" t="s">
        <v>333</v>
      </c>
      <c r="R5" s="131" t="s">
        <v>334</v>
      </c>
      <c r="S5" s="132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</row>
    <row r="6" spans="1:62" ht="30">
      <c r="A6" s="121">
        <v>1954</v>
      </c>
      <c r="B6" s="123" t="str">
        <f>'Participant ID'!D8</f>
        <v>913 279 450</v>
      </c>
      <c r="C6" s="121" t="str">
        <f>'Alphanumeric Codes'!B7</f>
        <v>MMC8900TC</v>
      </c>
      <c r="D6" s="125" t="str">
        <f ca="1">Planner!E6</f>
        <v>finalizado</v>
      </c>
      <c r="E6" s="125" t="s">
        <v>335</v>
      </c>
      <c r="F6" s="123" t="str" cm="1">
        <f t="array" aca="1" ref="F6" ca="1">_xlfn.IFS(G6="atribuido", "distribuido", D6="dropout", "reencaminhar", D6="em acompanhamento", "aguardar", D6="agendar", "avisar", A6="NA", "registar", D6="finalizado", "distribuir")</f>
        <v>distribuido</v>
      </c>
      <c r="G6" s="123" t="s">
        <v>336</v>
      </c>
      <c r="H6" s="128" t="s">
        <v>337</v>
      </c>
      <c r="I6" s="128" t="s">
        <v>338</v>
      </c>
      <c r="J6" s="115" t="s">
        <v>339</v>
      </c>
      <c r="K6" s="115" t="s">
        <v>340</v>
      </c>
      <c r="L6" s="115">
        <v>30</v>
      </c>
      <c r="M6" s="115" t="s">
        <v>341</v>
      </c>
      <c r="N6" s="115">
        <v>5</v>
      </c>
      <c r="O6" s="115">
        <v>7</v>
      </c>
      <c r="P6" s="118" t="s">
        <v>342</v>
      </c>
      <c r="Q6" s="124" t="s">
        <v>343</v>
      </c>
      <c r="R6" s="118" t="s">
        <v>344</v>
      </c>
      <c r="S6" s="84"/>
    </row>
    <row r="7" spans="1:62" ht="30">
      <c r="A7" s="121">
        <f>Planner!H7</f>
        <v>1910</v>
      </c>
      <c r="B7" s="123" t="str">
        <f>'Participant ID'!D9</f>
        <v>912 109 954</v>
      </c>
      <c r="C7" s="121" t="str">
        <f>'Alphanumeric Codes'!B8</f>
        <v>LER6286ZZ</v>
      </c>
      <c r="D7" s="125" t="str">
        <f ca="1">Planner!E7</f>
        <v>finalizado</v>
      </c>
      <c r="E7" s="125" t="s">
        <v>345</v>
      </c>
      <c r="F7" s="123" t="str" cm="1">
        <f t="array" aca="1" ref="F7" ca="1">_xlfn.IFS(G7="atribuido", "distribuido", D7="dropout", "reencaminhar", D7="em acompanhamento", "aguardar", D7="agendar", "avisar", A7="NA", "registar", D7="finalizado", "distribuir")</f>
        <v>distribuido</v>
      </c>
      <c r="G7" s="123" t="s">
        <v>336</v>
      </c>
      <c r="H7" s="128" t="s">
        <v>346</v>
      </c>
      <c r="I7" s="128" t="s">
        <v>337</v>
      </c>
      <c r="J7" s="115" t="s">
        <v>339</v>
      </c>
      <c r="K7" s="115" t="s">
        <v>340</v>
      </c>
      <c r="L7" s="115">
        <v>39</v>
      </c>
      <c r="M7" s="115" t="s">
        <v>341</v>
      </c>
      <c r="N7" s="115">
        <v>0</v>
      </c>
      <c r="O7" s="115">
        <v>7</v>
      </c>
      <c r="P7" s="118" t="s">
        <v>347</v>
      </c>
      <c r="Q7" s="124" t="s">
        <v>348</v>
      </c>
      <c r="R7" s="118" t="s">
        <v>349</v>
      </c>
      <c r="S7" s="84"/>
    </row>
    <row r="8" spans="1:62" ht="30">
      <c r="A8" s="121">
        <f>Planner!H8</f>
        <v>1921</v>
      </c>
      <c r="B8" s="123" t="str">
        <f>'Participant ID'!D10</f>
        <v>917 320 562</v>
      </c>
      <c r="C8" s="121" t="str">
        <f>'Alphanumeric Codes'!B9</f>
        <v>SES1251IF</v>
      </c>
      <c r="D8" s="125" t="str">
        <f ca="1">Planner!E8</f>
        <v>finalizado</v>
      </c>
      <c r="E8" s="125" t="s">
        <v>350</v>
      </c>
      <c r="F8" s="123" t="str" cm="1">
        <f t="array" aca="1" ref="F8" ca="1">_xlfn.IFS(G8="atribuido", "distribuido", D8="dropout", "reencaminhar", D8="em acompanhamento", "aguardar", D8="agendar", "avisar", A8="NA", "registar", D8="finalizado", "distribuir")</f>
        <v>distribuido</v>
      </c>
      <c r="G8" s="123" t="s">
        <v>336</v>
      </c>
      <c r="H8" s="128" t="s">
        <v>351</v>
      </c>
      <c r="I8" s="128" t="s">
        <v>346</v>
      </c>
      <c r="J8" s="115" t="s">
        <v>339</v>
      </c>
      <c r="K8" s="115" t="s">
        <v>340</v>
      </c>
      <c r="L8" s="115">
        <v>26</v>
      </c>
      <c r="M8" s="115" t="s">
        <v>341</v>
      </c>
      <c r="N8" s="115">
        <v>16</v>
      </c>
      <c r="O8" s="115">
        <v>14</v>
      </c>
      <c r="P8" s="118" t="s">
        <v>352</v>
      </c>
      <c r="Q8" s="124" t="s">
        <v>348</v>
      </c>
      <c r="R8" s="118" t="s">
        <v>353</v>
      </c>
      <c r="S8" s="84"/>
    </row>
    <row r="9" spans="1:62" s="174" customFormat="1">
      <c r="A9" s="169" t="str">
        <f>Planner!H9</f>
        <v>NA</v>
      </c>
      <c r="B9" s="170">
        <f>'Participant ID'!D11</f>
        <v>0</v>
      </c>
      <c r="C9" s="169" t="str">
        <f>'Alphanumeric Codes'!B10</f>
        <v>OKA5376MC</v>
      </c>
      <c r="D9" s="171" t="str">
        <f ca="1">Planner!E9</f>
        <v>dropout</v>
      </c>
      <c r="E9" s="171" t="s">
        <v>45</v>
      </c>
      <c r="F9" s="170" t="s">
        <v>354</v>
      </c>
      <c r="G9" s="170" t="s">
        <v>355</v>
      </c>
      <c r="H9" s="172"/>
      <c r="I9" s="172"/>
      <c r="J9" s="170"/>
      <c r="K9" s="170"/>
      <c r="L9" s="170"/>
      <c r="M9" s="170"/>
      <c r="N9" s="170"/>
      <c r="O9" s="170"/>
      <c r="P9" s="171"/>
      <c r="Q9" s="169"/>
      <c r="R9" s="171"/>
      <c r="S9" s="173"/>
    </row>
    <row r="10" spans="1:62" s="174" customFormat="1" ht="30">
      <c r="A10" s="169">
        <f>Planner!H10</f>
        <v>1928</v>
      </c>
      <c r="B10" s="170" t="str">
        <f>'Participant ID'!D12</f>
        <v>917 934 348</v>
      </c>
      <c r="C10" s="169" t="str">
        <f>'Alphanumeric Codes'!B11</f>
        <v>PHW5022VZ</v>
      </c>
      <c r="D10" s="171" t="str">
        <f ca="1">Planner!E10</f>
        <v>finalizado</v>
      </c>
      <c r="E10" s="171" t="s">
        <v>45</v>
      </c>
      <c r="F10" s="170" t="s">
        <v>354</v>
      </c>
      <c r="G10" s="170" t="s">
        <v>355</v>
      </c>
      <c r="H10" s="172"/>
      <c r="I10" s="172"/>
      <c r="J10" s="170" t="s">
        <v>339</v>
      </c>
      <c r="K10" s="170" t="s">
        <v>340</v>
      </c>
      <c r="L10" s="170">
        <v>30</v>
      </c>
      <c r="M10" s="170" t="s">
        <v>341</v>
      </c>
      <c r="N10" s="170">
        <v>9</v>
      </c>
      <c r="O10" s="170">
        <v>6</v>
      </c>
      <c r="P10" s="171" t="s">
        <v>356</v>
      </c>
      <c r="Q10" s="169" t="s">
        <v>348</v>
      </c>
      <c r="R10" s="171" t="s">
        <v>357</v>
      </c>
      <c r="S10" s="173"/>
    </row>
    <row r="11" spans="1:62" ht="30">
      <c r="A11" s="121">
        <v>1955</v>
      </c>
      <c r="B11" s="123">
        <f>'Participant ID'!D13</f>
        <v>911147606</v>
      </c>
      <c r="C11" s="122" t="str">
        <f>'Alphanumeric Codes'!B12</f>
        <v>VAL1971CM</v>
      </c>
      <c r="D11" s="125" t="str">
        <f ca="1">Planner!E11</f>
        <v>finalizado</v>
      </c>
      <c r="E11" s="125" t="s">
        <v>335</v>
      </c>
      <c r="F11" s="123" t="str" cm="1">
        <f t="array" aca="1" ref="F11" ca="1">_xlfn.IFS(G11="atribuido", "distribuido", D11="dropout", "reencaminhar", D11="em acompanhamento", "aguardar", D11="agendar", "avisar", A11="NA", "registar", D11="finalizado", "distribuir")</f>
        <v>distribuido</v>
      </c>
      <c r="G11" s="123" t="s">
        <v>336</v>
      </c>
      <c r="H11" s="128" t="s">
        <v>338</v>
      </c>
      <c r="I11" s="128"/>
      <c r="J11" s="115" t="s">
        <v>339</v>
      </c>
      <c r="K11" s="115" t="s">
        <v>340</v>
      </c>
      <c r="L11" s="115">
        <v>27</v>
      </c>
      <c r="M11" s="115" t="s">
        <v>341</v>
      </c>
      <c r="N11" s="115">
        <v>7</v>
      </c>
      <c r="O11" s="115">
        <v>6</v>
      </c>
      <c r="P11" s="118" t="s">
        <v>358</v>
      </c>
      <c r="Q11" s="124" t="s">
        <v>359</v>
      </c>
      <c r="R11" s="118" t="s">
        <v>360</v>
      </c>
      <c r="S11" s="84"/>
    </row>
    <row r="12" spans="1:62" s="174" customFormat="1" ht="90">
      <c r="A12" s="169" t="str">
        <f>Planner!H12</f>
        <v>NA</v>
      </c>
      <c r="B12" s="170">
        <f>'Participant ID'!D14</f>
        <v>0</v>
      </c>
      <c r="C12" s="169" t="str">
        <f>'Alphanumeric Codes'!B13</f>
        <v>PKT9848LL</v>
      </c>
      <c r="D12" s="171" t="str">
        <f ca="1">Planner!E12</f>
        <v>dropout</v>
      </c>
      <c r="E12" s="171" t="s">
        <v>335</v>
      </c>
      <c r="F12" s="170" t="s">
        <v>354</v>
      </c>
      <c r="G12" s="170" t="s">
        <v>355</v>
      </c>
      <c r="H12" s="172"/>
      <c r="I12" s="172"/>
      <c r="J12" s="170" t="s">
        <v>361</v>
      </c>
      <c r="K12" s="170" t="s">
        <v>362</v>
      </c>
      <c r="L12" s="170">
        <v>21</v>
      </c>
      <c r="M12" s="170" t="s">
        <v>363</v>
      </c>
      <c r="N12" s="170"/>
      <c r="O12" s="170"/>
      <c r="P12" s="171" t="s">
        <v>364</v>
      </c>
      <c r="Q12" s="169" t="s">
        <v>365</v>
      </c>
      <c r="R12" s="171" t="s">
        <v>366</v>
      </c>
      <c r="S12" s="173"/>
    </row>
    <row r="13" spans="1:62" ht="60">
      <c r="A13" s="121">
        <v>1956</v>
      </c>
      <c r="B13" s="123">
        <f>'Participant ID'!D15</f>
        <v>912673250</v>
      </c>
      <c r="C13" s="122" t="str">
        <f>'Alphanumeric Codes'!B14</f>
        <v>AGV2381RH</v>
      </c>
      <c r="D13" s="125" t="str">
        <f ca="1">Planner!E13</f>
        <v>finalizado</v>
      </c>
      <c r="E13" s="125" t="s">
        <v>350</v>
      </c>
      <c r="F13" s="123" t="str" cm="1">
        <f t="array" aca="1" ref="F13" ca="1">_xlfn.IFS(G13="atribuido", "distribuido", D13="dropout", "reencaminhar", D13="em acompanhamento", "aguardar", D13="agendar", "avisar", A13="NA", "registar", D13="finalizado", "distribuir")</f>
        <v>distribuido</v>
      </c>
      <c r="G13" s="123" t="s">
        <v>336</v>
      </c>
      <c r="H13" s="128" t="s">
        <v>351</v>
      </c>
      <c r="I13" s="128"/>
      <c r="J13" s="115" t="s">
        <v>361</v>
      </c>
      <c r="K13" s="115" t="s">
        <v>362</v>
      </c>
      <c r="L13" s="115">
        <v>27</v>
      </c>
      <c r="M13" s="115" t="s">
        <v>363</v>
      </c>
      <c r="N13" s="115"/>
      <c r="O13" s="115"/>
      <c r="P13" s="118" t="s">
        <v>367</v>
      </c>
      <c r="Q13" s="124" t="s">
        <v>368</v>
      </c>
      <c r="R13" s="118" t="s">
        <v>369</v>
      </c>
      <c r="S13" s="84"/>
    </row>
    <row r="14" spans="1:62" ht="106.5">
      <c r="A14" s="121">
        <f>Planner!H14</f>
        <v>1973</v>
      </c>
      <c r="B14" s="123">
        <f>'Participant ID'!D16</f>
        <v>912162353</v>
      </c>
      <c r="C14" s="122" t="str">
        <f>'Alphanumeric Codes'!B15</f>
        <v>ONJ0110BC</v>
      </c>
      <c r="D14" s="125" t="str">
        <f ca="1">Planner!E14</f>
        <v>finalizado</v>
      </c>
      <c r="E14" s="125" t="s">
        <v>335</v>
      </c>
      <c r="F14" s="123" t="str" cm="1">
        <f t="array" aca="1" ref="F14" ca="1">_xlfn.IFS(G14="atribuido", "distribuido", D14="dropout", "reencaminhar", D14="em acompanhamento", "aguardar", D14="agendar", "avisar", A14="NA", "registar", D14="finalizado", "distribuir")</f>
        <v>distribuido</v>
      </c>
      <c r="G14" s="123" t="s">
        <v>336</v>
      </c>
      <c r="H14" s="128" t="s">
        <v>370</v>
      </c>
      <c r="I14" s="128"/>
      <c r="J14" s="115" t="s">
        <v>339</v>
      </c>
      <c r="K14" s="115" t="s">
        <v>340</v>
      </c>
      <c r="L14" s="115">
        <v>26</v>
      </c>
      <c r="M14" s="115" t="s">
        <v>341</v>
      </c>
      <c r="N14" s="115">
        <v>25</v>
      </c>
      <c r="O14" s="115">
        <v>21</v>
      </c>
      <c r="P14" s="118" t="s">
        <v>371</v>
      </c>
      <c r="Q14" s="124" t="s">
        <v>348</v>
      </c>
      <c r="R14" s="118" t="s">
        <v>372</v>
      </c>
      <c r="S14" s="84"/>
    </row>
    <row r="15" spans="1:62" s="191" customFormat="1" ht="30">
      <c r="A15" s="186">
        <v>1942</v>
      </c>
      <c r="B15" s="187">
        <f>'Participant ID'!D17</f>
        <v>0</v>
      </c>
      <c r="C15" s="187" t="str">
        <f>'Alphanumeric Codes'!B16</f>
        <v>EGM1353WR</v>
      </c>
      <c r="D15" s="188" t="str">
        <f>Planner!E15</f>
        <v>dropout</v>
      </c>
      <c r="E15" s="188" t="s">
        <v>335</v>
      </c>
      <c r="F15" s="187" t="str" cm="1">
        <f t="array" ref="F15">_xlfn.IFS(G15="atribuido", "distribuido", D15="dropout", "reencaminhar", D15="em acompanhamento", "aguardar", D15="agendar", "avisar", A15="NA", "registar", D15="finalizado", "distribuir")</f>
        <v>reencaminhar</v>
      </c>
      <c r="G15" s="187" t="s">
        <v>355</v>
      </c>
      <c r="H15" s="189"/>
      <c r="I15" s="189"/>
      <c r="J15" s="187"/>
      <c r="K15" s="187"/>
      <c r="L15" s="187"/>
      <c r="M15" s="187"/>
      <c r="N15" s="187"/>
      <c r="O15" s="187"/>
      <c r="P15" s="189"/>
      <c r="Q15" s="187"/>
      <c r="R15" s="190"/>
      <c r="S15" s="99"/>
    </row>
    <row r="16" spans="1:62" ht="30">
      <c r="A16" s="121">
        <f>Planner!H16</f>
        <v>1945</v>
      </c>
      <c r="B16" s="123">
        <f>'Participant ID'!D18</f>
        <v>0</v>
      </c>
      <c r="C16" s="119" t="str">
        <f>'Alphanumeric Codes'!B17</f>
        <v>SVI8121PI</v>
      </c>
      <c r="D16" s="118" t="str">
        <f ca="1">Planner!E16</f>
        <v>em acompanhamento</v>
      </c>
      <c r="E16" s="118" t="s">
        <v>350</v>
      </c>
      <c r="F16" s="115" t="str" cm="1">
        <f t="array" aca="1" ref="F16" ca="1">_xlfn.IFS(G16="atribuido", "distribuido", D16="dropout", "reencaminhar", D16="em acompanhamento", "aguardar", D16="agendar", "avisar", A16="NA", "registar", D16="finalizado", "distribuir")</f>
        <v>aguardar</v>
      </c>
      <c r="G16" s="115"/>
      <c r="H16" s="116"/>
      <c r="I16" s="116"/>
      <c r="J16" s="115"/>
      <c r="K16" s="115"/>
      <c r="L16" s="115"/>
      <c r="M16" s="115"/>
      <c r="N16" s="115"/>
      <c r="O16" s="115"/>
      <c r="P16" s="116"/>
      <c r="Q16" s="115"/>
      <c r="R16" s="117"/>
      <c r="S16" s="84"/>
    </row>
    <row r="17" spans="1:19" ht="36">
      <c r="A17" s="121">
        <f>Planner!H17</f>
        <v>1987</v>
      </c>
      <c r="B17" s="123">
        <f>'Participant ID'!D19</f>
        <v>968054421</v>
      </c>
      <c r="C17" s="118" t="str">
        <f>'Alphanumeric Codes'!B18</f>
        <v>LWN8897RR</v>
      </c>
      <c r="D17" s="118" t="str">
        <f ca="1">Planner!E17</f>
        <v>finalizado</v>
      </c>
      <c r="E17" s="118"/>
      <c r="F17" s="115" t="str" cm="1">
        <f t="array" aca="1" ref="F17" ca="1">_xlfn.IFS(G17="atribuido", "distribuido", D17="dropout", "reencaminhar", D17="em acompanhamento", "aguardar", D17="agendar", "avisar", A17="NA", "registar", D17="finalizado", "distribuir")</f>
        <v>distribuir</v>
      </c>
      <c r="G17" s="115"/>
      <c r="H17" s="116" t="s">
        <v>346</v>
      </c>
      <c r="I17" s="116"/>
      <c r="J17" s="115"/>
      <c r="K17" s="115"/>
      <c r="L17" s="115"/>
      <c r="M17" s="115"/>
      <c r="N17" s="115"/>
      <c r="O17" s="115"/>
      <c r="P17" s="118"/>
      <c r="Q17" s="115"/>
      <c r="R17" s="117"/>
      <c r="S17" s="84"/>
    </row>
    <row r="18" spans="1:19">
      <c r="A18" s="121">
        <f>Planner!H18</f>
        <v>0</v>
      </c>
      <c r="B18" s="123">
        <f>'Participant ID'!D20</f>
        <v>910977709</v>
      </c>
      <c r="C18" s="119" t="str">
        <f>'Alphanumeric Codes'!B19</f>
        <v>UKT0555RP</v>
      </c>
      <c r="D18" s="118" t="str">
        <f ca="1">Planner!E18</f>
        <v>dropout</v>
      </c>
      <c r="E18" s="118"/>
      <c r="F18" s="115" t="str" cm="1">
        <f t="array" aca="1" ref="F18" ca="1">_xlfn.IFS(G18="atribuido", "distribuido", D18="dropout", "reencaminhar", D18="em acompanhamento", "aguardar", D18="agendar", "avisar", A18="NA", "registar", D18="finalizado", "distribuir")</f>
        <v>reencaminhar</v>
      </c>
      <c r="G18" s="115"/>
      <c r="H18" s="116"/>
      <c r="I18" s="116"/>
      <c r="J18" s="115"/>
      <c r="K18" s="115"/>
      <c r="L18" s="115"/>
      <c r="M18" s="115"/>
      <c r="N18" s="115"/>
      <c r="O18" s="115"/>
      <c r="P18" s="116"/>
      <c r="Q18" s="115"/>
      <c r="R18" s="117"/>
      <c r="S18" s="84"/>
    </row>
    <row r="19" spans="1:19">
      <c r="A19" s="121">
        <f>Planner!H19</f>
        <v>0</v>
      </c>
      <c r="B19" s="123">
        <f>'Participant ID'!D21</f>
        <v>0</v>
      </c>
      <c r="C19" s="119" t="str">
        <f>'Alphanumeric Codes'!B20</f>
        <v>NLM1580HD</v>
      </c>
      <c r="D19" s="118" t="str">
        <f ca="1">Planner!E19</f>
        <v>agendar</v>
      </c>
      <c r="E19" s="118"/>
      <c r="F19" s="115" t="str" cm="1">
        <f t="array" aca="1" ref="F19" ca="1">_xlfn.IFS(G19="atribuido", "distribuido", D19="dropout", "reencaminhar", D19="em acompanhamento", "aguardar", D19="agendar", "avisar", A19="NA", "registar", D19="finalizado", "distribuir")</f>
        <v>avisar</v>
      </c>
      <c r="G19" s="115"/>
      <c r="H19" s="116"/>
      <c r="I19" s="116"/>
      <c r="J19" s="115"/>
      <c r="K19" s="115"/>
      <c r="L19" s="115"/>
      <c r="M19" s="115"/>
      <c r="N19" s="115"/>
      <c r="O19" s="115"/>
      <c r="P19" s="116"/>
      <c r="Q19" s="115"/>
      <c r="R19" s="117"/>
      <c r="S19" s="84"/>
    </row>
    <row r="20" spans="1:19" ht="17.25">
      <c r="A20" s="121">
        <f>Planner!H20</f>
        <v>0</v>
      </c>
      <c r="B20" s="123">
        <f>'Participant ID'!D22</f>
        <v>0</v>
      </c>
      <c r="C20" s="119" t="str">
        <f>'Alphanumeric Codes'!B21</f>
        <v>GKG5690JF</v>
      </c>
      <c r="D20" s="118" t="str">
        <f ca="1">Planner!E20</f>
        <v>agendar</v>
      </c>
      <c r="E20" s="118"/>
      <c r="F20" s="115" t="s">
        <v>373</v>
      </c>
      <c r="G20" s="115"/>
      <c r="H20" s="116" t="s">
        <v>337</v>
      </c>
      <c r="I20" s="116"/>
      <c r="J20" s="115"/>
      <c r="K20" s="115"/>
      <c r="L20" s="115"/>
      <c r="M20" s="115"/>
      <c r="N20" s="115"/>
      <c r="O20" s="115"/>
      <c r="P20" s="116"/>
      <c r="Q20" s="115"/>
      <c r="R20" s="117"/>
      <c r="S20" s="84"/>
    </row>
    <row r="21" spans="1:19">
      <c r="A21" s="121">
        <f>Planner!H21</f>
        <v>0</v>
      </c>
      <c r="B21" s="123">
        <f>'Participant ID'!D23</f>
        <v>937322152</v>
      </c>
      <c r="C21" s="119" t="str">
        <f>'Alphanumeric Codes'!B22</f>
        <v>SSO1054ZF</v>
      </c>
      <c r="D21" s="118" t="str">
        <f ca="1">Planner!E21</f>
        <v>agendar</v>
      </c>
      <c r="E21" s="118"/>
      <c r="F21" s="115" t="str" cm="1">
        <f t="array" aca="1" ref="F21" ca="1">_xlfn.IFS(G21="atribuido", "distribuido", D21="dropout", "reencaminhar", D21="em acompanhamento", "aguardar", D21="agendar", "avisar", A21="NA", "registar", D21="finalizado", "distribuir")</f>
        <v>avisar</v>
      </c>
      <c r="G21" s="115"/>
      <c r="H21" s="116"/>
      <c r="I21" s="116"/>
      <c r="J21" s="115"/>
      <c r="K21" s="115"/>
      <c r="L21" s="115"/>
      <c r="M21" s="115"/>
      <c r="N21" s="115"/>
      <c r="O21" s="115"/>
      <c r="P21" s="116"/>
      <c r="Q21" s="115"/>
      <c r="R21" s="117"/>
      <c r="S21" s="84"/>
    </row>
    <row r="22" spans="1:19">
      <c r="A22" s="121">
        <f>Planner!H22</f>
        <v>0</v>
      </c>
      <c r="B22" s="123">
        <f>'Participant ID'!D24</f>
        <v>0</v>
      </c>
      <c r="C22" s="119" t="str">
        <f>'Alphanumeric Codes'!B23</f>
        <v>BDL7363DK</v>
      </c>
      <c r="D22" s="118" t="str">
        <f ca="1">Planner!E22</f>
        <v>agendar</v>
      </c>
      <c r="E22" s="118"/>
      <c r="F22" s="115" t="str" cm="1">
        <f t="array" aca="1" ref="F22" ca="1">_xlfn.IFS(G22="atribuido", "distribuido", D22="dropout", "reencaminhar", D22="em acompanhamento", "aguardar", D22="agendar", "avisar", A22="NA", "registar", D22="finalizado", "distribuir")</f>
        <v>avisar</v>
      </c>
      <c r="G22" s="115"/>
      <c r="H22" s="116"/>
      <c r="I22" s="116"/>
      <c r="J22" s="115"/>
      <c r="K22" s="115"/>
      <c r="L22" s="115"/>
      <c r="M22" s="115"/>
      <c r="N22" s="115"/>
      <c r="O22" s="115"/>
      <c r="P22" s="116"/>
      <c r="Q22" s="115"/>
      <c r="R22" s="117"/>
      <c r="S22" s="84"/>
    </row>
    <row r="23" spans="1:19">
      <c r="A23" s="121">
        <f>Planner!H23</f>
        <v>0</v>
      </c>
      <c r="B23" s="123">
        <f>'Participant ID'!D25</f>
        <v>0</v>
      </c>
      <c r="C23" s="119" t="str">
        <f>'Alphanumeric Codes'!B24</f>
        <v>RQQ8034KZ</v>
      </c>
      <c r="D23" s="118" t="str">
        <f ca="1">Planner!E23</f>
        <v>agendar</v>
      </c>
      <c r="E23" s="118"/>
      <c r="F23" s="115" t="str" cm="1">
        <f t="array" aca="1" ref="F23" ca="1">_xlfn.IFS(G23="atribuido", "distribuido", D23="dropout", "reencaminhar", D23="em acompanhamento", "aguardar", D23="agendar", "avisar", A23="NA", "registar", D23="finalizado", "distribuir")</f>
        <v>avisar</v>
      </c>
      <c r="G23" s="115"/>
      <c r="H23" s="116"/>
      <c r="I23" s="116"/>
      <c r="J23" s="115"/>
      <c r="K23" s="115"/>
      <c r="L23" s="115"/>
      <c r="M23" s="115"/>
      <c r="N23" s="115"/>
      <c r="O23" s="115"/>
      <c r="P23" s="116"/>
      <c r="Q23" s="115"/>
      <c r="R23" s="117"/>
      <c r="S23" s="84"/>
    </row>
    <row r="24" spans="1:19">
      <c r="A24" s="121">
        <f>Planner!H24</f>
        <v>0</v>
      </c>
      <c r="B24" s="123">
        <f>'Participant ID'!D26</f>
        <v>915022621</v>
      </c>
      <c r="C24" s="119" t="str">
        <f>'Alphanumeric Codes'!B25</f>
        <v>ZEW9044UG</v>
      </c>
      <c r="D24" s="118" t="str">
        <f ca="1">Planner!E24</f>
        <v>agendar</v>
      </c>
      <c r="E24" s="118"/>
      <c r="F24" s="115" t="str" cm="1">
        <f t="array" aca="1" ref="F24" ca="1">_xlfn.IFS(G24="atribuido", "distribuido", D24="dropout", "reencaminhar", D24="em acompanhamento", "aguardar", D24="agendar", "avisar", A24="NA", "registar", D24="finalizado", "distribuir")</f>
        <v>avisar</v>
      </c>
      <c r="G24" s="115"/>
      <c r="H24" s="116"/>
      <c r="I24" s="116"/>
      <c r="J24" s="115"/>
      <c r="K24" s="115"/>
      <c r="L24" s="115"/>
      <c r="M24" s="115"/>
      <c r="N24" s="115"/>
      <c r="O24" s="115"/>
      <c r="P24" s="116"/>
      <c r="Q24" s="115"/>
      <c r="R24" s="117"/>
      <c r="S24" s="84"/>
    </row>
    <row r="25" spans="1:19">
      <c r="A25" s="121">
        <f>Planner!H25</f>
        <v>0</v>
      </c>
      <c r="B25" s="123">
        <f>'Participant ID'!D27</f>
        <v>964294668</v>
      </c>
      <c r="C25" s="119" t="str">
        <f>'Alphanumeric Codes'!B26</f>
        <v>PWM4199JN</v>
      </c>
      <c r="D25" s="118" t="str">
        <f ca="1">Planner!E25</f>
        <v>agendar</v>
      </c>
      <c r="E25" s="118"/>
      <c r="F25" s="115" t="str" cm="1">
        <f t="array" aca="1" ref="F25" ca="1">_xlfn.IFS(G25="atribuido", "distribuido", D25="dropout", "reencaminhar", D25="em acompanhamento", "aguardar", D25="agendar", "avisar", A25="NA", "registar", D25="finalizado", "distribuir")</f>
        <v>avisar</v>
      </c>
      <c r="G25" s="115"/>
      <c r="H25" s="116"/>
      <c r="I25" s="116"/>
      <c r="J25" s="115"/>
      <c r="K25" s="115"/>
      <c r="L25" s="115"/>
      <c r="M25" s="115"/>
      <c r="N25" s="115"/>
      <c r="O25" s="115"/>
      <c r="P25" s="116"/>
      <c r="Q25" s="115"/>
      <c r="R25" s="117"/>
      <c r="S25" s="84"/>
    </row>
    <row r="26" spans="1:19">
      <c r="A26" s="121">
        <f>Planner!H26</f>
        <v>0</v>
      </c>
      <c r="B26" s="123">
        <f>'Participant ID'!D28</f>
        <v>0</v>
      </c>
      <c r="C26" s="119" t="str">
        <f>'Alphanumeric Codes'!B27</f>
        <v>YSU3175IT</v>
      </c>
      <c r="D26" s="118" t="str">
        <f ca="1">Planner!E26</f>
        <v>agendar</v>
      </c>
      <c r="E26" s="118"/>
      <c r="F26" s="115" t="str" cm="1">
        <f t="array" aca="1" ref="F26" ca="1">_xlfn.IFS(G26="atribuido", "distribuido", D26="dropout", "reencaminhar", D26="em acompanhamento", "aguardar", D26="agendar", "avisar", A26="NA", "registar", D26="finalizado", "distribuir")</f>
        <v>avisar</v>
      </c>
      <c r="G26" s="115"/>
      <c r="H26" s="116"/>
      <c r="I26" s="116"/>
      <c r="J26" s="115"/>
      <c r="K26" s="115"/>
      <c r="L26" s="115"/>
      <c r="M26" s="115"/>
      <c r="N26" s="115"/>
      <c r="O26" s="115"/>
      <c r="P26" s="115"/>
      <c r="Q26" s="115"/>
      <c r="R26" s="117"/>
      <c r="S26" s="84"/>
    </row>
    <row r="27" spans="1:19">
      <c r="A27" s="121">
        <f>Planner!H27</f>
        <v>0</v>
      </c>
      <c r="B27" s="123">
        <f>'Participant ID'!D29</f>
        <v>0</v>
      </c>
      <c r="C27" s="119" t="str">
        <f>'Alphanumeric Codes'!B28</f>
        <v>RXZ1911BP</v>
      </c>
      <c r="D27" s="118" t="str">
        <f ca="1">Planner!E27</f>
        <v>agendar</v>
      </c>
      <c r="E27" s="118"/>
      <c r="F27" s="115" t="str" cm="1">
        <f t="array" aca="1" ref="F27" ca="1">_xlfn.IFS(G27="atribuido", "distribuido", D27="dropout", "reencaminhar", D27="em acompanhamento", "aguardar", D27="agendar", "avisar", A27="NA", "registar", D27="finalizado", "distribuir")</f>
        <v>avisar</v>
      </c>
      <c r="G27" s="115"/>
      <c r="H27" s="116"/>
      <c r="I27" s="116"/>
      <c r="J27" s="115"/>
      <c r="K27" s="115"/>
      <c r="L27" s="115"/>
      <c r="M27" s="115"/>
      <c r="N27" s="115"/>
      <c r="O27" s="115"/>
      <c r="P27" s="115"/>
      <c r="Q27" s="115"/>
      <c r="R27" s="117"/>
      <c r="S27" s="84"/>
    </row>
    <row r="28" spans="1:19">
      <c r="A28" s="121">
        <f>Planner!H28</f>
        <v>0</v>
      </c>
      <c r="B28" s="121"/>
      <c r="C28" s="119" t="str">
        <f>'Alphanumeric Codes'!B29</f>
        <v>BPP2236QA</v>
      </c>
      <c r="D28" s="118" t="str">
        <f ca="1">Planner!E28</f>
        <v>agendar</v>
      </c>
      <c r="E28" s="118"/>
      <c r="F28" s="115" t="str" cm="1">
        <f t="array" aca="1" ref="F28" ca="1">_xlfn.IFS(G28="atribuido", "distribuido", D28="dropout", "reencaminhar", D28="em acompanhamento", "aguardar", D28="agendar", "avisar", A28="NA", "registar", D28="finalizado", "distribuir")</f>
        <v>avisar</v>
      </c>
      <c r="G28" s="115"/>
      <c r="H28" s="116"/>
      <c r="I28" s="116"/>
      <c r="J28" s="115"/>
      <c r="K28" s="115"/>
      <c r="L28" s="115"/>
      <c r="M28" s="115"/>
      <c r="N28" s="115"/>
      <c r="O28" s="115"/>
      <c r="P28" s="115"/>
      <c r="Q28" s="115"/>
      <c r="R28" s="119"/>
      <c r="S28" s="84"/>
    </row>
    <row r="29" spans="1:19">
      <c r="A29" s="121">
        <f>Planner!H29</f>
        <v>0</v>
      </c>
      <c r="B29" s="121"/>
      <c r="C29" s="119" t="str">
        <f>'Alphanumeric Codes'!B30</f>
        <v>PQX9721CQ</v>
      </c>
      <c r="D29" s="118">
        <f>Planner!E29</f>
        <v>0</v>
      </c>
      <c r="E29" s="118"/>
      <c r="F29" s="115" t="e" cm="1">
        <f t="array" ref="F29">_xlfn.IFS(G29="atribuido", "distribuido", D29="dropout", "reencaminhar", D29="em acompanhamento", "aguardar", D29="agendar", "avisar", A29="NA", "registar", D29="finalizado", "distribuir")</f>
        <v>#N/A</v>
      </c>
      <c r="G29" s="115"/>
      <c r="H29" s="116"/>
      <c r="I29" s="116"/>
      <c r="J29" s="115"/>
      <c r="K29" s="115"/>
      <c r="L29" s="115"/>
      <c r="M29" s="115"/>
      <c r="N29" s="115"/>
      <c r="O29" s="115"/>
      <c r="P29" s="115"/>
      <c r="Q29" s="115"/>
      <c r="R29" s="119"/>
      <c r="S29" s="84"/>
    </row>
    <row r="30" spans="1:19">
      <c r="A30" s="121">
        <f>Planner!H30</f>
        <v>0</v>
      </c>
      <c r="B30" s="121"/>
      <c r="C30" s="119" t="str">
        <f>'Alphanumeric Codes'!B31</f>
        <v>FNF0536CD</v>
      </c>
      <c r="D30" s="118">
        <f>Planner!E30</f>
        <v>0</v>
      </c>
      <c r="E30" s="118"/>
      <c r="F30" s="115" t="e" cm="1">
        <f t="array" ref="F30">_xlfn.IFS(G30="atribuido", "distribuido", D30="dropout", "reencaminhar", D30="em acompanhamento", "aguardar", D30="agendar", "avisar", A30="NA", "registar", D30="finalizado", "distribuir")</f>
        <v>#N/A</v>
      </c>
      <c r="G30" s="115"/>
      <c r="H30" s="116"/>
      <c r="I30" s="116"/>
      <c r="J30" s="115"/>
      <c r="K30" s="115"/>
      <c r="L30" s="115"/>
      <c r="M30" s="115"/>
      <c r="N30" s="115"/>
      <c r="O30" s="115"/>
      <c r="P30" s="115"/>
      <c r="Q30" s="115"/>
      <c r="R30" s="119"/>
      <c r="S30" s="84"/>
    </row>
    <row r="31" spans="1:19">
      <c r="A31" s="121">
        <f>Planner!H31</f>
        <v>0</v>
      </c>
      <c r="B31" s="121"/>
      <c r="C31" s="119" t="str">
        <f>'Alphanumeric Codes'!B32</f>
        <v>JDZ6743BU</v>
      </c>
      <c r="D31" s="118">
        <f>Planner!E31</f>
        <v>0</v>
      </c>
      <c r="E31" s="118"/>
      <c r="F31" s="115" t="e" cm="1">
        <f t="array" ref="F31">_xlfn.IFS(G31="atribuido", "distribuido", D31="dropout", "reencaminhar", D31="em acompanhamento", "aguardar", D31="agendar", "avisar", A31="NA", "registar", D31="finalizado", "distribuir")</f>
        <v>#N/A</v>
      </c>
      <c r="G31" s="115"/>
      <c r="H31" s="116"/>
      <c r="I31" s="116"/>
      <c r="J31" s="115"/>
      <c r="K31" s="115"/>
      <c r="L31" s="115"/>
      <c r="M31" s="115"/>
      <c r="N31" s="115"/>
      <c r="O31" s="115"/>
      <c r="P31" s="115"/>
      <c r="Q31" s="115"/>
      <c r="R31" s="119"/>
      <c r="S31" s="84"/>
    </row>
    <row r="32" spans="1:19">
      <c r="A32" s="121">
        <f>Planner!H32</f>
        <v>0</v>
      </c>
      <c r="B32" s="121"/>
      <c r="C32" s="119" t="str">
        <f>'Alphanumeric Codes'!B33</f>
        <v>HSZ8527WN</v>
      </c>
      <c r="D32" s="118">
        <f>Planner!E32</f>
        <v>0</v>
      </c>
      <c r="E32" s="118"/>
      <c r="F32" s="115" t="e" cm="1">
        <f t="array" ref="F32">_xlfn.IFS(G32="atribuido", "distribuido", D32="dropout", "reencaminhar", D32="em acompanhamento", "aguardar", D32="agendar", "avisar", A32="NA", "registar", D32="finalizado", "distribuir")</f>
        <v>#N/A</v>
      </c>
      <c r="G32" s="115"/>
      <c r="H32" s="116"/>
      <c r="I32" s="116"/>
      <c r="J32" s="115"/>
      <c r="K32" s="115"/>
      <c r="L32" s="115"/>
      <c r="M32" s="115"/>
      <c r="N32" s="115"/>
      <c r="O32" s="115"/>
      <c r="P32" s="115"/>
      <c r="Q32" s="115"/>
      <c r="R32" s="119"/>
      <c r="S32" s="84"/>
    </row>
    <row r="33" spans="1:19">
      <c r="A33" s="121">
        <f>Planner!H33</f>
        <v>0</v>
      </c>
      <c r="B33" s="121"/>
      <c r="C33" s="119" t="str">
        <f>'Alphanumeric Codes'!B34</f>
        <v>LYI1662YF</v>
      </c>
      <c r="D33" s="118">
        <f>Planner!E33</f>
        <v>0</v>
      </c>
      <c r="E33" s="118"/>
      <c r="F33" s="115" t="e" cm="1">
        <f t="array" ref="F33">_xlfn.IFS(G33="atribuido", "distribuido", D33="dropout", "reencaminhar", D33="em acompanhamento", "aguardar", D33="agendar", "avisar", A33="NA", "registar", D33="finalizado", "distribuir")</f>
        <v>#N/A</v>
      </c>
      <c r="G33" s="115"/>
      <c r="H33" s="116"/>
      <c r="I33" s="116"/>
      <c r="J33" s="115"/>
      <c r="K33" s="115"/>
      <c r="L33" s="115"/>
      <c r="M33" s="115"/>
      <c r="N33" s="115"/>
      <c r="O33" s="115"/>
      <c r="P33" s="115"/>
      <c r="Q33" s="115"/>
      <c r="R33" s="119"/>
      <c r="S33" s="84"/>
    </row>
    <row r="34" spans="1:19">
      <c r="A34" s="121">
        <f>Planner!H34</f>
        <v>0</v>
      </c>
      <c r="B34" s="121"/>
      <c r="C34" s="119" t="str">
        <f>'Alphanumeric Codes'!B35</f>
        <v>OPF1123AM</v>
      </c>
      <c r="D34" s="118">
        <f>Planner!E34</f>
        <v>0</v>
      </c>
      <c r="E34" s="118"/>
      <c r="F34" s="115" t="e" cm="1">
        <f t="array" ref="F34">_xlfn.IFS(G34="atribuido", "distribuido", D34="dropout", "reencaminhar", D34="em acompanhamento", "aguardar", D34="agendar", "avisar", A34="NA", "registar", D34="finalizado", "distribuir")</f>
        <v>#N/A</v>
      </c>
      <c r="G34" s="115"/>
      <c r="H34" s="116"/>
      <c r="I34" s="116"/>
      <c r="J34" s="115"/>
      <c r="K34" s="115"/>
      <c r="L34" s="115"/>
      <c r="M34" s="115"/>
      <c r="N34" s="115"/>
      <c r="O34" s="115"/>
      <c r="P34" s="115"/>
      <c r="Q34" s="115"/>
      <c r="R34" s="119"/>
      <c r="S34" s="84"/>
    </row>
    <row r="35" spans="1:19">
      <c r="A35" s="120"/>
      <c r="B35" s="120"/>
      <c r="C35" s="120"/>
      <c r="D35" s="118">
        <f>Planner!E35</f>
        <v>0</v>
      </c>
      <c r="E35" s="118"/>
      <c r="F35" s="138"/>
      <c r="G35" s="119"/>
      <c r="H35" s="117"/>
      <c r="I35" s="117"/>
      <c r="J35" s="137"/>
      <c r="K35" s="137"/>
      <c r="L35" s="137"/>
      <c r="M35" s="137"/>
      <c r="N35" s="137"/>
      <c r="O35" s="137"/>
      <c r="P35" s="120"/>
      <c r="Q35" s="120"/>
      <c r="R35" s="120"/>
    </row>
  </sheetData>
  <mergeCells count="7">
    <mergeCell ref="C3:C5"/>
    <mergeCell ref="A1:S1"/>
    <mergeCell ref="N3:O4"/>
    <mergeCell ref="F4:G4"/>
    <mergeCell ref="G5:H5"/>
    <mergeCell ref="A2:M2"/>
    <mergeCell ref="E4:E5"/>
  </mergeCells>
  <conditionalFormatting sqref="A6:R8 A11:R11 A13:R14 A16:R35">
    <cfRule type="expression" dxfId="6" priority="1">
      <formula>$F6="distribuido"</formula>
    </cfRule>
    <cfRule type="expression" dxfId="5" priority="2">
      <formula>$F6="distribuir"</formula>
    </cfRule>
    <cfRule type="expression" dxfId="4" priority="3">
      <formula>$F6="registar"</formula>
    </cfRule>
  </conditionalFormatting>
  <conditionalFormatting sqref="A6:R8 A11:R11 A13:R14 A16:R37">
    <cfRule type="expression" dxfId="3" priority="4">
      <formula>$D6="agendar"</formula>
    </cfRule>
    <cfRule type="expression" dxfId="2" priority="5">
      <formula>$D6="em acompanhamento"</formula>
    </cfRule>
  </conditionalFormatting>
  <conditionalFormatting sqref="A6:R8 A11:R11 A13:R14 A16:R52">
    <cfRule type="expression" dxfId="1" priority="6" stopIfTrue="1">
      <formula>$D6="dropout"</formula>
    </cfRule>
    <cfRule type="expression" dxfId="0" priority="7">
      <formula>$D6="finalizado"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00EE-51D7-4ACB-9497-AA2556DAB89F}">
  <dimension ref="A1:BH12"/>
  <sheetViews>
    <sheetView topLeftCell="A3" workbookViewId="0">
      <selection activeCell="E14" sqref="E14"/>
    </sheetView>
  </sheetViews>
  <sheetFormatPr defaultColWidth="8.875" defaultRowHeight="15.6"/>
  <cols>
    <col min="1" max="1" width="25.625" customWidth="1"/>
    <col min="2" max="2" width="29.375" customWidth="1"/>
    <col min="3" max="3" width="19.5" customWidth="1"/>
    <col min="4" max="4" width="12.625" customWidth="1"/>
  </cols>
  <sheetData>
    <row r="1" spans="1:60" s="25" customFormat="1"/>
    <row r="2" spans="1:60" s="2" customFormat="1" ht="72" customHeight="1">
      <c r="A2" s="248" t="s">
        <v>0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6"/>
      <c r="BF2" s="6"/>
      <c r="BG2" s="6"/>
      <c r="BH2" s="6"/>
    </row>
    <row r="3" spans="1:60" s="2" customFormat="1" ht="38.1" customHeight="1">
      <c r="A3" s="248" t="s">
        <v>374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103"/>
      <c r="M3" s="103"/>
      <c r="N3" s="103"/>
      <c r="O3" s="103"/>
      <c r="P3" s="103"/>
      <c r="Q3" s="103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6"/>
      <c r="BF3" s="6"/>
      <c r="BG3" s="6"/>
      <c r="BH3" s="6"/>
    </row>
    <row r="4" spans="1:60" s="2" customFormat="1" ht="38.1" customHeigh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6"/>
      <c r="BF4" s="6"/>
      <c r="BG4" s="6"/>
      <c r="BH4" s="6"/>
    </row>
    <row r="5" spans="1:60" s="150" customFormat="1" ht="21.95" customHeight="1">
      <c r="A5" s="149"/>
      <c r="B5" s="249" t="s">
        <v>375</v>
      </c>
      <c r="C5" s="2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27"/>
      <c r="BF5" s="127"/>
      <c r="BG5" s="127"/>
      <c r="BH5" s="127"/>
    </row>
    <row r="6" spans="1:60" s="99" customFormat="1" ht="15">
      <c r="B6" s="151" t="s">
        <v>376</v>
      </c>
      <c r="C6" s="151" t="s">
        <v>377</v>
      </c>
      <c r="D6" s="99" t="s">
        <v>378</v>
      </c>
      <c r="E6" s="99" t="s">
        <v>379</v>
      </c>
    </row>
    <row r="7" spans="1:60">
      <c r="A7" s="148" t="s">
        <v>380</v>
      </c>
      <c r="B7" s="143" t="s">
        <v>381</v>
      </c>
      <c r="C7" s="144">
        <v>913653244</v>
      </c>
      <c r="D7" s="152">
        <f>COUNTIF('Distribuição CASP'!H6:H35, "daniel castro")</f>
        <v>1</v>
      </c>
      <c r="E7" s="152">
        <f>COUNTIF('Distribuição CASP'!I6:I35, "daniel castro")</f>
        <v>0</v>
      </c>
    </row>
    <row r="8" spans="1:60">
      <c r="A8" s="148" t="s">
        <v>382</v>
      </c>
      <c r="B8" s="145" t="s">
        <v>383</v>
      </c>
      <c r="C8" s="146">
        <v>910430062</v>
      </c>
      <c r="D8" s="152">
        <f>COUNTIF('Distribuição CASP'!H6:H34, "pedro lopes")</f>
        <v>2</v>
      </c>
      <c r="E8" s="152">
        <f>COUNTIF('Distribuição CASP'!I6:I34, "pedro lopes")</f>
        <v>0</v>
      </c>
    </row>
    <row r="9" spans="1:60">
      <c r="A9" s="148" t="s">
        <v>384</v>
      </c>
      <c r="B9" s="192" t="s">
        <v>385</v>
      </c>
      <c r="C9" s="147">
        <v>916121119</v>
      </c>
      <c r="D9" s="152">
        <f>COUNTIF('Distribuição CASP'!H6:H35, "catarina nascimento")</f>
        <v>2</v>
      </c>
      <c r="E9" s="152">
        <f>COUNTIF('Distribuição CASP'!I6:I35, "catarina nascimento")</f>
        <v>1</v>
      </c>
    </row>
    <row r="10" spans="1:60" ht="15.75">
      <c r="A10" s="148" t="s">
        <v>386</v>
      </c>
      <c r="B10" s="202" t="s">
        <v>387</v>
      </c>
      <c r="C10" s="146">
        <v>918732556</v>
      </c>
      <c r="D10" s="152">
        <f>COUNTIF('Distribuição CASP'!H6:H35, "joana pereira")</f>
        <v>2</v>
      </c>
      <c r="E10" s="152">
        <f>COUNTIF('Distribuição CASP'!I6:I35, "joana pereira")</f>
        <v>1</v>
      </c>
    </row>
    <row r="11" spans="1:60">
      <c r="A11" s="148" t="s">
        <v>388</v>
      </c>
      <c r="B11" s="143" t="s">
        <v>389</v>
      </c>
      <c r="C11" s="142"/>
      <c r="D11" s="152">
        <f>COUNTIF('Distribuição CASP'!H6:H35,"claudia pinto")</f>
        <v>1</v>
      </c>
      <c r="E11" s="152">
        <f>COUNTIF('Distribuição CASP'!I6:I35,"claudia pinto")</f>
        <v>1</v>
      </c>
    </row>
    <row r="12" spans="1:60">
      <c r="A12" s="84"/>
      <c r="B12" s="84"/>
      <c r="C12" s="84"/>
    </row>
  </sheetData>
  <mergeCells count="3">
    <mergeCell ref="A2:Q2"/>
    <mergeCell ref="A3:K3"/>
    <mergeCell ref="B5:C5"/>
  </mergeCells>
  <hyperlinks>
    <hyperlink ref="B9" r:id="rId1" xr:uid="{86283940-2F33-48A1-9FDB-20914A615CA0}"/>
    <hyperlink ref="B10" r:id="rId2" xr:uid="{F7C109BE-89BF-44CD-99CA-7F7A9C01634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912884-6362-41bd-843c-fb478ac4b291" xsi:nil="true"/>
    <lcf76f155ced4ddcb4097134ff3c332f xmlns="7778621b-e51f-4f24-ba06-107aa739796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F1D5F56FCA274685EADED2F7F275E9" ma:contentTypeVersion="13" ma:contentTypeDescription="Create a new document." ma:contentTypeScope="" ma:versionID="9485754c0531674cf2a5b36c6e71e4f8">
  <xsd:schema xmlns:xsd="http://www.w3.org/2001/XMLSchema" xmlns:xs="http://www.w3.org/2001/XMLSchema" xmlns:p="http://schemas.microsoft.com/office/2006/metadata/properties" xmlns:ns2="7778621b-e51f-4f24-ba06-107aa7397966" xmlns:ns3="a4912884-6362-41bd-843c-fb478ac4b291" targetNamespace="http://schemas.microsoft.com/office/2006/metadata/properties" ma:root="true" ma:fieldsID="df09d3d9f4787fae7b72e464e04fb8cc" ns2:_="" ns3:_="">
    <xsd:import namespace="7778621b-e51f-4f24-ba06-107aa7397966"/>
    <xsd:import namespace="a4912884-6362-41bd-843c-fb478ac4b2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8621b-e51f-4f24-ba06-107aa7397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b644fc5-1aaf-41a0-a9ea-74221169fc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12884-6362-41bd-843c-fb478ac4b29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93d1883-6ac7-47d9-ac56-a251830e39eb}" ma:internalName="TaxCatchAll" ma:showField="CatchAllData" ma:web="a4912884-6362-41bd-843c-fb478ac4b2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4DEE0-25E8-4D57-8630-2DA4A3E36CBC}"/>
</file>

<file path=customXml/itemProps2.xml><?xml version="1.0" encoding="utf-8"?>
<ds:datastoreItem xmlns:ds="http://schemas.openxmlformats.org/officeDocument/2006/customXml" ds:itemID="{1DBC9827-74DC-4AD8-8C83-247D7A2D92B3}"/>
</file>

<file path=customXml/itemProps3.xml><?xml version="1.0" encoding="utf-8"?>
<ds:datastoreItem xmlns:ds="http://schemas.openxmlformats.org/officeDocument/2006/customXml" ds:itemID="{989F3F8F-7BB4-458A-AFA5-BBF12C821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Daniela Ferreira Ribeiro</cp:lastModifiedBy>
  <cp:revision/>
  <dcterms:created xsi:type="dcterms:W3CDTF">2022-05-10T16:54:27Z</dcterms:created>
  <dcterms:modified xsi:type="dcterms:W3CDTF">2023-10-25T18:18:40Z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0x01010044F1D5F56FCA274685EADED2F7F275E9</vt:lpwstr>
  </property>
  <property fmtid="{D5CDD505-2E9C-101B-9397-08002B2CF9AE}" pid="3" name="MediaServiceImageTags">
    <vt:lpwstr/>
  </property>
</Properties>
</file>