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yNn\NeuralNetwork\ExternalFiles\"/>
    </mc:Choice>
  </mc:AlternateContent>
  <bookViews>
    <workbookView xWindow="0" yWindow="0" windowWidth="24000" windowHeight="9135"/>
  </bookViews>
  <sheets>
    <sheet name="Sheet2" sheetId="2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L44" i="2" l="1"/>
  <c r="K39" i="2"/>
  <c r="T27" i="2"/>
  <c r="U27" i="2"/>
  <c r="V27" i="2"/>
  <c r="T28" i="2"/>
  <c r="U28" i="2"/>
  <c r="V28" i="2"/>
  <c r="T29" i="2"/>
  <c r="U29" i="2"/>
  <c r="V29" i="2"/>
  <c r="T22" i="2"/>
  <c r="K22" i="2"/>
  <c r="L39" i="2"/>
  <c r="M39" i="2"/>
  <c r="K40" i="2"/>
  <c r="L40" i="2"/>
  <c r="M40" i="2"/>
  <c r="K41" i="2"/>
  <c r="L41" i="2"/>
  <c r="M41" i="2"/>
  <c r="K83" i="2"/>
  <c r="L83" i="2"/>
  <c r="M83" i="2"/>
  <c r="K84" i="2"/>
  <c r="L84" i="2"/>
  <c r="M84" i="2"/>
  <c r="K85" i="2"/>
  <c r="L85" i="2"/>
  <c r="M85" i="2"/>
  <c r="T39" i="2" l="1"/>
  <c r="I13" i="2"/>
  <c r="H13" i="2"/>
  <c r="G13" i="2"/>
  <c r="G12" i="2"/>
  <c r="H12" i="2"/>
  <c r="I12" i="2"/>
  <c r="M4" i="2" l="1"/>
  <c r="N4" i="2"/>
  <c r="L4" i="2"/>
  <c r="P11" i="2"/>
  <c r="G3" i="2"/>
  <c r="H3" i="2"/>
  <c r="F3" i="2"/>
  <c r="L60" i="2" l="1"/>
  <c r="M60" i="2"/>
  <c r="K60" i="2"/>
  <c r="L37" i="2"/>
  <c r="M37" i="2"/>
  <c r="K37" i="2"/>
  <c r="L14" i="2"/>
  <c r="M14" i="2"/>
  <c r="K14" i="2"/>
  <c r="K63" i="2"/>
  <c r="L63" i="2"/>
  <c r="M63" i="2"/>
  <c r="K64" i="2"/>
  <c r="L64" i="2"/>
  <c r="M64" i="2"/>
  <c r="L62" i="2"/>
  <c r="M62" i="2"/>
  <c r="K62" i="2"/>
  <c r="D4" i="2" l="1"/>
  <c r="L73" i="2" s="1"/>
  <c r="L74" i="2" s="1"/>
  <c r="L75" i="2" s="1"/>
  <c r="E4" i="2"/>
  <c r="M73" i="2" s="1"/>
  <c r="M74" i="2" s="1"/>
  <c r="M75" i="2" s="1"/>
  <c r="C4" i="2"/>
  <c r="K73" i="2" s="1"/>
  <c r="K74" i="2" s="1"/>
  <c r="K75" i="2" s="1"/>
  <c r="G4" i="2" l="1"/>
  <c r="F4" i="2"/>
  <c r="H4" i="2"/>
  <c r="M50" i="2" l="1"/>
  <c r="M51" i="2" s="1"/>
  <c r="M52" i="2" s="1"/>
  <c r="M70" i="2"/>
  <c r="K50" i="2"/>
  <c r="K51" i="2" s="1"/>
  <c r="K52" i="2" s="1"/>
  <c r="K68" i="2"/>
  <c r="L50" i="2"/>
  <c r="L51" i="2" s="1"/>
  <c r="L52" i="2" s="1"/>
  <c r="L69" i="2"/>
  <c r="J3" i="2"/>
  <c r="L46" i="2" s="1"/>
  <c r="K45" i="2"/>
  <c r="K3" i="2"/>
  <c r="M47" i="2" s="1"/>
  <c r="K4" i="2" l="1"/>
  <c r="I4" i="2"/>
  <c r="J4" i="2"/>
  <c r="M29" i="2" l="1"/>
  <c r="M28" i="2"/>
  <c r="M27" i="2"/>
  <c r="K28" i="2"/>
  <c r="K29" i="2"/>
  <c r="K27" i="2"/>
  <c r="L29" i="2"/>
  <c r="L28" i="2"/>
  <c r="L27" i="2"/>
  <c r="L3" i="2"/>
  <c r="M3" i="2"/>
  <c r="N3" i="2"/>
  <c r="M24" i="2" l="1"/>
  <c r="T16" i="2"/>
  <c r="V18" i="2"/>
  <c r="U17" i="2"/>
  <c r="M25" i="2"/>
  <c r="L23" i="2"/>
  <c r="U23" i="2" l="1"/>
  <c r="V23" i="2"/>
  <c r="U19" i="2"/>
  <c r="V24" i="2"/>
  <c r="V22" i="2"/>
  <c r="U22" i="2"/>
  <c r="T24" i="2"/>
  <c r="T23" i="2"/>
  <c r="V25" i="2" l="1"/>
  <c r="AA25" i="2" s="1"/>
  <c r="T25" i="2"/>
  <c r="Y25" i="2" s="1"/>
  <c r="U24" i="2"/>
  <c r="M33" i="2" s="1"/>
  <c r="V33" i="2" s="1"/>
  <c r="K33" i="2"/>
  <c r="T33" i="2" s="1"/>
  <c r="K34" i="2"/>
  <c r="T34" i="2" s="1"/>
  <c r="L33" i="2"/>
  <c r="U33" i="2" s="1"/>
  <c r="L32" i="2"/>
  <c r="U32" i="2" s="1"/>
  <c r="L34" i="2"/>
  <c r="U34" i="2" s="1"/>
  <c r="U39" i="2"/>
  <c r="V39" i="2"/>
  <c r="U40" i="2"/>
  <c r="V40" i="2"/>
  <c r="T40" i="2"/>
  <c r="U25" i="2" l="1"/>
  <c r="Z25" i="2" s="1"/>
  <c r="M32" i="2"/>
  <c r="V32" i="2" s="1"/>
  <c r="T41" i="2"/>
  <c r="U41" i="2"/>
  <c r="M34" i="2"/>
  <c r="V34" i="2" s="1"/>
  <c r="V41" i="2"/>
  <c r="T46" i="2"/>
  <c r="U46" i="2"/>
  <c r="V46" i="2"/>
  <c r="T45" i="2"/>
  <c r="U45" i="2"/>
  <c r="V45" i="2"/>
  <c r="K32" i="2"/>
  <c r="T32" i="2" s="1"/>
  <c r="T47" i="2" l="1"/>
  <c r="T48" i="2" s="1"/>
  <c r="Y48" i="2" s="1"/>
  <c r="U47" i="2"/>
  <c r="U48" i="2" s="1"/>
  <c r="Z48" i="2" s="1"/>
  <c r="V47" i="2"/>
  <c r="V48" i="2" s="1"/>
  <c r="AA48" i="2" s="1"/>
  <c r="U62" i="2"/>
  <c r="T62" i="2"/>
  <c r="V62" i="2"/>
  <c r="V63" i="2"/>
  <c r="U63" i="2"/>
  <c r="T63" i="2"/>
  <c r="T50" i="2"/>
  <c r="K55" i="2" s="1"/>
  <c r="T55" i="2" s="1"/>
  <c r="U50" i="2"/>
  <c r="K56" i="2" s="1"/>
  <c r="T56" i="2" s="1"/>
  <c r="V50" i="2"/>
  <c r="K57" i="2" s="1"/>
  <c r="T57" i="2" s="1"/>
  <c r="V51" i="2"/>
  <c r="L57" i="2" s="1"/>
  <c r="U57" i="2" s="1"/>
  <c r="U51" i="2"/>
  <c r="L56" i="2" s="1"/>
  <c r="U56" i="2" s="1"/>
  <c r="T51" i="2"/>
  <c r="L55" i="2" s="1"/>
  <c r="U55" i="2" s="1"/>
  <c r="V64" i="2" l="1"/>
  <c r="T52" i="2"/>
  <c r="M55" i="2" s="1"/>
  <c r="V55" i="2" s="1"/>
  <c r="U52" i="2"/>
  <c r="M56" i="2" s="1"/>
  <c r="V56" i="2" s="1"/>
  <c r="T64" i="2"/>
  <c r="V52" i="2"/>
  <c r="M57" i="2" s="1"/>
  <c r="V57" i="2" s="1"/>
  <c r="U64" i="2"/>
  <c r="T68" i="2"/>
  <c r="U68" i="2"/>
  <c r="V68" i="2"/>
  <c r="T69" i="2"/>
  <c r="U69" i="2"/>
  <c r="V69" i="2"/>
  <c r="U70" i="2" l="1"/>
  <c r="U71" i="2" s="1"/>
  <c r="Z71" i="2" s="1"/>
  <c r="T70" i="2"/>
  <c r="T71" i="2" s="1"/>
  <c r="Y71" i="2" s="1"/>
  <c r="V70" i="2"/>
  <c r="V71" i="2" s="1"/>
  <c r="AA71" i="2" s="1"/>
  <c r="V74" i="2"/>
  <c r="L80" i="2" s="1"/>
  <c r="U80" i="2" s="1"/>
  <c r="T74" i="2"/>
  <c r="L78" i="2" s="1"/>
  <c r="U78" i="2" s="1"/>
  <c r="U74" i="2"/>
  <c r="L79" i="2" s="1"/>
  <c r="U79" i="2" s="1"/>
  <c r="U73" i="2"/>
  <c r="K79" i="2" s="1"/>
  <c r="T79" i="2" s="1"/>
  <c r="V73" i="2"/>
  <c r="K80" i="2" s="1"/>
  <c r="T80" i="2" s="1"/>
  <c r="T73" i="2"/>
  <c r="K78" i="2" s="1"/>
  <c r="T78" i="2" s="1"/>
  <c r="U75" i="2" l="1"/>
  <c r="M79" i="2" s="1"/>
  <c r="V79" i="2" s="1"/>
  <c r="V75" i="2"/>
  <c r="M80" i="2" s="1"/>
  <c r="V80" i="2" s="1"/>
  <c r="T75" i="2"/>
  <c r="M78" i="2" s="1"/>
  <c r="V78" i="2" s="1"/>
</calcChain>
</file>

<file path=xl/sharedStrings.xml><?xml version="1.0" encoding="utf-8"?>
<sst xmlns="http://schemas.openxmlformats.org/spreadsheetml/2006/main" count="156" uniqueCount="77">
  <si>
    <t>Input</t>
  </si>
  <si>
    <t>h1</t>
  </si>
  <si>
    <t>h2</t>
  </si>
  <si>
    <t>Output</t>
  </si>
  <si>
    <t>W11 | W12 | W13</t>
  </si>
  <si>
    <t>out1 | out2 | out3</t>
  </si>
  <si>
    <t>W21 | W22 | W23</t>
  </si>
  <si>
    <t>W31 | W32 | W33</t>
  </si>
  <si>
    <t>Relu</t>
  </si>
  <si>
    <t>Sigmoid</t>
  </si>
  <si>
    <t>E1</t>
  </si>
  <si>
    <t>E2</t>
  </si>
  <si>
    <t>E3</t>
  </si>
  <si>
    <t>Softmax</t>
  </si>
  <si>
    <t>IN</t>
  </si>
  <si>
    <t>OUT</t>
  </si>
  <si>
    <t>W</t>
  </si>
  <si>
    <t>B</t>
  </si>
  <si>
    <t>B1  |  B2  |  B3</t>
  </si>
  <si>
    <t>in1  |  in2  |  in3</t>
  </si>
  <si>
    <t>https://becominghuman.ai/back-propagation-is-very-simple-who-made-it-complicated-97b794c97e5c</t>
  </si>
  <si>
    <t>lr</t>
  </si>
  <si>
    <t>Y1</t>
  </si>
  <si>
    <t>Y2</t>
  </si>
  <si>
    <t>Y3</t>
  </si>
  <si>
    <t>=</t>
  </si>
  <si>
    <t>Softmax '</t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</si>
  <si>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</si>
  <si>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kl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</si>
  <si>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</si>
  <si>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</si>
  <si>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jk</t>
    </r>
  </si>
  <si>
    <t>(5)</t>
  </si>
  <si>
    <t>(6)</t>
  </si>
  <si>
    <r>
      <t>H2</t>
    </r>
    <r>
      <rPr>
        <vertAlign val="subscript"/>
        <sz val="10"/>
        <color theme="1"/>
        <rFont val="Titillium"/>
      </rPr>
      <t>out</t>
    </r>
  </si>
  <si>
    <t>http://matrixmultiplication.xyz/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</si>
  <si>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out</t>
    </r>
  </si>
  <si>
    <t>Sigmoid'</t>
  </si>
  <si>
    <r>
      <t>∂E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</si>
  <si>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rPr>
        <sz val="10"/>
        <color theme="1"/>
        <rFont val="Titillium"/>
      </rPr>
      <t>∂O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∂O</t>
    </r>
    <r>
      <rPr>
        <vertAlign val="subscript"/>
        <sz val="10"/>
        <color theme="1"/>
        <rFont val="Titillium"/>
      </rPr>
      <t>in</t>
    </r>
  </si>
  <si>
    <r>
      <t>ΔW</t>
    </r>
    <r>
      <rPr>
        <vertAlign val="subscript"/>
        <sz val="10"/>
        <color theme="1"/>
        <rFont val="Titillium"/>
      </rPr>
      <t>kl</t>
    </r>
  </si>
  <si>
    <r>
      <t>∂O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</si>
  <si>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W</t>
    </r>
    <r>
      <rPr>
        <vertAlign val="subscript"/>
        <sz val="10"/>
        <color theme="1"/>
        <rFont val="Titillium"/>
      </rPr>
      <t>kl</t>
    </r>
  </si>
  <si>
    <r>
      <t>∂H2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int</t>
    </r>
  </si>
  <si>
    <r>
      <t>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</si>
  <si>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in</t>
    </r>
  </si>
  <si>
    <r>
      <t>∂E</t>
    </r>
    <r>
      <rPr>
        <sz val="10"/>
        <color theme="1"/>
        <rFont val="Titillium"/>
      </rPr>
      <t xml:space="preserve"> / ∂H2</t>
    </r>
    <r>
      <rPr>
        <vertAlign val="subscript"/>
        <sz val="10"/>
        <color theme="1"/>
        <rFont val="Titillium"/>
      </rPr>
      <t>out</t>
    </r>
  </si>
  <si>
    <r>
      <t>ΔW</t>
    </r>
    <r>
      <rPr>
        <vertAlign val="subscript"/>
        <sz val="10"/>
        <color theme="1"/>
        <rFont val="Titillium"/>
      </rPr>
      <t>jk</t>
    </r>
  </si>
  <si>
    <t>x</t>
  </si>
  <si>
    <t>=&gt;</t>
  </si>
  <si>
    <r>
      <t>∂H2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</si>
  <si>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out</t>
    </r>
  </si>
  <si>
    <t>Relu'</t>
  </si>
  <si>
    <r>
      <t>∂H1</t>
    </r>
    <r>
      <rPr>
        <vertAlign val="subscript"/>
        <sz val="10"/>
        <color theme="1"/>
        <rFont val="Titillium"/>
      </rPr>
      <t>out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int</t>
    </r>
  </si>
  <si>
    <r>
      <t>∂E</t>
    </r>
    <r>
      <rPr>
        <sz val="10"/>
        <color theme="1"/>
        <rFont val="Titillium"/>
      </rPr>
      <t xml:space="preserve"> / ∂H1</t>
    </r>
    <r>
      <rPr>
        <vertAlign val="subscript"/>
        <sz val="10"/>
        <color theme="1"/>
        <rFont val="Titillium"/>
      </rPr>
      <t>in</t>
    </r>
  </si>
  <si>
    <r>
      <t>∂H1</t>
    </r>
    <r>
      <rPr>
        <vertAlign val="subscript"/>
        <sz val="10"/>
        <color theme="1"/>
        <rFont val="Titillium"/>
      </rPr>
      <t>in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</si>
  <si>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r>
      <t>I</t>
    </r>
    <r>
      <rPr>
        <vertAlign val="subscript"/>
        <sz val="10"/>
        <color theme="1"/>
        <rFont val="Titillium"/>
      </rPr>
      <t>out</t>
    </r>
  </si>
  <si>
    <r>
      <t>∂E</t>
    </r>
    <r>
      <rPr>
        <sz val="10"/>
        <color theme="1"/>
        <rFont val="Titillium"/>
      </rPr>
      <t xml:space="preserve"> / ∂W</t>
    </r>
    <r>
      <rPr>
        <vertAlign val="subscript"/>
        <sz val="10"/>
        <color theme="1"/>
        <rFont val="Titillium"/>
      </rPr>
      <t>ij</t>
    </r>
  </si>
  <si>
    <t>ΔWij</t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</si>
  <si>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jk</t>
    </r>
  </si>
  <si>
    <t>ij</t>
  </si>
  <si>
    <t>jk</t>
  </si>
  <si>
    <t>kl</t>
  </si>
  <si>
    <r>
      <t>W</t>
    </r>
    <r>
      <rPr>
        <vertAlign val="subscript"/>
        <sz val="10"/>
        <color theme="1"/>
        <rFont val="Titillium"/>
      </rPr>
      <t>jk</t>
    </r>
  </si>
  <si>
    <r>
      <t>W</t>
    </r>
    <r>
      <rPr>
        <vertAlign val="subscript"/>
        <sz val="10"/>
        <color theme="1"/>
        <rFont val="Titillium"/>
      </rPr>
      <t>ij</t>
    </r>
  </si>
  <si>
    <r>
      <t>new</t>
    </r>
    <r>
      <rPr>
        <sz val="10"/>
        <color theme="1"/>
        <rFont val="Titillium"/>
      </rPr>
      <t xml:space="preserve"> W</t>
    </r>
    <r>
      <rPr>
        <vertAlign val="subscript"/>
        <sz val="10"/>
        <color theme="1"/>
        <rFont val="Titillium"/>
      </rPr>
      <t>ij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</si>
  <si>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kl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</si>
  <si>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jk</t>
    </r>
  </si>
  <si>
    <r>
      <t>∂E</t>
    </r>
    <r>
      <rPr>
        <sz val="10"/>
        <color theme="1"/>
        <rFont val="Titillium"/>
      </rPr>
      <t xml:space="preserve"> / ∂B</t>
    </r>
    <r>
      <rPr>
        <vertAlign val="subscript"/>
        <sz val="10"/>
        <color theme="1"/>
        <rFont val="Titillium"/>
      </rPr>
      <t>ij</t>
    </r>
  </si>
  <si>
    <r>
      <t>new B</t>
    </r>
    <r>
      <rPr>
        <vertAlign val="subscript"/>
        <sz val="10"/>
        <color theme="1"/>
        <rFont val="Titillium"/>
      </rPr>
      <t>ij</t>
    </r>
    <r>
      <rPr>
        <sz val="10"/>
        <color theme="1"/>
        <rFont val="Titillium"/>
      </rPr>
      <t xml:space="preserve"> =</t>
    </r>
  </si>
  <si>
    <r>
      <t>B</t>
    </r>
    <r>
      <rPr>
        <vertAlign val="subscript"/>
        <sz val="10"/>
        <color theme="1"/>
        <rFont val="Titillium"/>
      </rPr>
      <t>ij</t>
    </r>
  </si>
  <si>
    <r>
      <t>B</t>
    </r>
    <r>
      <rPr>
        <vertAlign val="subscript"/>
        <sz val="10"/>
        <color theme="1"/>
        <rFont val="Titillium"/>
      </rPr>
      <t>jk</t>
    </r>
  </si>
  <si>
    <r>
      <t>B</t>
    </r>
    <r>
      <rPr>
        <vertAlign val="subscript"/>
        <sz val="10"/>
        <color theme="1"/>
        <rFont val="Titillium"/>
      </rPr>
      <t>kl</t>
    </r>
  </si>
  <si>
    <r>
      <t>new B</t>
    </r>
    <r>
      <rPr>
        <vertAlign val="subscript"/>
        <sz val="10"/>
        <color theme="1"/>
        <rFont val="Titillium"/>
      </rPr>
      <t>jk</t>
    </r>
    <r>
      <rPr>
        <sz val="10"/>
        <color theme="1"/>
        <rFont val="Titillium"/>
      </rPr>
      <t xml:space="preserve"> =</t>
    </r>
  </si>
  <si>
    <r>
      <t>new B</t>
    </r>
    <r>
      <rPr>
        <vertAlign val="subscript"/>
        <sz val="10"/>
        <color theme="1"/>
        <rFont val="Titillium"/>
      </rPr>
      <t>kl</t>
    </r>
    <r>
      <rPr>
        <sz val="10"/>
        <color theme="1"/>
        <rFont val="Titillium"/>
      </rPr>
      <t xml:space="preserve"> =</t>
    </r>
  </si>
  <si>
    <t>Logaritmic</t>
  </si>
  <si>
    <t>Crossentropy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</si>
</sst>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theme="1"/>
      <name val="Titillium"/>
      <family val="2"/>
    </font>
    <font>
      <sz val="14"/>
      <color theme="1"/>
      <name val="Titillium"/>
      <family val="2"/>
    </font>
    <font>
      <u/>
      <sz val="10"/>
      <color theme="10"/>
      <name val="Titillium"/>
      <family val="2"/>
    </font>
    <font>
      <vertAlign val="subscript"/>
      <sz val="10"/>
      <color theme="1"/>
      <name val="Titillium"/>
    </font>
    <font>
      <sz val="10"/>
      <color theme="1"/>
      <name val="Titillium"/>
    </font>
    <font>
      <b/>
      <sz val="16"/>
      <color theme="1"/>
      <name val="Titillium"/>
    </font>
    <font>
      <sz val="10"/>
      <color rgb="FFFF0000"/>
      <name val="Titillium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6" fillId="4" borderId="8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13</xdr:row>
      <xdr:rowOff>95250</xdr:rowOff>
    </xdr:from>
    <xdr:to>
      <xdr:col>7</xdr:col>
      <xdr:colOff>224690</xdr:colOff>
      <xdr:row>19</xdr:row>
      <xdr:rowOff>161924</xdr:rowOff>
    </xdr:to>
    <xdr:pic>
      <xdr:nvPicPr>
        <xdr:cNvPr id="2" name="Picture 1" descr="https://cdn-images-1.medium.com/max/1600/1*fdDRKoUj5ck2k4Aa2BSaAA.png">
          <a:extLst>
            <a:ext uri="{FF2B5EF4-FFF2-40B4-BE49-F238E27FC236}">
              <a16:creationId xmlns:a16="http://schemas.microsoft.com/office/drawing/2014/main" xmlns="" id="{635E3D66-EA89-49A8-8B2C-2AFE732D2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2019300"/>
          <a:ext cx="4234716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123826</xdr:colOff>
      <xdr:row>19</xdr:row>
      <xdr:rowOff>114301</xdr:rowOff>
    </xdr:from>
    <xdr:to>
      <xdr:col>7</xdr:col>
      <xdr:colOff>123825</xdr:colOff>
      <xdr:row>25</xdr:row>
      <xdr:rowOff>108004</xdr:rowOff>
    </xdr:to>
    <xdr:pic>
      <xdr:nvPicPr>
        <xdr:cNvPr id="3" name="Picture 2" descr="https://cdn-images-1.medium.com/max/1600/1*XWyzdij1A-RpkqPNbm9Lrw.png">
          <a:extLst>
            <a:ext uri="{FF2B5EF4-FFF2-40B4-BE49-F238E27FC236}">
              <a16:creationId xmlns:a16="http://schemas.microsoft.com/office/drawing/2014/main" xmlns="" id="{17ECD454-2D91-450B-B800-19D2DCFB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6" y="3019426"/>
          <a:ext cx="4210049" cy="1070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39</xdr:row>
      <xdr:rowOff>76200</xdr:rowOff>
    </xdr:from>
    <xdr:to>
      <xdr:col>6</xdr:col>
      <xdr:colOff>589514</xdr:colOff>
      <xdr:row>51</xdr:row>
      <xdr:rowOff>123824</xdr:rowOff>
    </xdr:to>
    <xdr:pic>
      <xdr:nvPicPr>
        <xdr:cNvPr id="5" name="Picture 4" descr="https://cdn-images-1.medium.com/max/1600/1*NWb_tAHWvBwJc0hNm0LiUQ.png">
          <a:extLst>
            <a:ext uri="{FF2B5EF4-FFF2-40B4-BE49-F238E27FC236}">
              <a16:creationId xmlns:a16="http://schemas.microsoft.com/office/drawing/2014/main" xmlns="" id="{0EA436DA-C610-48C6-BC7B-27EB73C6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7019925"/>
          <a:ext cx="4085189" cy="2228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matrixmultiplication.xyz/" TargetMode="External"/><Relationship Id="rId1" Type="http://schemas.openxmlformats.org/officeDocument/2006/relationships/hyperlink" Target="https://becominghuman.ai/back-propagation-is-very-simple-who-made-it-complicated-97b794c97e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N11" sqref="N11"/>
    </sheetView>
  </sheetViews>
  <sheetFormatPr defaultRowHeight="12.75"/>
  <cols>
    <col min="1" max="1" width="9.140625" style="1"/>
    <col min="2" max="2" width="17.42578125" style="1" customWidth="1"/>
    <col min="3" max="23" width="9.140625" style="1"/>
    <col min="24" max="24" width="10" style="1" customWidth="1"/>
    <col min="25" max="16384" width="9.140625" style="1"/>
  </cols>
  <sheetData>
    <row r="1" spans="1:26" ht="13.5" thickBot="1">
      <c r="F1" s="132" t="s">
        <v>8</v>
      </c>
      <c r="G1" s="132"/>
      <c r="H1" s="132"/>
      <c r="I1" s="132" t="s">
        <v>9</v>
      </c>
      <c r="J1" s="132"/>
      <c r="K1" s="132"/>
      <c r="L1" s="132" t="s">
        <v>13</v>
      </c>
      <c r="M1" s="132"/>
      <c r="N1" s="132"/>
    </row>
    <row r="2" spans="1:26" ht="18.75" thickBot="1">
      <c r="C2" s="130" t="s">
        <v>0</v>
      </c>
      <c r="D2" s="130"/>
      <c r="E2" s="130"/>
      <c r="F2" s="131" t="s">
        <v>1</v>
      </c>
      <c r="G2" s="131"/>
      <c r="H2" s="131"/>
      <c r="I2" s="131" t="s">
        <v>2</v>
      </c>
      <c r="J2" s="131"/>
      <c r="K2" s="131"/>
      <c r="L2" s="131" t="s">
        <v>3</v>
      </c>
      <c r="M2" s="131"/>
      <c r="N2" s="131"/>
      <c r="S2" s="120" t="s">
        <v>21</v>
      </c>
    </row>
    <row r="3" spans="1:26" s="2" customFormat="1" ht="13.5" thickBot="1">
      <c r="A3" s="4" t="s">
        <v>14</v>
      </c>
      <c r="B3" s="2" t="s">
        <v>19</v>
      </c>
      <c r="C3" s="6">
        <v>0.1</v>
      </c>
      <c r="D3" s="7">
        <v>0.2</v>
      </c>
      <c r="E3" s="7">
        <v>0.7</v>
      </c>
      <c r="F3" s="6">
        <f>$C$4*C5+$D$4*C6+$E$4*C7+C8</f>
        <v>1.35</v>
      </c>
      <c r="G3" s="7">
        <f t="shared" ref="G3:H3" si="0">$C$4*D5+$D$4*D6+$E$4*D7+D8</f>
        <v>1.27</v>
      </c>
      <c r="H3" s="11">
        <f t="shared" si="0"/>
        <v>1.8</v>
      </c>
      <c r="I3" s="7">
        <f>$F$4*F5+$G$4*F6+$H$4*F7+F8</f>
        <v>2.7309999999999999</v>
      </c>
      <c r="J3" s="7">
        <f>$F$4*G5+$G$4*G6+$H$4*G7+G8</f>
        <v>2.7600000000000002</v>
      </c>
      <c r="K3" s="7">
        <f>$F$4*H5+$G$4*H6+$H$4*H7+H8</f>
        <v>4.0040000000000004</v>
      </c>
      <c r="L3" s="8">
        <f>$I$4*I5+$J$4*I6+$K$4*I7+I8</f>
        <v>1.8670679715618874</v>
      </c>
      <c r="M3" s="9">
        <f>$I$4*J5+$J$4*J6+$K$4*J7+J8</f>
        <v>2.2302823205735391</v>
      </c>
      <c r="N3" s="10">
        <f>$I$4*K5+$J$4*K6+$K$4*K7+K8</f>
        <v>2.8230360327250636</v>
      </c>
      <c r="S3" s="121">
        <v>0.01</v>
      </c>
    </row>
    <row r="4" spans="1:26" s="3" customFormat="1" ht="13.5" thickBot="1">
      <c r="A4" s="5" t="s">
        <v>15</v>
      </c>
      <c r="B4" s="3" t="s">
        <v>5</v>
      </c>
      <c r="C4" s="12">
        <f>C3</f>
        <v>0.1</v>
      </c>
      <c r="D4" s="13">
        <f>D3</f>
        <v>0.2</v>
      </c>
      <c r="E4" s="13">
        <f>E3</f>
        <v>0.7</v>
      </c>
      <c r="F4" s="122">
        <f>MAX(0,F3)</f>
        <v>1.35</v>
      </c>
      <c r="G4" s="123">
        <f>MAX(0,G3)</f>
        <v>1.27</v>
      </c>
      <c r="H4" s="124">
        <f>MAX(0,H3)</f>
        <v>1.8</v>
      </c>
      <c r="I4" s="12">
        <f>1/(1+EXP(-I3))</f>
        <v>0.9388312894865416</v>
      </c>
      <c r="J4" s="13">
        <f>1/(1+EXP(-J3))</f>
        <v>0.94047563402349843</v>
      </c>
      <c r="K4" s="13">
        <f>1/(1+EXP(-K3))</f>
        <v>0.9820843048123673</v>
      </c>
      <c r="L4" s="12">
        <f>EXP(L3)/(EXP($L$3)+EXP($M$3)+EXP($N$3))</f>
        <v>0.19844689423273101</v>
      </c>
      <c r="M4" s="13">
        <f t="shared" ref="M4:N4" si="1">EXP(M3)/(EXP($L$3)+EXP($M$3)+EXP($N$3))</f>
        <v>0.28535553042500489</v>
      </c>
      <c r="N4" s="14">
        <f t="shared" si="1"/>
        <v>0.51619757534226418</v>
      </c>
    </row>
    <row r="5" spans="1:26" s="2" customFormat="1">
      <c r="A5" s="135" t="s">
        <v>16</v>
      </c>
      <c r="B5" s="2" t="s">
        <v>4</v>
      </c>
      <c r="C5" s="8">
        <v>0.1</v>
      </c>
      <c r="D5" s="9">
        <v>0.2</v>
      </c>
      <c r="E5" s="10">
        <v>0.3</v>
      </c>
      <c r="F5" s="15">
        <v>0.2</v>
      </c>
      <c r="G5" s="16">
        <v>0.3</v>
      </c>
      <c r="H5" s="17">
        <v>0.5</v>
      </c>
      <c r="I5" s="8">
        <v>0.1</v>
      </c>
      <c r="J5" s="9">
        <v>0.4</v>
      </c>
      <c r="K5" s="10">
        <v>0.8</v>
      </c>
      <c r="L5" s="16"/>
      <c r="M5" s="16"/>
      <c r="N5" s="16"/>
    </row>
    <row r="6" spans="1:26" s="2" customFormat="1">
      <c r="A6" s="135"/>
      <c r="B6" s="2" t="s">
        <v>6</v>
      </c>
      <c r="C6" s="15">
        <v>0.3</v>
      </c>
      <c r="D6" s="16">
        <v>0.2</v>
      </c>
      <c r="E6" s="17">
        <v>0.7</v>
      </c>
      <c r="F6" s="15">
        <v>0.3</v>
      </c>
      <c r="G6" s="16">
        <v>0.5</v>
      </c>
      <c r="H6" s="17">
        <v>0.7</v>
      </c>
      <c r="I6" s="15">
        <v>0.3</v>
      </c>
      <c r="J6" s="16">
        <v>0.7</v>
      </c>
      <c r="K6" s="17">
        <v>0.2</v>
      </c>
      <c r="L6" s="16"/>
      <c r="M6" s="16"/>
      <c r="N6" s="16"/>
    </row>
    <row r="7" spans="1:26" s="2" customFormat="1" ht="13.5" thickBot="1">
      <c r="A7" s="135"/>
      <c r="B7" s="2" t="s">
        <v>7</v>
      </c>
      <c r="C7" s="18">
        <v>0.4</v>
      </c>
      <c r="D7" s="19">
        <v>0.3</v>
      </c>
      <c r="E7" s="20">
        <v>0.9</v>
      </c>
      <c r="F7" s="18">
        <v>0.6</v>
      </c>
      <c r="G7" s="19">
        <v>0.4</v>
      </c>
      <c r="H7" s="20">
        <v>0.8</v>
      </c>
      <c r="I7" s="18">
        <v>0.5</v>
      </c>
      <c r="J7" s="19">
        <v>0.2</v>
      </c>
      <c r="K7" s="20">
        <v>0.9</v>
      </c>
      <c r="L7" s="16"/>
      <c r="M7" s="16"/>
      <c r="N7" s="16"/>
    </row>
    <row r="8" spans="1:26" s="3" customFormat="1" ht="13.5" thickBot="1">
      <c r="A8" s="5" t="s">
        <v>17</v>
      </c>
      <c r="B8" s="3" t="s">
        <v>18</v>
      </c>
      <c r="C8" s="12">
        <v>1</v>
      </c>
      <c r="D8" s="13">
        <v>1</v>
      </c>
      <c r="E8" s="14">
        <v>1</v>
      </c>
      <c r="F8" s="12">
        <v>1</v>
      </c>
      <c r="G8" s="13">
        <v>1</v>
      </c>
      <c r="H8" s="14">
        <v>1</v>
      </c>
      <c r="I8" s="12">
        <v>1</v>
      </c>
      <c r="J8" s="13">
        <v>1</v>
      </c>
      <c r="K8" s="14">
        <v>1</v>
      </c>
      <c r="L8" s="21"/>
      <c r="M8" s="21"/>
      <c r="N8" s="21"/>
    </row>
    <row r="9" spans="1:26" s="24" customFormat="1">
      <c r="A9" s="96"/>
      <c r="C9" s="128" t="s">
        <v>60</v>
      </c>
      <c r="D9" s="128"/>
      <c r="E9" s="128"/>
      <c r="F9" s="128" t="s">
        <v>61</v>
      </c>
      <c r="G9" s="128"/>
      <c r="H9" s="128"/>
      <c r="I9" s="128" t="s">
        <v>62</v>
      </c>
      <c r="J9" s="128"/>
      <c r="K9" s="128"/>
      <c r="L9" s="28"/>
      <c r="M9" s="28"/>
      <c r="N9" s="28"/>
    </row>
    <row r="11" spans="1:26" s="22" customFormat="1" ht="13.5" thickBot="1">
      <c r="C11" s="2" t="s">
        <v>22</v>
      </c>
      <c r="D11" s="2" t="s">
        <v>23</v>
      </c>
      <c r="E11" s="2" t="s">
        <v>24</v>
      </c>
      <c r="G11" s="2" t="s">
        <v>10</v>
      </c>
      <c r="H11" s="2" t="s">
        <v>11</v>
      </c>
      <c r="I11" s="2" t="s">
        <v>12</v>
      </c>
      <c r="P11" s="22">
        <f>EXP(2)</f>
        <v>7.3890560989306504</v>
      </c>
      <c r="Q11" s="32"/>
      <c r="R11" s="32"/>
      <c r="T11" s="32"/>
      <c r="U11" s="32"/>
      <c r="V11" s="32"/>
      <c r="Y11" s="32"/>
      <c r="Z11" s="32"/>
    </row>
    <row r="12" spans="1:26" s="22" customFormat="1" ht="13.5" thickBot="1">
      <c r="C12" s="6">
        <v>1</v>
      </c>
      <c r="D12" s="7">
        <v>0</v>
      </c>
      <c r="E12" s="11">
        <v>0</v>
      </c>
      <c r="G12" s="12">
        <f>(-1)*(C12*LOG(L4) + (1-C12)*LOG(1-L4))</f>
        <v>0.70235569357285044</v>
      </c>
      <c r="H12" s="13">
        <f>(-1)*(D12*LOG(M4) + (1-D12)*LOG(1-M4))</f>
        <v>0.14590996281852558</v>
      </c>
      <c r="I12" s="14">
        <f>(-1)*(E12*LOG(N4) + (1-E12)*LOG(1-N4))</f>
        <v>0.31533195942838366</v>
      </c>
      <c r="J12" s="26" t="s">
        <v>75</v>
      </c>
      <c r="P12" s="32"/>
      <c r="Q12" s="32"/>
      <c r="R12" s="32"/>
      <c r="T12" s="32"/>
      <c r="U12" s="32"/>
      <c r="V12" s="32"/>
      <c r="X12" s="32"/>
      <c r="Y12" s="32"/>
      <c r="Z12" s="32"/>
    </row>
    <row r="13" spans="1:26" s="32" customFormat="1" ht="13.5" thickBot="1">
      <c r="C13" s="16"/>
      <c r="D13" s="16"/>
      <c r="E13" s="16"/>
      <c r="G13" s="21">
        <f>(-1)*(C12*(1/L4)+(1-C12)*(1/(1-L4)))</f>
        <v>-5.039131521137528</v>
      </c>
      <c r="H13" s="21">
        <f>(-1)*(D12*(1/M4)+(1-D12)*(1/(1-M4)))</f>
        <v>-1.3992971926232187</v>
      </c>
      <c r="I13" s="21">
        <f>(-1)*(E12*(1/N4)+(1-E12)*(1/(1-N4)))</f>
        <v>-2.066959463271492</v>
      </c>
      <c r="J13" s="26" t="s">
        <v>76</v>
      </c>
    </row>
    <row r="14" spans="1:26" s="22" customFormat="1" ht="16.5" thickBot="1">
      <c r="I14" s="33" t="s">
        <v>72</v>
      </c>
      <c r="J14" s="34" t="s">
        <v>25</v>
      </c>
      <c r="K14" s="35">
        <f>I8</f>
        <v>1</v>
      </c>
      <c r="L14" s="36">
        <f t="shared" ref="L14:M14" si="2">J8</f>
        <v>1</v>
      </c>
      <c r="M14" s="37">
        <f t="shared" si="2"/>
        <v>1</v>
      </c>
      <c r="P14" s="32"/>
      <c r="Q14" s="32"/>
      <c r="R14" s="32"/>
      <c r="T14" s="32"/>
      <c r="U14" s="32"/>
      <c r="V14" s="32"/>
      <c r="X14" s="32"/>
      <c r="Y14" s="32"/>
      <c r="Z14" s="32"/>
    </row>
    <row r="15" spans="1:26" s="22" customFormat="1" ht="13.5" thickBot="1">
      <c r="T15" s="26" t="s">
        <v>76</v>
      </c>
    </row>
    <row r="16" spans="1:26" s="22" customFormat="1">
      <c r="T16" s="74">
        <f>(-1)*(C12*(1/L4)+(1-C12)*(1/(1-L4)))</f>
        <v>-5.039131521137528</v>
      </c>
      <c r="U16" s="75">
        <v>0</v>
      </c>
      <c r="V16" s="76">
        <v>0</v>
      </c>
    </row>
    <row r="17" spans="1:27" s="22" customFormat="1" ht="15.75">
      <c r="A17" s="133" t="s">
        <v>32</v>
      </c>
      <c r="D17"/>
      <c r="G17" s="25" t="s">
        <v>25</v>
      </c>
      <c r="Q17" s="125" t="s">
        <v>36</v>
      </c>
      <c r="R17" s="125"/>
      <c r="S17" s="25" t="s">
        <v>25</v>
      </c>
      <c r="T17" s="77">
        <v>0</v>
      </c>
      <c r="U17" s="95">
        <f>(-1)*(D12*(1/M4)+(1-D12)*(1/(1-M4)))</f>
        <v>-1.3992971926232187</v>
      </c>
      <c r="V17" s="78">
        <v>0</v>
      </c>
      <c r="W17" s="97">
        <v>-0.30099999999999999</v>
      </c>
    </row>
    <row r="18" spans="1:27" s="22" customFormat="1" ht="13.5" thickBot="1">
      <c r="A18" s="134"/>
      <c r="T18" s="79">
        <v>0</v>
      </c>
      <c r="U18" s="80">
        <v>0</v>
      </c>
      <c r="V18" s="81">
        <f>(-1)*(E12*(1/N4)+(1-E12)*(1/(1-N4)))</f>
        <v>-2.066959463271492</v>
      </c>
    </row>
    <row r="19" spans="1:27" s="22" customFormat="1">
      <c r="U19" s="26">
        <f>(-1)*(D12*(1/M4)+(1-D12)*(1/(1-M4)))</f>
        <v>-1.3992971926232187</v>
      </c>
    </row>
    <row r="20" spans="1:27" s="22" customFormat="1"/>
    <row r="21" spans="1:27" s="22" customFormat="1" ht="13.5" thickBot="1">
      <c r="K21" s="22" t="s">
        <v>26</v>
      </c>
    </row>
    <row r="22" spans="1:27" s="22" customFormat="1">
      <c r="K22" s="66">
        <f>(EXP(L3)*(EXP(M3)+EXP(N3)))/(EXP($L$3)+EXP($M$3)+EXP($N$3))^2</f>
        <v>0.15906572440211431</v>
      </c>
      <c r="L22" s="67">
        <v>0</v>
      </c>
      <c r="M22" s="68">
        <v>0</v>
      </c>
      <c r="T22" s="107">
        <f>$T16*K$22+$U16*K$23+$V16*K$24</f>
        <v>-0.80155310576726913</v>
      </c>
      <c r="U22" s="108">
        <f t="shared" ref="T22:V24" si="3">$T16*L$22+$U16*L$23+$V16*L$24</f>
        <v>0</v>
      </c>
      <c r="V22" s="109">
        <f t="shared" si="3"/>
        <v>0</v>
      </c>
    </row>
    <row r="23" spans="1:27" s="22" customFormat="1" ht="15.75">
      <c r="A23" s="133" t="s">
        <v>33</v>
      </c>
      <c r="G23" s="25" t="s">
        <v>25</v>
      </c>
      <c r="H23" s="129" t="s">
        <v>39</v>
      </c>
      <c r="I23" s="125"/>
      <c r="J23" s="25" t="s">
        <v>25</v>
      </c>
      <c r="K23" s="69">
        <v>0</v>
      </c>
      <c r="L23" s="27">
        <f>(EXP(M3)*(EXP(L3)+EXP(N3)))/(EXP($L$3)+EXP($M$3)+EXP($N$3))^2</f>
        <v>0.20392775168086905</v>
      </c>
      <c r="M23" s="70">
        <v>0</v>
      </c>
      <c r="P23" s="34" t="s">
        <v>49</v>
      </c>
      <c r="Q23" s="125" t="s">
        <v>38</v>
      </c>
      <c r="R23" s="125"/>
      <c r="S23" s="25" t="s">
        <v>25</v>
      </c>
      <c r="T23" s="110">
        <f t="shared" si="3"/>
        <v>0</v>
      </c>
      <c r="U23" s="111">
        <f t="shared" si="3"/>
        <v>-0.28535553042500494</v>
      </c>
      <c r="V23" s="112">
        <f t="shared" si="3"/>
        <v>0</v>
      </c>
    </row>
    <row r="24" spans="1:27" s="22" customFormat="1" ht="13.5" thickBot="1">
      <c r="A24" s="134"/>
      <c r="K24" s="71">
        <v>0</v>
      </c>
      <c r="L24" s="72">
        <v>0</v>
      </c>
      <c r="M24" s="85">
        <f>EXP(N3)*(EXP(L3)+EXP(M3))/(EXP(L3)+EXP(M3)+EXP(N3))^2</f>
        <v>0.24973763855303174</v>
      </c>
      <c r="N24" s="97">
        <v>0.36849999999999999</v>
      </c>
      <c r="T24" s="113">
        <f t="shared" si="3"/>
        <v>0</v>
      </c>
      <c r="U24" s="114">
        <f t="shared" si="3"/>
        <v>0</v>
      </c>
      <c r="V24" s="115">
        <f t="shared" si="3"/>
        <v>-0.5161975753422644</v>
      </c>
    </row>
    <row r="25" spans="1:27" s="22" customFormat="1" ht="16.5" thickBot="1">
      <c r="M25" s="22">
        <f>EXP(N3)*(EXP(L3)+EXP(M3))/(EXP(L3)+EXP(M3)+EXP(N3))^2</f>
        <v>0.24973763855303174</v>
      </c>
      <c r="Q25" s="125" t="s">
        <v>66</v>
      </c>
      <c r="R25" s="125"/>
      <c r="S25" s="34" t="s">
        <v>25</v>
      </c>
      <c r="T25" s="73">
        <f>SUM(T22:T24)</f>
        <v>-0.80155310576726913</v>
      </c>
      <c r="U25" s="73">
        <f t="shared" ref="U25" si="4">SUM(U22:U24)</f>
        <v>-0.28535553042500494</v>
      </c>
      <c r="V25" s="73">
        <f t="shared" ref="V25" si="5">SUM(V22:V24)</f>
        <v>-0.5161975753422644</v>
      </c>
      <c r="W25" s="34" t="s">
        <v>49</v>
      </c>
      <c r="X25" s="119" t="s">
        <v>74</v>
      </c>
      <c r="Y25" s="116">
        <f>K14-$S$3*T25</f>
        <v>1.0080155310576726</v>
      </c>
      <c r="Z25" s="117">
        <f t="shared" ref="Z25" si="6">L14-$S$3*U25</f>
        <v>1.0028535553042501</v>
      </c>
      <c r="AA25" s="118">
        <f t="shared" ref="AA25" si="7">M14-$S$3*V25</f>
        <v>1.0051619757534227</v>
      </c>
    </row>
    <row r="26" spans="1:27" s="22" customFormat="1" ht="13.5" thickBot="1">
      <c r="G26"/>
    </row>
    <row r="27" spans="1:27" s="29" customFormat="1" ht="15.75">
      <c r="G27"/>
      <c r="K27" s="48">
        <f t="shared" ref="K27:M29" si="8">I$4</f>
        <v>0.9388312894865416</v>
      </c>
      <c r="L27" s="49">
        <f t="shared" si="8"/>
        <v>0.94047563402349843</v>
      </c>
      <c r="M27" s="50">
        <f t="shared" si="8"/>
        <v>0.9820843048123673</v>
      </c>
      <c r="N27" s="25" t="s">
        <v>25</v>
      </c>
      <c r="O27" s="30" t="s">
        <v>34</v>
      </c>
      <c r="T27" s="38">
        <f t="shared" ref="T27:V29" si="9">$T22*K$27+$U22*K$28+$V22*K$29</f>
        <v>-0.75252313587942754</v>
      </c>
      <c r="U27" s="39">
        <f t="shared" si="9"/>
        <v>-0.75384116534997669</v>
      </c>
      <c r="V27" s="40">
        <f t="shared" si="9"/>
        <v>-0.78719272464764245</v>
      </c>
    </row>
    <row r="28" spans="1:27" s="29" customFormat="1" ht="15.75">
      <c r="H28" s="125" t="s">
        <v>27</v>
      </c>
      <c r="I28" s="125"/>
      <c r="J28" s="25" t="s">
        <v>25</v>
      </c>
      <c r="K28" s="51">
        <f t="shared" si="8"/>
        <v>0.9388312894865416</v>
      </c>
      <c r="L28" s="52">
        <f t="shared" si="8"/>
        <v>0.94047563402349843</v>
      </c>
      <c r="M28" s="53">
        <f t="shared" si="8"/>
        <v>0.9820843048123673</v>
      </c>
      <c r="N28" s="34" t="s">
        <v>25</v>
      </c>
      <c r="O28" s="33" t="s">
        <v>34</v>
      </c>
      <c r="P28" s="34" t="s">
        <v>49</v>
      </c>
      <c r="Q28" s="125" t="s">
        <v>28</v>
      </c>
      <c r="R28" s="125"/>
      <c r="S28" s="25" t="s">
        <v>25</v>
      </c>
      <c r="T28" s="31">
        <f t="shared" si="9"/>
        <v>-0.26790070059102344</v>
      </c>
      <c r="U28" s="33">
        <f t="shared" si="9"/>
        <v>-0.26836992339856824</v>
      </c>
      <c r="V28" s="41">
        <f t="shared" si="9"/>
        <v>-0.28024318772180529</v>
      </c>
    </row>
    <row r="29" spans="1:27" s="29" customFormat="1" ht="16.5" thickBot="1">
      <c r="K29" s="54">
        <f t="shared" si="8"/>
        <v>0.9388312894865416</v>
      </c>
      <c r="L29" s="55">
        <f t="shared" si="8"/>
        <v>0.94047563402349843</v>
      </c>
      <c r="M29" s="56">
        <f t="shared" si="8"/>
        <v>0.9820843048123673</v>
      </c>
      <c r="N29" s="34" t="s">
        <v>25</v>
      </c>
      <c r="O29" s="33" t="s">
        <v>34</v>
      </c>
      <c r="T29" s="42">
        <f t="shared" si="9"/>
        <v>-0.48462243528840432</v>
      </c>
      <c r="U29" s="43">
        <f t="shared" si="9"/>
        <v>-0.48547124195140873</v>
      </c>
      <c r="V29" s="44">
        <f t="shared" si="9"/>
        <v>-0.50694953692583733</v>
      </c>
    </row>
    <row r="30" spans="1:27" s="29" customFormat="1"/>
    <row r="31" spans="1:27" s="29" customFormat="1" ht="13.5" thickBot="1">
      <c r="G31"/>
    </row>
    <row r="32" spans="1:27" s="29" customFormat="1">
      <c r="G32"/>
      <c r="K32" s="57">
        <f>T27*$S$3</f>
        <v>-7.5252313587942758E-3</v>
      </c>
      <c r="L32" s="58">
        <f>T28*$S$3</f>
        <v>-2.6790070059102343E-3</v>
      </c>
      <c r="M32" s="59">
        <f>T29*$S$3</f>
        <v>-4.8462243528840437E-3</v>
      </c>
      <c r="P32" s="25"/>
      <c r="T32" s="74">
        <f t="shared" ref="T32:V34" si="10">K39-K32</f>
        <v>0.10752523135879428</v>
      </c>
      <c r="U32" s="75">
        <f t="shared" si="10"/>
        <v>0.40267900700591025</v>
      </c>
      <c r="V32" s="76">
        <f t="shared" si="10"/>
        <v>0.80484622435288411</v>
      </c>
    </row>
    <row r="33" spans="7:27" s="29" customFormat="1" ht="15.75">
      <c r="G33"/>
      <c r="H33" s="126" t="s">
        <v>40</v>
      </c>
      <c r="I33" s="126"/>
      <c r="J33" s="25" t="s">
        <v>25</v>
      </c>
      <c r="K33" s="60">
        <f>U27*$S$3</f>
        <v>-7.5384116534997674E-3</v>
      </c>
      <c r="L33" s="61">
        <f>U28*$S$3</f>
        <v>-2.6836992339856823E-3</v>
      </c>
      <c r="M33" s="62">
        <f>U29*$S$3</f>
        <v>-4.8547124195140873E-3</v>
      </c>
      <c r="P33" s="34" t="s">
        <v>49</v>
      </c>
      <c r="Q33" s="127" t="s">
        <v>29</v>
      </c>
      <c r="R33" s="127"/>
      <c r="S33" s="25" t="s">
        <v>25</v>
      </c>
      <c r="T33" s="77">
        <f t="shared" si="10"/>
        <v>0.30753841165349977</v>
      </c>
      <c r="U33" s="28">
        <f t="shared" si="10"/>
        <v>0.70268369923398566</v>
      </c>
      <c r="V33" s="78">
        <f t="shared" si="10"/>
        <v>0.20485471241951408</v>
      </c>
    </row>
    <row r="34" spans="7:27" s="29" customFormat="1" ht="13.5" thickBot="1">
      <c r="G34"/>
      <c r="K34" s="63">
        <f>V27*$S$3</f>
        <v>-7.8719272464764251E-3</v>
      </c>
      <c r="L34" s="64">
        <f>V28*$S$3</f>
        <v>-2.8024318772180527E-3</v>
      </c>
      <c r="M34" s="65">
        <f>V29*$S$3</f>
        <v>-5.0694953692583733E-3</v>
      </c>
      <c r="T34" s="79">
        <f t="shared" si="10"/>
        <v>0.50787192724647645</v>
      </c>
      <c r="U34" s="80">
        <f t="shared" si="10"/>
        <v>0.20280243187721805</v>
      </c>
      <c r="V34" s="81">
        <f t="shared" si="10"/>
        <v>0.9050694953692584</v>
      </c>
    </row>
    <row r="35" spans="7:27" s="83" customFormat="1" ht="13.5" thickBot="1">
      <c r="G35" s="84"/>
    </row>
    <row r="36" spans="7:27" s="33" customFormat="1" ht="13.5" thickBot="1">
      <c r="G36" s="82"/>
    </row>
    <row r="37" spans="7:27" s="33" customFormat="1" ht="16.5" thickBot="1">
      <c r="G37" s="82"/>
      <c r="I37" s="33" t="s">
        <v>71</v>
      </c>
      <c r="J37" s="34" t="s">
        <v>25</v>
      </c>
      <c r="K37" s="35">
        <f>F8</f>
        <v>1</v>
      </c>
      <c r="L37" s="36">
        <f t="shared" ref="L37:M37" si="11">G8</f>
        <v>1</v>
      </c>
      <c r="M37" s="37">
        <f t="shared" si="11"/>
        <v>1</v>
      </c>
    </row>
    <row r="38" spans="7:27" s="29" customFormat="1" ht="13.5" thickBot="1">
      <c r="G38"/>
    </row>
    <row r="39" spans="7:27" s="29" customFormat="1">
      <c r="G39"/>
      <c r="K39" s="86">
        <f>I5</f>
        <v>0.1</v>
      </c>
      <c r="L39" s="87">
        <f t="shared" ref="K39:M41" si="12">J5</f>
        <v>0.4</v>
      </c>
      <c r="M39" s="88">
        <f t="shared" si="12"/>
        <v>0.8</v>
      </c>
      <c r="T39" s="74">
        <f>$T22*K$39+$U22*K$40+$V22*K$41</f>
        <v>-8.0155310576726924E-2</v>
      </c>
      <c r="U39" s="75">
        <f t="shared" ref="T39:V41" si="13">$T22*L$39+$U22*L$40+$V22*L$41</f>
        <v>-0.32062124230690769</v>
      </c>
      <c r="V39" s="76">
        <f t="shared" si="13"/>
        <v>-0.64124248461381539</v>
      </c>
    </row>
    <row r="40" spans="7:27" s="29" customFormat="1" ht="15.75">
      <c r="G40"/>
      <c r="H40" s="125" t="s">
        <v>41</v>
      </c>
      <c r="I40" s="125"/>
      <c r="J40" s="25" t="s">
        <v>25</v>
      </c>
      <c r="K40" s="89">
        <f t="shared" si="12"/>
        <v>0.3</v>
      </c>
      <c r="L40" s="90">
        <f t="shared" si="12"/>
        <v>0.7</v>
      </c>
      <c r="M40" s="91">
        <f t="shared" si="12"/>
        <v>0.2</v>
      </c>
      <c r="N40" s="25" t="s">
        <v>25</v>
      </c>
      <c r="O40" s="29" t="s">
        <v>42</v>
      </c>
      <c r="P40" s="34" t="s">
        <v>49</v>
      </c>
      <c r="Q40" s="125" t="s">
        <v>46</v>
      </c>
      <c r="R40" s="125"/>
      <c r="S40" s="25" t="s">
        <v>25</v>
      </c>
      <c r="T40" s="77">
        <f t="shared" si="13"/>
        <v>-8.5606659127501483E-2</v>
      </c>
      <c r="U40" s="28">
        <f t="shared" si="13"/>
        <v>-0.19974887129750346</v>
      </c>
      <c r="V40" s="78">
        <f t="shared" si="13"/>
        <v>-5.7071106085000989E-2</v>
      </c>
      <c r="W40" s="34" t="s">
        <v>25</v>
      </c>
      <c r="X40" s="46" t="s">
        <v>38</v>
      </c>
      <c r="Y40" s="33" t="s">
        <v>48</v>
      </c>
      <c r="Z40" s="47" t="s">
        <v>41</v>
      </c>
      <c r="AA40" s="47"/>
    </row>
    <row r="41" spans="7:27" s="29" customFormat="1" ht="13.5" thickBot="1">
      <c r="G41"/>
      <c r="K41" s="92">
        <f t="shared" si="12"/>
        <v>0.5</v>
      </c>
      <c r="L41" s="93">
        <f t="shared" si="12"/>
        <v>0.2</v>
      </c>
      <c r="M41" s="94">
        <f t="shared" si="12"/>
        <v>0.9</v>
      </c>
      <c r="T41" s="79">
        <f t="shared" si="13"/>
        <v>-0.2580987876711322</v>
      </c>
      <c r="U41" s="80">
        <f t="shared" si="13"/>
        <v>-0.10323951506845289</v>
      </c>
      <c r="V41" s="81">
        <f t="shared" si="13"/>
        <v>-0.46457781780803797</v>
      </c>
    </row>
    <row r="42" spans="7:27" s="29" customFormat="1">
      <c r="G42"/>
    </row>
    <row r="43" spans="7:27" s="29" customFormat="1">
      <c r="G43"/>
    </row>
    <row r="44" spans="7:27" s="29" customFormat="1" ht="13.5" thickBot="1">
      <c r="G44"/>
      <c r="K44" s="29" t="s">
        <v>37</v>
      </c>
      <c r="L44" s="29">
        <f>I3</f>
        <v>2.7309999999999999</v>
      </c>
    </row>
    <row r="45" spans="7:27" s="29" customFormat="1">
      <c r="G45"/>
      <c r="K45" s="66">
        <f>1/(1+EXP(I3))*(1-1/(1+EXP(I3)))</f>
        <v>5.7427099367579122E-2</v>
      </c>
      <c r="L45" s="67">
        <v>0</v>
      </c>
      <c r="M45" s="68">
        <v>0</v>
      </c>
      <c r="T45" s="107">
        <f t="shared" ref="T45:V47" si="14">$T39*K$45+$U39*K$46+$V39*K$47</f>
        <v>-4.6030869853288629E-3</v>
      </c>
      <c r="U45" s="108">
        <f t="shared" si="14"/>
        <v>-1.7948766965777761E-2</v>
      </c>
      <c r="V45" s="109">
        <f t="shared" si="14"/>
        <v>-1.1282483926967469E-2</v>
      </c>
    </row>
    <row r="46" spans="7:27" s="29" customFormat="1" ht="15.75">
      <c r="G46"/>
      <c r="H46" s="125" t="s">
        <v>43</v>
      </c>
      <c r="I46" s="125"/>
      <c r="J46" s="25" t="s">
        <v>25</v>
      </c>
      <c r="K46" s="69">
        <v>0</v>
      </c>
      <c r="L46" s="27">
        <f>1/(1+EXP(J3))*(1-1/(1+EXP(J3)))</f>
        <v>5.5981215831597007E-2</v>
      </c>
      <c r="M46" s="70">
        <v>0</v>
      </c>
      <c r="P46" s="34" t="s">
        <v>49</v>
      </c>
      <c r="Q46" s="125" t="s">
        <v>45</v>
      </c>
      <c r="R46" s="125"/>
      <c r="S46" s="25" t="s">
        <v>25</v>
      </c>
      <c r="T46" s="110">
        <f t="shared" si="14"/>
        <v>-4.9161421202415017E-3</v>
      </c>
      <c r="U46" s="111">
        <f t="shared" si="14"/>
        <v>-1.1182184676223434E-2</v>
      </c>
      <c r="V46" s="112">
        <f t="shared" si="14"/>
        <v>-1.0041503059268857E-3</v>
      </c>
      <c r="W46" s="34" t="s">
        <v>25</v>
      </c>
      <c r="X46" s="46" t="s">
        <v>46</v>
      </c>
      <c r="Y46" s="33" t="s">
        <v>48</v>
      </c>
      <c r="Z46" s="47" t="s">
        <v>43</v>
      </c>
      <c r="AA46" s="47"/>
    </row>
    <row r="47" spans="7:27" s="29" customFormat="1" ht="13.5" thickBot="1">
      <c r="G47"/>
      <c r="K47" s="71">
        <v>0</v>
      </c>
      <c r="L47" s="72">
        <v>0</v>
      </c>
      <c r="M47" s="45">
        <f>1/(1+EXP(K3))*(1-1/(1+EXP(K3)))</f>
        <v>1.7594723053576653E-2</v>
      </c>
      <c r="T47" s="113">
        <f t="shared" si="14"/>
        <v>-1.4821864726241814E-2</v>
      </c>
      <c r="U47" s="114">
        <f t="shared" si="14"/>
        <v>-5.7794735753964729E-3</v>
      </c>
      <c r="V47" s="115">
        <f t="shared" si="14"/>
        <v>-8.1741180411674195E-3</v>
      </c>
    </row>
    <row r="48" spans="7:27" s="29" customFormat="1" ht="16.5" thickBot="1">
      <c r="G48"/>
      <c r="Q48" s="125" t="s">
        <v>67</v>
      </c>
      <c r="R48" s="125"/>
      <c r="S48" s="34" t="s">
        <v>25</v>
      </c>
      <c r="T48" s="73">
        <f>SUM(T45:T47)</f>
        <v>-2.4341093831812179E-2</v>
      </c>
      <c r="U48" s="73">
        <f t="shared" ref="U48:V48" si="15">SUM(U45:U47)</f>
        <v>-3.4910425217397671E-2</v>
      </c>
      <c r="V48" s="73">
        <f t="shared" si="15"/>
        <v>-2.0460752274061772E-2</v>
      </c>
      <c r="W48" s="34" t="s">
        <v>49</v>
      </c>
      <c r="X48" s="119" t="s">
        <v>73</v>
      </c>
      <c r="Y48" s="116">
        <f>K37-$S$3*T48</f>
        <v>1.000243410938318</v>
      </c>
      <c r="Z48" s="117">
        <f t="shared" ref="Z48" si="16">L37-$S$3*U48</f>
        <v>1.0003491042521739</v>
      </c>
      <c r="AA48" s="118">
        <f t="shared" ref="AA48" si="17">M37-$S$3*V48</f>
        <v>1.0002046075227407</v>
      </c>
    </row>
    <row r="49" spans="7:27" s="29" customFormat="1" ht="13.5" thickBot="1">
      <c r="G49"/>
    </row>
    <row r="50" spans="7:27" s="29" customFormat="1" ht="15.75">
      <c r="G50"/>
      <c r="K50" s="48">
        <f>F4</f>
        <v>1.35</v>
      </c>
      <c r="L50" s="49">
        <f>G4</f>
        <v>1.27</v>
      </c>
      <c r="M50" s="50">
        <f>H4</f>
        <v>1.8</v>
      </c>
      <c r="N50" s="25" t="s">
        <v>25</v>
      </c>
      <c r="O50" s="30" t="s">
        <v>44</v>
      </c>
      <c r="T50" s="38">
        <f>$T45*K$50+$U45*K$51+$V45*K$52</f>
        <v>-4.5676356135400026E-2</v>
      </c>
      <c r="U50" s="39">
        <f t="shared" ref="U50:V52" si="18">$T45*L$50+$U45*L$51+$V45*L$52</f>
        <v>-4.29696091051541E-2</v>
      </c>
      <c r="V50" s="40">
        <f t="shared" si="18"/>
        <v>-6.0901808180533368E-2</v>
      </c>
    </row>
    <row r="51" spans="7:27" s="29" customFormat="1" ht="15.75">
      <c r="G51"/>
      <c r="H51" s="125" t="s">
        <v>30</v>
      </c>
      <c r="I51" s="125"/>
      <c r="J51" s="25" t="s">
        <v>25</v>
      </c>
      <c r="K51" s="51">
        <f>K50</f>
        <v>1.35</v>
      </c>
      <c r="L51" s="52">
        <f t="shared" ref="L51:M51" si="19">L50</f>
        <v>1.27</v>
      </c>
      <c r="M51" s="53">
        <f t="shared" si="19"/>
        <v>1.8</v>
      </c>
      <c r="N51" s="34" t="s">
        <v>25</v>
      </c>
      <c r="O51" s="33" t="s">
        <v>44</v>
      </c>
      <c r="P51" s="34" t="s">
        <v>49</v>
      </c>
      <c r="Q51" s="125" t="s">
        <v>31</v>
      </c>
      <c r="R51" s="125"/>
      <c r="S51" s="25" t="s">
        <v>25</v>
      </c>
      <c r="T51" s="31">
        <f t="shared" ref="T51:T52" si="20">$T46*K$50+$U46*K$51+$V46*K$52</f>
        <v>-2.3088344088228963E-2</v>
      </c>
      <c r="U51" s="33">
        <f t="shared" si="18"/>
        <v>-2.1720145920037615E-2</v>
      </c>
      <c r="V51" s="41">
        <f t="shared" si="18"/>
        <v>-3.0784458784305281E-2</v>
      </c>
    </row>
    <row r="52" spans="7:27" s="29" customFormat="1" ht="16.5" thickBot="1">
      <c r="G52"/>
      <c r="K52" s="54">
        <f>K51</f>
        <v>1.35</v>
      </c>
      <c r="L52" s="55">
        <f t="shared" ref="L52" si="21">L51</f>
        <v>1.27</v>
      </c>
      <c r="M52" s="56">
        <f t="shared" ref="M52" si="22">M51</f>
        <v>1.8</v>
      </c>
      <c r="N52" s="34" t="s">
        <v>25</v>
      </c>
      <c r="O52" s="33" t="s">
        <v>44</v>
      </c>
      <c r="T52" s="42">
        <f t="shared" si="20"/>
        <v>-3.8846866062787699E-2</v>
      </c>
      <c r="U52" s="43">
        <f t="shared" si="18"/>
        <v>-3.6544829555363249E-2</v>
      </c>
      <c r="V52" s="44">
        <f t="shared" si="18"/>
        <v>-5.1795821417050275E-2</v>
      </c>
    </row>
    <row r="53" spans="7:27" s="29" customFormat="1">
      <c r="G53"/>
    </row>
    <row r="54" spans="7:27" s="29" customFormat="1" ht="13.5" thickBot="1">
      <c r="G54"/>
    </row>
    <row r="55" spans="7:27" s="29" customFormat="1">
      <c r="G55"/>
      <c r="K55" s="57">
        <f>T50*$S$3</f>
        <v>-4.5676356135400029E-4</v>
      </c>
      <c r="L55" s="58">
        <f>T51*$S$3</f>
        <v>-2.3088344088228964E-4</v>
      </c>
      <c r="M55" s="59">
        <f>T52*$S$3</f>
        <v>-3.88468660627877E-4</v>
      </c>
      <c r="P55" s="34"/>
      <c r="Q55" s="32"/>
      <c r="R55" s="32"/>
      <c r="S55" s="32"/>
      <c r="T55" s="38">
        <f t="shared" ref="T55:V57" si="23">K62-K55</f>
        <v>0.200456763561354</v>
      </c>
      <c r="U55" s="39">
        <f t="shared" si="23"/>
        <v>0.30023088344088228</v>
      </c>
      <c r="V55" s="40">
        <f t="shared" si="23"/>
        <v>0.50038846866062792</v>
      </c>
    </row>
    <row r="56" spans="7:27" s="29" customFormat="1" ht="15.75">
      <c r="G56"/>
      <c r="H56" s="126" t="s">
        <v>47</v>
      </c>
      <c r="I56" s="126"/>
      <c r="J56" s="25" t="s">
        <v>25</v>
      </c>
      <c r="K56" s="60">
        <f>U50*$S$3</f>
        <v>-4.2969609105154101E-4</v>
      </c>
      <c r="L56" s="61">
        <f>U51*$S$3</f>
        <v>-2.1720145920037617E-4</v>
      </c>
      <c r="M56" s="62">
        <f>U52*$S$3</f>
        <v>-3.654482955536325E-4</v>
      </c>
      <c r="P56" s="34" t="s">
        <v>49</v>
      </c>
      <c r="Q56" s="127" t="s">
        <v>59</v>
      </c>
      <c r="R56" s="127"/>
      <c r="S56" s="34" t="s">
        <v>25</v>
      </c>
      <c r="T56" s="31">
        <f t="shared" si="23"/>
        <v>0.30042969609105152</v>
      </c>
      <c r="U56" s="33">
        <f t="shared" si="23"/>
        <v>0.50021720145920034</v>
      </c>
      <c r="V56" s="41">
        <f t="shared" si="23"/>
        <v>0.70036544829555358</v>
      </c>
    </row>
    <row r="57" spans="7:27" s="29" customFormat="1" ht="13.5" thickBot="1">
      <c r="G57"/>
      <c r="K57" s="63">
        <f>V50*$S$3</f>
        <v>-6.0901808180533368E-4</v>
      </c>
      <c r="L57" s="64">
        <f>V51*$S$3</f>
        <v>-3.0784458784305282E-4</v>
      </c>
      <c r="M57" s="65">
        <f>V52*$S$3</f>
        <v>-5.1795821417050273E-4</v>
      </c>
      <c r="P57" s="32"/>
      <c r="Q57" s="32"/>
      <c r="R57" s="32"/>
      <c r="S57" s="32"/>
      <c r="T57" s="42">
        <f t="shared" si="23"/>
        <v>0.60060901808180533</v>
      </c>
      <c r="U57" s="43">
        <f t="shared" si="23"/>
        <v>0.40030784458784308</v>
      </c>
      <c r="V57" s="44">
        <f t="shared" si="23"/>
        <v>0.8005179582141706</v>
      </c>
    </row>
    <row r="58" spans="7:27" s="83" customFormat="1" ht="13.5" thickBot="1">
      <c r="G58" s="84"/>
    </row>
    <row r="59" spans="7:27" s="33" customFormat="1" ht="13.5" thickBot="1">
      <c r="G59" s="82"/>
    </row>
    <row r="60" spans="7:27" s="33" customFormat="1" ht="16.5" thickBot="1">
      <c r="G60" s="82"/>
      <c r="I60" s="33" t="s">
        <v>70</v>
      </c>
      <c r="J60" s="34" t="s">
        <v>25</v>
      </c>
      <c r="K60" s="35">
        <f>C8</f>
        <v>1</v>
      </c>
      <c r="L60" s="36">
        <f t="shared" ref="L60:M60" si="24">D8</f>
        <v>1</v>
      </c>
      <c r="M60" s="37">
        <f t="shared" si="24"/>
        <v>1</v>
      </c>
    </row>
    <row r="61" spans="7:27" s="29" customFormat="1" ht="13.5" thickBot="1">
      <c r="G61"/>
      <c r="O61" s="28"/>
    </row>
    <row r="62" spans="7:27" s="29" customFormat="1">
      <c r="G62"/>
      <c r="H62" s="32"/>
      <c r="I62" s="32"/>
      <c r="J62" s="32"/>
      <c r="K62" s="86">
        <f t="shared" ref="K62:M64" si="25">F5</f>
        <v>0.2</v>
      </c>
      <c r="L62" s="87">
        <f t="shared" si="25"/>
        <v>0.3</v>
      </c>
      <c r="M62" s="88">
        <f t="shared" si="25"/>
        <v>0.5</v>
      </c>
      <c r="N62" s="32"/>
      <c r="O62" s="32"/>
      <c r="Q62" s="32"/>
      <c r="R62" s="32"/>
      <c r="S62" s="32"/>
      <c r="T62" s="74">
        <f t="shared" ref="T62:V64" si="26">$T45*K$62+$U45*K$63+$V45*K$64</f>
        <v>-1.3074737842979581E-2</v>
      </c>
      <c r="U62" s="75">
        <f t="shared" si="26"/>
        <v>-1.4868303149274526E-2</v>
      </c>
      <c r="V62" s="76">
        <f t="shared" si="26"/>
        <v>-2.3891667510282839E-2</v>
      </c>
      <c r="W62" s="32"/>
      <c r="X62" s="32"/>
      <c r="Y62" s="32"/>
      <c r="Z62" s="32"/>
      <c r="AA62" s="32"/>
    </row>
    <row r="63" spans="7:27" s="29" customFormat="1" ht="15.75">
      <c r="G63"/>
      <c r="H63" s="125" t="s">
        <v>50</v>
      </c>
      <c r="I63" s="125"/>
      <c r="J63" s="34" t="s">
        <v>25</v>
      </c>
      <c r="K63" s="89">
        <f t="shared" si="25"/>
        <v>0.3</v>
      </c>
      <c r="L63" s="90">
        <f t="shared" si="25"/>
        <v>0.5</v>
      </c>
      <c r="M63" s="91">
        <f t="shared" si="25"/>
        <v>0.7</v>
      </c>
      <c r="N63" s="34" t="s">
        <v>25</v>
      </c>
      <c r="O63" s="32" t="s">
        <v>63</v>
      </c>
      <c r="P63" s="34" t="s">
        <v>49</v>
      </c>
      <c r="Q63" s="125" t="s">
        <v>51</v>
      </c>
      <c r="R63" s="125"/>
      <c r="S63" s="34" t="s">
        <v>25</v>
      </c>
      <c r="T63" s="77">
        <f t="shared" si="26"/>
        <v>-4.9403740104714614E-3</v>
      </c>
      <c r="U63" s="28">
        <f t="shared" si="26"/>
        <v>-7.4675950965549217E-3</v>
      </c>
      <c r="V63" s="78">
        <f t="shared" si="26"/>
        <v>-1.1088920578218663E-2</v>
      </c>
      <c r="W63" s="34" t="s">
        <v>25</v>
      </c>
      <c r="X63" s="46" t="s">
        <v>45</v>
      </c>
      <c r="Y63" s="33" t="s">
        <v>48</v>
      </c>
      <c r="Z63" s="47" t="s">
        <v>50</v>
      </c>
      <c r="AA63" s="47"/>
    </row>
    <row r="64" spans="7:27" s="29" customFormat="1" ht="13.5" thickBot="1">
      <c r="G64"/>
      <c r="H64" s="32"/>
      <c r="I64" s="32"/>
      <c r="J64" s="32"/>
      <c r="K64" s="92">
        <f t="shared" si="25"/>
        <v>0.6</v>
      </c>
      <c r="L64" s="93">
        <f t="shared" si="25"/>
        <v>0.4</v>
      </c>
      <c r="M64" s="94">
        <f t="shared" si="25"/>
        <v>0.8</v>
      </c>
      <c r="N64" s="32"/>
      <c r="O64" s="32"/>
      <c r="Q64" s="32"/>
      <c r="R64" s="32"/>
      <c r="S64" s="32"/>
      <c r="T64" s="79">
        <f t="shared" si="26"/>
        <v>-9.6026858425677566E-3</v>
      </c>
      <c r="U64" s="80">
        <f t="shared" si="26"/>
        <v>-1.0605943422037748E-2</v>
      </c>
      <c r="V64" s="81">
        <f t="shared" si="26"/>
        <v>-1.7995858298832372E-2</v>
      </c>
      <c r="W64" s="32"/>
      <c r="X64" s="32"/>
      <c r="Y64" s="32"/>
      <c r="Z64" s="32"/>
      <c r="AA64" s="32"/>
    </row>
    <row r="65" spans="7:27" s="29" customFormat="1">
      <c r="G65"/>
    </row>
    <row r="66" spans="7:27" s="29" customFormat="1">
      <c r="G66"/>
    </row>
    <row r="67" spans="7:27" s="29" customFormat="1" ht="13.5" thickBot="1">
      <c r="G67"/>
      <c r="H67" s="32"/>
      <c r="I67" s="32"/>
      <c r="J67" s="32"/>
      <c r="K67" s="32" t="s">
        <v>52</v>
      </c>
      <c r="L67" s="32"/>
      <c r="M67" s="32"/>
    </row>
    <row r="68" spans="7:27">
      <c r="H68" s="32"/>
      <c r="I68" s="32"/>
      <c r="J68" s="32"/>
      <c r="K68" s="66">
        <f>F4/F3</f>
        <v>1</v>
      </c>
      <c r="L68" s="67">
        <v>0</v>
      </c>
      <c r="M68" s="68">
        <v>0</v>
      </c>
      <c r="P68" s="32"/>
      <c r="Q68" s="32"/>
      <c r="R68" s="32"/>
      <c r="S68" s="32"/>
      <c r="T68" s="98">
        <f t="shared" ref="T68:V70" si="27">$T62*K$68+$U62*K$69+$V62*K$70</f>
        <v>-1.3074737842979581E-2</v>
      </c>
      <c r="U68" s="99">
        <f t="shared" si="27"/>
        <v>-1.4868303149274526E-2</v>
      </c>
      <c r="V68" s="100">
        <f t="shared" si="27"/>
        <v>-2.3891667510282839E-2</v>
      </c>
      <c r="W68" s="32"/>
      <c r="X68" s="32"/>
      <c r="Y68" s="32"/>
      <c r="Z68" s="32"/>
      <c r="AA68" s="32"/>
    </row>
    <row r="69" spans="7:27" ht="15.75">
      <c r="H69" s="125" t="s">
        <v>53</v>
      </c>
      <c r="I69" s="125"/>
      <c r="J69" s="34" t="s">
        <v>25</v>
      </c>
      <c r="K69" s="69">
        <v>0</v>
      </c>
      <c r="L69" s="27">
        <f>G4/G3</f>
        <v>1</v>
      </c>
      <c r="M69" s="70">
        <v>0</v>
      </c>
      <c r="P69" s="34" t="s">
        <v>49</v>
      </c>
      <c r="Q69" s="125" t="s">
        <v>54</v>
      </c>
      <c r="R69" s="125"/>
      <c r="S69" s="34" t="s">
        <v>25</v>
      </c>
      <c r="T69" s="101">
        <f t="shared" si="27"/>
        <v>-4.9403740104714614E-3</v>
      </c>
      <c r="U69" s="102">
        <f t="shared" si="27"/>
        <v>-7.4675950965549217E-3</v>
      </c>
      <c r="V69" s="103">
        <f t="shared" si="27"/>
        <v>-1.1088920578218663E-2</v>
      </c>
      <c r="W69" s="34" t="s">
        <v>25</v>
      </c>
      <c r="X69" s="46" t="s">
        <v>51</v>
      </c>
      <c r="Y69" s="33" t="s">
        <v>48</v>
      </c>
      <c r="Z69" s="47" t="s">
        <v>53</v>
      </c>
      <c r="AA69" s="47"/>
    </row>
    <row r="70" spans="7:27" ht="13.5" thickBot="1">
      <c r="H70" s="32"/>
      <c r="I70" s="32"/>
      <c r="J70" s="32"/>
      <c r="K70" s="71">
        <v>0</v>
      </c>
      <c r="L70" s="72">
        <v>0</v>
      </c>
      <c r="M70" s="45">
        <f>H4/H3</f>
        <v>1</v>
      </c>
      <c r="P70" s="32"/>
      <c r="Q70" s="32"/>
      <c r="R70" s="32"/>
      <c r="S70" s="32"/>
      <c r="T70" s="104">
        <f t="shared" si="27"/>
        <v>-9.6026858425677566E-3</v>
      </c>
      <c r="U70" s="105">
        <f t="shared" si="27"/>
        <v>-1.0605943422037748E-2</v>
      </c>
      <c r="V70" s="106">
        <f t="shared" si="27"/>
        <v>-1.7995858298832372E-2</v>
      </c>
      <c r="W70" s="32"/>
      <c r="X70" s="32"/>
      <c r="Y70" s="32"/>
      <c r="Z70" s="32"/>
      <c r="AA70" s="32"/>
    </row>
    <row r="71" spans="7:27" ht="16.5" thickBot="1">
      <c r="Q71" s="125" t="s">
        <v>68</v>
      </c>
      <c r="R71" s="125"/>
      <c r="S71" s="34" t="s">
        <v>25</v>
      </c>
      <c r="T71" s="73">
        <f>SUM(T68:T70)</f>
        <v>-2.7617797696018798E-2</v>
      </c>
      <c r="U71" s="73">
        <f t="shared" ref="U71" si="28">SUM(U68:U70)</f>
        <v>-3.2941841667867192E-2</v>
      </c>
      <c r="V71" s="73">
        <f t="shared" ref="V71" si="29">SUM(V68:V70)</f>
        <v>-5.2976446387333877E-2</v>
      </c>
      <c r="W71" s="34" t="s">
        <v>49</v>
      </c>
      <c r="X71" s="119" t="s">
        <v>69</v>
      </c>
      <c r="Y71" s="116">
        <f>K60-$S$3*T71</f>
        <v>1.0002761779769602</v>
      </c>
      <c r="Z71" s="117">
        <f t="shared" ref="Z71:AA71" si="30">L60-$S$3*U71</f>
        <v>1.0003294184166787</v>
      </c>
      <c r="AA71" s="118">
        <f t="shared" si="30"/>
        <v>1.0005297644638733</v>
      </c>
    </row>
    <row r="72" spans="7:27" ht="13.5" thickBot="1"/>
    <row r="73" spans="7:27" ht="15.75">
      <c r="H73" s="32"/>
      <c r="I73" s="32"/>
      <c r="J73" s="32"/>
      <c r="K73" s="48">
        <f>C4</f>
        <v>0.1</v>
      </c>
      <c r="L73" s="49">
        <f t="shared" ref="L73:M73" si="31">D4</f>
        <v>0.2</v>
      </c>
      <c r="M73" s="50">
        <f t="shared" si="31"/>
        <v>0.7</v>
      </c>
      <c r="N73" s="34" t="s">
        <v>25</v>
      </c>
      <c r="O73" s="33" t="s">
        <v>56</v>
      </c>
      <c r="P73" s="32"/>
      <c r="Q73" s="32"/>
      <c r="R73" s="32"/>
      <c r="S73" s="32"/>
      <c r="T73" s="38">
        <f>$T68*K$73+$U68*K$74+$V68*K$75</f>
        <v>-5.1834708502536946E-3</v>
      </c>
      <c r="U73" s="39">
        <f t="shared" ref="U73:V73" si="32">$T68*L$73+$U68*L$74+$V68*L$75</f>
        <v>-1.0366941700507389E-2</v>
      </c>
      <c r="V73" s="40">
        <f t="shared" si="32"/>
        <v>-3.6284295951775861E-2</v>
      </c>
    </row>
    <row r="74" spans="7:27" ht="15.75">
      <c r="H74" s="125" t="s">
        <v>55</v>
      </c>
      <c r="I74" s="125"/>
      <c r="J74" s="34" t="s">
        <v>25</v>
      </c>
      <c r="K74" s="51">
        <f>K73</f>
        <v>0.1</v>
      </c>
      <c r="L74" s="52">
        <f t="shared" ref="L74:M75" si="33">L73</f>
        <v>0.2</v>
      </c>
      <c r="M74" s="53">
        <f t="shared" si="33"/>
        <v>0.7</v>
      </c>
      <c r="N74" s="34" t="s">
        <v>25</v>
      </c>
      <c r="O74" s="33" t="s">
        <v>56</v>
      </c>
      <c r="P74" s="34" t="s">
        <v>49</v>
      </c>
      <c r="Q74" s="125" t="s">
        <v>57</v>
      </c>
      <c r="R74" s="125"/>
      <c r="S74" s="34" t="s">
        <v>25</v>
      </c>
      <c r="T74" s="31">
        <f t="shared" ref="T74:T75" si="34">$T69*K$73+$U69*K$74+$V69*K$75</f>
        <v>-2.3496889685245045E-3</v>
      </c>
      <c r="U74" s="33">
        <f t="shared" ref="U74:U75" si="35">$T69*L$73+$U69*L$74+$V69*L$75</f>
        <v>-4.6993779370490089E-3</v>
      </c>
      <c r="V74" s="41">
        <f t="shared" ref="V74:V75" si="36">$T69*M$73+$U69*M$74+$V69*M$75</f>
        <v>-1.644782277967153E-2</v>
      </c>
    </row>
    <row r="75" spans="7:27" ht="16.5" thickBot="1">
      <c r="H75" s="32"/>
      <c r="I75" s="32"/>
      <c r="J75" s="32"/>
      <c r="K75" s="54">
        <f>K74</f>
        <v>0.1</v>
      </c>
      <c r="L75" s="55">
        <f t="shared" si="33"/>
        <v>0.2</v>
      </c>
      <c r="M75" s="56">
        <f t="shared" si="33"/>
        <v>0.7</v>
      </c>
      <c r="N75" s="34" t="s">
        <v>25</v>
      </c>
      <c r="O75" s="33" t="s">
        <v>56</v>
      </c>
      <c r="P75" s="32"/>
      <c r="Q75" s="32"/>
      <c r="R75" s="32"/>
      <c r="S75" s="32"/>
      <c r="T75" s="42">
        <f t="shared" si="34"/>
        <v>-3.8204487563437877E-3</v>
      </c>
      <c r="U75" s="43">
        <f t="shared" si="35"/>
        <v>-7.6408975126875753E-3</v>
      </c>
      <c r="V75" s="44">
        <f t="shared" si="36"/>
        <v>-2.6743141294406511E-2</v>
      </c>
    </row>
    <row r="77" spans="7:27" ht="13.5" thickBot="1"/>
    <row r="78" spans="7:27">
      <c r="H78" s="32"/>
      <c r="I78" s="32"/>
      <c r="J78" s="32"/>
      <c r="K78" s="57">
        <f>T73*$S$3</f>
        <v>-5.1834708502536945E-5</v>
      </c>
      <c r="L78" s="58">
        <f>T74*$S$3</f>
        <v>-2.3496889685245045E-5</v>
      </c>
      <c r="M78" s="59">
        <f>T75*$S$3</f>
        <v>-3.8204487563437874E-5</v>
      </c>
      <c r="P78" s="34"/>
      <c r="Q78" s="32"/>
      <c r="R78" s="32"/>
      <c r="S78" s="32"/>
      <c r="T78" s="38">
        <f>K83-K78</f>
        <v>0.10005183470850254</v>
      </c>
      <c r="U78" s="39">
        <f t="shared" ref="U78:V78" si="37">L83-L78</f>
        <v>0.20002349688968526</v>
      </c>
      <c r="V78" s="40">
        <f t="shared" si="37"/>
        <v>0.30003820448756341</v>
      </c>
    </row>
    <row r="79" spans="7:27" ht="15.75">
      <c r="H79" s="126" t="s">
        <v>58</v>
      </c>
      <c r="I79" s="126"/>
      <c r="J79" s="34" t="s">
        <v>25</v>
      </c>
      <c r="K79" s="60">
        <f>U73*$S$3</f>
        <v>-1.0366941700507389E-4</v>
      </c>
      <c r="L79" s="61">
        <f>U74*$S$3</f>
        <v>-4.699377937049009E-5</v>
      </c>
      <c r="M79" s="62">
        <f>U75*$S$3</f>
        <v>-7.6408975126875749E-5</v>
      </c>
      <c r="P79" s="34" t="s">
        <v>49</v>
      </c>
      <c r="Q79" s="127" t="s">
        <v>65</v>
      </c>
      <c r="R79" s="127"/>
      <c r="S79" s="34" t="s">
        <v>25</v>
      </c>
      <c r="T79" s="31">
        <f t="shared" ref="T79:T80" si="38">K84-K79</f>
        <v>0.30010366941700506</v>
      </c>
      <c r="U79" s="33">
        <f t="shared" ref="U79:U80" si="39">L84-L79</f>
        <v>0.20004699377937049</v>
      </c>
      <c r="V79" s="41">
        <f t="shared" ref="V79:V80" si="40">M84-M79</f>
        <v>0.7000764089751268</v>
      </c>
    </row>
    <row r="80" spans="7:27" ht="13.5" thickBot="1">
      <c r="H80" s="32"/>
      <c r="I80" s="32"/>
      <c r="J80" s="32"/>
      <c r="K80" s="63">
        <f>V73*$S$3</f>
        <v>-3.6284295951775859E-4</v>
      </c>
      <c r="L80" s="64">
        <f>V74*$S$3</f>
        <v>-1.6447822779671529E-4</v>
      </c>
      <c r="M80" s="65">
        <f>V75*$S$3</f>
        <v>-2.6743141294406511E-4</v>
      </c>
      <c r="P80" s="32"/>
      <c r="Q80" s="32"/>
      <c r="R80" s="32"/>
      <c r="S80" s="32"/>
      <c r="T80" s="42">
        <f t="shared" si="38"/>
        <v>0.4003628429595178</v>
      </c>
      <c r="U80" s="43">
        <f t="shared" si="39"/>
        <v>0.30016447822779668</v>
      </c>
      <c r="V80" s="44">
        <f t="shared" si="40"/>
        <v>0.90026743141294407</v>
      </c>
    </row>
    <row r="81" spans="8:15" s="83" customFormat="1" ht="13.5" thickBot="1"/>
    <row r="82" spans="8:15" ht="13.5" thickBot="1"/>
    <row r="83" spans="8:15">
      <c r="H83" s="32"/>
      <c r="I83" s="32"/>
      <c r="J83" s="32"/>
      <c r="K83" s="86">
        <f>C5</f>
        <v>0.1</v>
      </c>
      <c r="L83" s="87">
        <f t="shared" ref="L83:M83" si="41">D5</f>
        <v>0.2</v>
      </c>
      <c r="M83" s="88">
        <f t="shared" si="41"/>
        <v>0.3</v>
      </c>
      <c r="N83" s="32"/>
      <c r="O83" s="32"/>
    </row>
    <row r="84" spans="8:15" ht="15.75">
      <c r="H84" s="125" t="s">
        <v>50</v>
      </c>
      <c r="I84" s="125"/>
      <c r="J84" s="34" t="s">
        <v>25</v>
      </c>
      <c r="K84" s="89">
        <f t="shared" ref="K84:K85" si="42">C6</f>
        <v>0.3</v>
      </c>
      <c r="L84" s="90">
        <f t="shared" ref="L84:L85" si="43">D6</f>
        <v>0.2</v>
      </c>
      <c r="M84" s="91">
        <f t="shared" ref="M84:M85" si="44">E6</f>
        <v>0.7</v>
      </c>
      <c r="N84" s="34" t="s">
        <v>25</v>
      </c>
      <c r="O84" s="32" t="s">
        <v>64</v>
      </c>
    </row>
    <row r="85" spans="8:15" ht="13.5" thickBot="1">
      <c r="H85" s="32"/>
      <c r="I85" s="32"/>
      <c r="J85" s="32"/>
      <c r="K85" s="92">
        <f t="shared" si="42"/>
        <v>0.4</v>
      </c>
      <c r="L85" s="93">
        <f t="shared" si="43"/>
        <v>0.3</v>
      </c>
      <c r="M85" s="94">
        <f t="shared" si="44"/>
        <v>0.9</v>
      </c>
      <c r="N85" s="32"/>
      <c r="O85" s="32"/>
    </row>
  </sheetData>
  <mergeCells count="40">
    <mergeCell ref="A17:A18"/>
    <mergeCell ref="A23:A24"/>
    <mergeCell ref="A5:A7"/>
    <mergeCell ref="Q17:R17"/>
    <mergeCell ref="H56:I56"/>
    <mergeCell ref="Q51:R51"/>
    <mergeCell ref="Q40:R40"/>
    <mergeCell ref="Q46:R46"/>
    <mergeCell ref="H33:I33"/>
    <mergeCell ref="Q33:R33"/>
    <mergeCell ref="H40:I40"/>
    <mergeCell ref="H46:I46"/>
    <mergeCell ref="H51:I51"/>
    <mergeCell ref="Q23:R23"/>
    <mergeCell ref="H28:I28"/>
    <mergeCell ref="Q56:R56"/>
    <mergeCell ref="C2:E2"/>
    <mergeCell ref="F2:H2"/>
    <mergeCell ref="L1:N1"/>
    <mergeCell ref="L2:N2"/>
    <mergeCell ref="I2:K2"/>
    <mergeCell ref="F1:H1"/>
    <mergeCell ref="I1:K1"/>
    <mergeCell ref="C9:E9"/>
    <mergeCell ref="F9:H9"/>
    <mergeCell ref="I9:K9"/>
    <mergeCell ref="H63:I63"/>
    <mergeCell ref="Q63:R63"/>
    <mergeCell ref="H23:I23"/>
    <mergeCell ref="Q28:R28"/>
    <mergeCell ref="H84:I84"/>
    <mergeCell ref="Q25:R25"/>
    <mergeCell ref="Q48:R48"/>
    <mergeCell ref="Q71:R71"/>
    <mergeCell ref="H79:I79"/>
    <mergeCell ref="Q79:R79"/>
    <mergeCell ref="H69:I69"/>
    <mergeCell ref="Q69:R69"/>
    <mergeCell ref="H74:I74"/>
    <mergeCell ref="Q74:R7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2.75"/>
  <sheetData>
    <row r="1" spans="1:1">
      <c r="A1" s="23" t="s">
        <v>20</v>
      </c>
    </row>
    <row r="2" spans="1:1">
      <c r="A2" s="23" t="s">
        <v>35</v>
      </c>
    </row>
  </sheetData>
  <hyperlinks>
    <hyperlink ref="A1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Cojocaru-Ext, Daniel</dc:creator>
  <cp:lastModifiedBy>Windows User</cp:lastModifiedBy>
  <dcterms:created xsi:type="dcterms:W3CDTF">2018-03-17T15:04:56Z</dcterms:created>
  <dcterms:modified xsi:type="dcterms:W3CDTF">2018-05-16T23:30:23Z</dcterms:modified>
</cp:coreProperties>
</file>