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yNn\NeuralNetwork\ExternalFiles\"/>
    </mc:Choice>
  </mc:AlternateContent>
  <bookViews>
    <workbookView xWindow="0" yWindow="0" windowWidth="28800" windowHeight="118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M14" i="2"/>
  <c r="M12" i="2" l="1"/>
  <c r="D4" i="2"/>
  <c r="E4" i="2"/>
  <c r="C4" i="2"/>
  <c r="G3" i="2" s="1"/>
  <c r="G4" i="2" s="1"/>
  <c r="F17" i="2" s="1"/>
  <c r="G17" i="2" s="1"/>
  <c r="H17" i="2" s="1"/>
  <c r="G8" i="1"/>
  <c r="H4" i="1"/>
  <c r="G4" i="1"/>
  <c r="F4" i="1"/>
  <c r="F3" i="2" l="1"/>
  <c r="F4" i="2" s="1"/>
  <c r="F16" i="2" s="1"/>
  <c r="G16" i="2" s="1"/>
  <c r="H16" i="2" s="1"/>
  <c r="H3" i="2"/>
  <c r="H4" i="2" s="1"/>
  <c r="F18" i="2" s="1"/>
  <c r="G18" i="2" s="1"/>
  <c r="H18" i="2" s="1"/>
  <c r="J3" i="2" l="1"/>
  <c r="I3" i="2"/>
  <c r="K3" i="2"/>
  <c r="K4" i="2" l="1"/>
  <c r="I18" i="2" s="1"/>
  <c r="K11" i="2"/>
  <c r="I4" i="2"/>
  <c r="I11" i="2"/>
  <c r="J4" i="2"/>
  <c r="I17" i="2" s="1"/>
  <c r="J11" i="2"/>
  <c r="I16" i="2"/>
  <c r="L3" i="2" l="1"/>
  <c r="M11" i="2" s="1"/>
  <c r="M3" i="2"/>
  <c r="J16" i="2"/>
  <c r="J17" i="2"/>
  <c r="N3" i="2"/>
  <c r="J18" i="2"/>
  <c r="M4" i="2" l="1"/>
  <c r="M16" i="2" s="1"/>
  <c r="K18" i="2"/>
  <c r="J23" i="2"/>
  <c r="J27" i="2" s="1"/>
  <c r="L4" i="2"/>
  <c r="L13" i="2" s="1"/>
  <c r="L12" i="2" s="1"/>
  <c r="L11" i="2"/>
  <c r="K17" i="2"/>
  <c r="J22" i="2"/>
  <c r="J26" i="2" s="1"/>
  <c r="N4" i="2"/>
  <c r="Q4" i="2" s="1"/>
  <c r="N10" i="2"/>
  <c r="K16" i="2"/>
  <c r="J21" i="2"/>
  <c r="J25" i="2" s="1"/>
  <c r="O4" i="2"/>
  <c r="N15" i="2"/>
  <c r="N12" i="2" s="1"/>
  <c r="P4" i="2" l="1"/>
  <c r="I21" i="2"/>
  <c r="I25" i="2" s="1"/>
  <c r="I22" i="2"/>
  <c r="I26" i="2" s="1"/>
  <c r="I23" i="2"/>
  <c r="I27" i="2" s="1"/>
  <c r="K22" i="2"/>
  <c r="K26" i="2" s="1"/>
  <c r="K21" i="2"/>
  <c r="K25" i="2" s="1"/>
  <c r="K23" i="2"/>
  <c r="K27" i="2" s="1"/>
</calcChain>
</file>

<file path=xl/comments1.xml><?xml version="1.0" encoding="utf-8"?>
<comments xmlns="http://schemas.openxmlformats.org/spreadsheetml/2006/main">
  <authors>
    <author>Windows User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Transposed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Transposed</t>
        </r>
      </text>
    </comment>
  </commentList>
</comments>
</file>

<file path=xl/sharedStrings.xml><?xml version="1.0" encoding="utf-8"?>
<sst xmlns="http://schemas.openxmlformats.org/spreadsheetml/2006/main" count="32" uniqueCount="32">
  <si>
    <t>Input</t>
  </si>
  <si>
    <t>h1</t>
  </si>
  <si>
    <t>h2</t>
  </si>
  <si>
    <t>Output</t>
  </si>
  <si>
    <t>W11 | W12 | W13</t>
  </si>
  <si>
    <t>out1 | out2 | out3</t>
  </si>
  <si>
    <t>W21 | W22 | W23</t>
  </si>
  <si>
    <t>W31 | W32 | W33</t>
  </si>
  <si>
    <t>Relu</t>
  </si>
  <si>
    <t>Sigmoid</t>
  </si>
  <si>
    <t>Error</t>
  </si>
  <si>
    <t>E1</t>
  </si>
  <si>
    <t>E2</t>
  </si>
  <si>
    <t>E3</t>
  </si>
  <si>
    <t>Softmax</t>
  </si>
  <si>
    <t>IN</t>
  </si>
  <si>
    <t>OUT</t>
  </si>
  <si>
    <t>W</t>
  </si>
  <si>
    <t>B</t>
  </si>
  <si>
    <t>B1  |  B2  |  B3</t>
  </si>
  <si>
    <t>in1  |  in2  |  in3</t>
  </si>
  <si>
    <t>https://becominghuman.ai/back-propagation-is-very-simple-who-made-it-complicated-97b794c97e5c</t>
  </si>
  <si>
    <t>∂out / ∂in</t>
  </si>
  <si>
    <t>∂E / ∂out</t>
  </si>
  <si>
    <t>∂in / ∂W</t>
  </si>
  <si>
    <t>∂E / ∂W</t>
  </si>
  <si>
    <t>lr</t>
  </si>
  <si>
    <t>new W</t>
  </si>
  <si>
    <t>∂E2/out1 | ∂E2/out2 | ∂E2/out3</t>
  </si>
  <si>
    <t>∂E1/out1 | ∂E1/out2 | ∂E1/out3</t>
  </si>
  <si>
    <t>∂E3/out1 | ∂E3/out2 | ∂E3/out3</t>
  </si>
  <si>
    <t>∂Et/∂out1 | ∂Et/∂out2 | ∂Et/∂out3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</si>
</sst>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theme="1"/>
      <name val="Titillium"/>
      <family val="2"/>
    </font>
    <font>
      <sz val="14"/>
      <color theme="1"/>
      <name val="Titillium"/>
      <family val="2"/>
    </font>
    <font>
      <u/>
      <sz val="10"/>
      <color theme="10"/>
      <name val="Titillium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2" fillId="0" borderId="0" xfId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ecominghuman.ai/back-propagation-is-very-simple-who-made-it-complicated-97b794c97e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8"/>
  <sheetViews>
    <sheetView workbookViewId="0">
      <selection activeCell="G8" sqref="G8"/>
    </sheetView>
  </sheetViews>
  <sheetFormatPr defaultRowHeight="12.75"/>
  <sheetData>
    <row r="3" spans="6:8">
      <c r="F3">
        <v>1.8657999999999999</v>
      </c>
      <c r="G3">
        <v>2.2292000000000001</v>
      </c>
      <c r="H3">
        <v>2.8203999999999998</v>
      </c>
    </row>
    <row r="4" spans="6:8">
      <c r="F4">
        <f>EXP(F3)/SUM(EXP($F$3)+EXP($G$3)+EXP($H$3))</f>
        <v>0.19857651019773825</v>
      </c>
      <c r="G4">
        <f>EXP(G3)/SUM(EXP($F$3)+EXP($G$3)+EXP($H$3))</f>
        <v>0.28559492698949396</v>
      </c>
      <c r="H4">
        <f>EXP(H3)/SUM(EXP($F$3)+EXP($G$3)+EXP($H$3))</f>
        <v>0.5158285628127679</v>
      </c>
    </row>
    <row r="8" spans="6:8">
      <c r="G8">
        <f>LOG(0.2698)</f>
        <v>-0.56895805466411453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5"/>
  <sheetViews>
    <sheetView tabSelected="1" workbookViewId="0">
      <selection activeCell="N25" sqref="N25"/>
    </sheetView>
  </sheetViews>
  <sheetFormatPr defaultRowHeight="12.75"/>
  <cols>
    <col min="1" max="1" width="9.140625" style="1"/>
    <col min="2" max="2" width="31.42578125" style="1" bestFit="1" customWidth="1"/>
    <col min="3" max="16384" width="9.140625" style="1"/>
  </cols>
  <sheetData>
    <row r="1" spans="1:19">
      <c r="F1" s="23" t="s">
        <v>8</v>
      </c>
      <c r="G1" s="23"/>
      <c r="H1" s="23"/>
      <c r="I1" s="23" t="s">
        <v>9</v>
      </c>
      <c r="J1" s="23"/>
      <c r="K1" s="23"/>
      <c r="L1" s="23" t="s">
        <v>14</v>
      </c>
      <c r="M1" s="23"/>
      <c r="N1" s="23"/>
    </row>
    <row r="2" spans="1:19" ht="18.75" thickBot="1">
      <c r="C2" s="25" t="s">
        <v>0</v>
      </c>
      <c r="D2" s="25"/>
      <c r="E2" s="25"/>
      <c r="F2" s="22" t="s">
        <v>1</v>
      </c>
      <c r="G2" s="22"/>
      <c r="H2" s="22"/>
      <c r="I2" s="22" t="s">
        <v>2</v>
      </c>
      <c r="J2" s="22"/>
      <c r="K2" s="22"/>
      <c r="L2" s="22" t="s">
        <v>3</v>
      </c>
      <c r="M2" s="22"/>
      <c r="N2" s="22"/>
      <c r="O2" s="22" t="s">
        <v>10</v>
      </c>
      <c r="P2" s="22"/>
      <c r="Q2" s="22"/>
      <c r="S2" s="1" t="s">
        <v>26</v>
      </c>
    </row>
    <row r="3" spans="1:19" s="2" customFormat="1" ht="13.5" thickBot="1">
      <c r="A3" s="4" t="s">
        <v>15</v>
      </c>
      <c r="B3" s="2" t="s">
        <v>20</v>
      </c>
      <c r="C3" s="6">
        <v>0.1</v>
      </c>
      <c r="D3" s="7">
        <v>0.2</v>
      </c>
      <c r="E3" s="7">
        <v>0.7</v>
      </c>
      <c r="F3" s="8">
        <f>$C$4*C5+$D$4*C6+$E$4*C7+C8</f>
        <v>1.35</v>
      </c>
      <c r="G3" s="9">
        <f>$C$4*D5+$D$4*D6+$E$4*D7+D8</f>
        <v>1.27</v>
      </c>
      <c r="H3" s="9">
        <f>$C$4*E5+$D$4*E6+$E$4*E7+E8</f>
        <v>1.8</v>
      </c>
      <c r="I3" s="6">
        <f>$F$4*F5+$G$4*F6+$H$4*F7+F8</f>
        <v>2.7309999999999999</v>
      </c>
      <c r="J3" s="7">
        <f>$F$4*G5+$G$4*G6+$H$4*G7+G8</f>
        <v>2.7600000000000002</v>
      </c>
      <c r="K3" s="7">
        <f>$F$4*H5+$G$4*H6+$H$4*H7+H8</f>
        <v>4.0040000000000004</v>
      </c>
      <c r="L3" s="8">
        <f>$I$4*I5+$J$4*I6+$K$4*I7+I8</f>
        <v>1.8670679715618874</v>
      </c>
      <c r="M3" s="9">
        <f>$I$4*J5+$J$4*J6+$K$4*J7+J8</f>
        <v>2.2302823205735391</v>
      </c>
      <c r="N3" s="10">
        <f>$I$4*K5+$J$4*K6+$K$4*K7+K8</f>
        <v>2.8230360327250636</v>
      </c>
      <c r="O3" s="6">
        <v>1</v>
      </c>
      <c r="P3" s="7">
        <v>0</v>
      </c>
      <c r="Q3" s="11">
        <v>0</v>
      </c>
      <c r="S3" s="2">
        <v>0.01</v>
      </c>
    </row>
    <row r="4" spans="1:19" s="3" customFormat="1" ht="13.5" thickBot="1">
      <c r="A4" s="5" t="s">
        <v>16</v>
      </c>
      <c r="B4" s="3" t="s">
        <v>5</v>
      </c>
      <c r="C4" s="12">
        <f>C3</f>
        <v>0.1</v>
      </c>
      <c r="D4" s="13">
        <f>D3</f>
        <v>0.2</v>
      </c>
      <c r="E4" s="13">
        <f>E3</f>
        <v>0.7</v>
      </c>
      <c r="F4" s="12">
        <f>MAX(0,F3)</f>
        <v>1.35</v>
      </c>
      <c r="G4" s="13">
        <f>MAX(0,G3)</f>
        <v>1.27</v>
      </c>
      <c r="H4" s="14">
        <f>MAX(0,H3)</f>
        <v>1.8</v>
      </c>
      <c r="I4" s="12">
        <f>1/(1+EXP(-I3))</f>
        <v>0.9388312894865416</v>
      </c>
      <c r="J4" s="13">
        <f>1/(1+EXP(-J3))</f>
        <v>0.94047563402349843</v>
      </c>
      <c r="K4" s="13">
        <f>1/(1+EXP(-K3))</f>
        <v>0.9820843048123673</v>
      </c>
      <c r="L4" s="12">
        <f>L3/($L$3+$M$3+$N$3)</f>
        <v>0.2697924485595139</v>
      </c>
      <c r="M4" s="13">
        <f>M3/($L$3+$M$3+$N$3)</f>
        <v>0.32227714117080014</v>
      </c>
      <c r="N4" s="14">
        <f>N3/($L$3+$M$3+$N$3)</f>
        <v>0.40793041026968591</v>
      </c>
      <c r="O4" s="12">
        <f>(-1)*(O3*LOG(L4) + (1-O3)*LOG(1-L4))</f>
        <v>0.56897021031581985</v>
      </c>
      <c r="P4" s="13">
        <f>(-1)*(P3*LOG(M4) + (1-P3)*LOG(1-M4))</f>
        <v>0.16894786584889099</v>
      </c>
      <c r="Q4" s="14">
        <f>(-1)*(Q3*LOG(N4) + (1-Q3)*LOG(1-N4))</f>
        <v>0.22762724486545058</v>
      </c>
    </row>
    <row r="5" spans="1:19" s="2" customFormat="1">
      <c r="A5" s="24" t="s">
        <v>17</v>
      </c>
      <c r="B5" s="2" t="s">
        <v>4</v>
      </c>
      <c r="C5" s="8">
        <v>0.1</v>
      </c>
      <c r="D5" s="9">
        <v>0.2</v>
      </c>
      <c r="E5" s="10">
        <v>0.3</v>
      </c>
      <c r="F5" s="15">
        <v>0.2</v>
      </c>
      <c r="G5" s="16">
        <v>0.3</v>
      </c>
      <c r="H5" s="17">
        <v>0.5</v>
      </c>
      <c r="I5" s="8">
        <v>0.1</v>
      </c>
      <c r="J5" s="9">
        <v>0.4</v>
      </c>
      <c r="K5" s="10">
        <v>0.8</v>
      </c>
      <c r="L5" s="16"/>
      <c r="M5" s="16"/>
      <c r="N5" s="16"/>
      <c r="O5" s="2" t="s">
        <v>11</v>
      </c>
      <c r="P5" s="2" t="s">
        <v>12</v>
      </c>
      <c r="Q5" s="2" t="s">
        <v>13</v>
      </c>
    </row>
    <row r="6" spans="1:19" s="2" customFormat="1">
      <c r="A6" s="24"/>
      <c r="B6" s="2" t="s">
        <v>6</v>
      </c>
      <c r="C6" s="15">
        <v>0.3</v>
      </c>
      <c r="D6" s="16">
        <v>0.2</v>
      </c>
      <c r="E6" s="17">
        <v>0.7</v>
      </c>
      <c r="F6" s="15">
        <v>0.3</v>
      </c>
      <c r="G6" s="16">
        <v>0.5</v>
      </c>
      <c r="H6" s="17">
        <v>0.7</v>
      </c>
      <c r="I6" s="15">
        <v>0.3</v>
      </c>
      <c r="J6" s="16">
        <v>0.7</v>
      </c>
      <c r="K6" s="17">
        <v>0.2</v>
      </c>
      <c r="L6" s="16"/>
      <c r="M6" s="16"/>
      <c r="N6" s="16"/>
    </row>
    <row r="7" spans="1:19" s="2" customFormat="1" ht="13.5" thickBot="1">
      <c r="A7" s="24"/>
      <c r="B7" s="2" t="s">
        <v>7</v>
      </c>
      <c r="C7" s="18">
        <v>0.4</v>
      </c>
      <c r="D7" s="19">
        <v>0.3</v>
      </c>
      <c r="E7" s="20">
        <v>0.9</v>
      </c>
      <c r="F7" s="18">
        <v>0.6</v>
      </c>
      <c r="G7" s="19">
        <v>0.4</v>
      </c>
      <c r="H7" s="20">
        <v>0.8</v>
      </c>
      <c r="I7" s="18">
        <v>0.5</v>
      </c>
      <c r="J7" s="19">
        <v>0.2</v>
      </c>
      <c r="K7" s="20">
        <v>0.9</v>
      </c>
      <c r="L7" s="16"/>
      <c r="M7" s="16"/>
      <c r="N7" s="16"/>
    </row>
    <row r="8" spans="1:19" s="3" customFormat="1" ht="13.5" thickBot="1">
      <c r="A8" s="5" t="s">
        <v>18</v>
      </c>
      <c r="B8" s="3" t="s">
        <v>19</v>
      </c>
      <c r="C8" s="12">
        <v>1</v>
      </c>
      <c r="D8" s="13">
        <v>1</v>
      </c>
      <c r="E8" s="14">
        <v>1</v>
      </c>
      <c r="F8" s="12">
        <v>1</v>
      </c>
      <c r="G8" s="13">
        <v>1</v>
      </c>
      <c r="H8" s="14">
        <v>1</v>
      </c>
      <c r="I8" s="12">
        <v>1</v>
      </c>
      <c r="J8" s="13">
        <v>1</v>
      </c>
      <c r="K8" s="14">
        <v>1</v>
      </c>
      <c r="L8" s="21"/>
      <c r="M8" s="21"/>
      <c r="N8" s="21"/>
    </row>
    <row r="10" spans="1:19">
      <c r="N10" s="27">
        <f>EXP(N3)*(EXP(L3)+EXP(M3))/(EXP(L3)+EXP(M3)+EXP(N3))^2</f>
        <v>0.24973763855303174</v>
      </c>
    </row>
    <row r="11" spans="1:19" s="2" customFormat="1">
      <c r="B11" s="2" t="s">
        <v>22</v>
      </c>
      <c r="I11" s="2">
        <f>1/(1+EXP(I3))*(1-1/(1+EXP(I3)))</f>
        <v>5.7427099367579122E-2</v>
      </c>
      <c r="J11" s="2">
        <f t="shared" ref="J11:K11" si="0">1/(1+EXP(J3))*(1-1/(1+EXP(J3)))</f>
        <v>5.5981215831597007E-2</v>
      </c>
      <c r="K11" s="2">
        <f t="shared" si="0"/>
        <v>1.7594723053576653E-2</v>
      </c>
      <c r="L11" s="2">
        <f>(EXP(L3)*(EXP(M3)+EXP(N3)))/(EXP($L$3)+EXP($M$3)+EXP($N$3))^2</f>
        <v>0.15906572440211431</v>
      </c>
      <c r="M11" s="2">
        <f>(EXP(M3)*(EXP(L3)+EXP(N3)))/(EXP($L$3)+EXP($M$3)+EXP($N$3))^2</f>
        <v>0.20392775168086905</v>
      </c>
      <c r="N11" s="2">
        <v>0.36849999999999999</v>
      </c>
    </row>
    <row r="12" spans="1:19" s="38" customFormat="1">
      <c r="A12" s="40"/>
      <c r="B12" s="38" t="s">
        <v>31</v>
      </c>
      <c r="L12" s="38">
        <f>SUM(L13:L15)</f>
        <v>-3.7065529644704216</v>
      </c>
      <c r="M12" s="38">
        <f>SUM(M13:M15)</f>
        <v>-0.30099999999999999</v>
      </c>
      <c r="N12" s="38">
        <f>SUM(N13:N15)</f>
        <v>-1.6889906479667314</v>
      </c>
    </row>
    <row r="13" spans="1:19" s="3" customFormat="1">
      <c r="A13" s="39"/>
      <c r="B13" s="3" t="s">
        <v>29</v>
      </c>
      <c r="I13" s="3">
        <f>L13*L11*I16</f>
        <v>-0.55352134557837929</v>
      </c>
      <c r="L13" s="3">
        <f>(-1)*(O3*(1/L4)+(1-O3)*(1/(1-L4)))</f>
        <v>-3.7065529644704216</v>
      </c>
      <c r="M13" s="3">
        <v>0</v>
      </c>
      <c r="N13" s="3">
        <v>0</v>
      </c>
    </row>
    <row r="14" spans="1:19" s="3" customFormat="1">
      <c r="A14" s="39"/>
      <c r="B14" s="3" t="s">
        <v>28</v>
      </c>
      <c r="L14" s="3">
        <v>0</v>
      </c>
      <c r="M14" s="3">
        <f>-0.301</f>
        <v>-0.30099999999999999</v>
      </c>
      <c r="N14" s="3">
        <v>0</v>
      </c>
    </row>
    <row r="15" spans="1:19" s="3" customFormat="1" ht="13.5" thickBot="1">
      <c r="A15" s="39"/>
      <c r="B15" s="3" t="s">
        <v>30</v>
      </c>
      <c r="L15" s="3">
        <v>0</v>
      </c>
      <c r="M15" s="3">
        <v>0</v>
      </c>
      <c r="N15" s="3">
        <f>(-1)*(Q3*(1/N4)+(1-Q3)*(1/(1-N4)))</f>
        <v>-1.6889906479667314</v>
      </c>
    </row>
    <row r="16" spans="1:19" s="2" customFormat="1">
      <c r="B16" s="24" t="s">
        <v>24</v>
      </c>
      <c r="F16" s="8">
        <f>F$4</f>
        <v>1.35</v>
      </c>
      <c r="G16" s="9">
        <f>F16</f>
        <v>1.35</v>
      </c>
      <c r="H16" s="10">
        <f>G16</f>
        <v>1.35</v>
      </c>
      <c r="I16" s="8">
        <f>I$4</f>
        <v>0.9388312894865416</v>
      </c>
      <c r="J16" s="9">
        <f>I16</f>
        <v>0.9388312894865416</v>
      </c>
      <c r="K16" s="10">
        <f>J16</f>
        <v>0.9388312894865416</v>
      </c>
      <c r="M16" s="27">
        <f>(-1)*(P3*(1/M4)+(1-P3)*(1/(1-M4)))</f>
        <v>-1.4755293951978394</v>
      </c>
    </row>
    <row r="17" spans="2:11" s="2" customFormat="1">
      <c r="B17" s="24"/>
      <c r="F17" s="15">
        <f>G$4</f>
        <v>1.27</v>
      </c>
      <c r="G17" s="16">
        <f t="shared" ref="G17:H17" si="1">F17</f>
        <v>1.27</v>
      </c>
      <c r="H17" s="17">
        <f t="shared" si="1"/>
        <v>1.27</v>
      </c>
      <c r="I17" s="15">
        <f>J$4</f>
        <v>0.94047563402349843</v>
      </c>
      <c r="J17" s="16">
        <f t="shared" ref="J17:K17" si="2">I17</f>
        <v>0.94047563402349843</v>
      </c>
      <c r="K17" s="17">
        <f t="shared" si="2"/>
        <v>0.94047563402349843</v>
      </c>
    </row>
    <row r="18" spans="2:11" s="2" customFormat="1" ht="13.5" thickBot="1">
      <c r="B18" s="24"/>
      <c r="F18" s="18">
        <f>H$4</f>
        <v>1.8</v>
      </c>
      <c r="G18" s="19">
        <f t="shared" ref="G18:H18" si="3">F18</f>
        <v>1.8</v>
      </c>
      <c r="H18" s="20">
        <f t="shared" si="3"/>
        <v>1.8</v>
      </c>
      <c r="I18" s="18">
        <f>K$4</f>
        <v>0.9820843048123673</v>
      </c>
      <c r="J18" s="19">
        <f t="shared" ref="J18:K18" si="4">I18</f>
        <v>0.9820843048123673</v>
      </c>
      <c r="K18" s="20">
        <f t="shared" si="4"/>
        <v>0.9820843048123673</v>
      </c>
    </row>
    <row r="19" spans="2:11" s="28" customFormat="1"/>
    <row r="20" spans="2:11" s="28" customFormat="1" ht="13.5" thickBot="1"/>
    <row r="21" spans="2:11" s="28" customFormat="1">
      <c r="B21" s="24" t="s">
        <v>25</v>
      </c>
      <c r="I21" s="29">
        <f>I16*L$11*L$13</f>
        <v>-0.55352134557837929</v>
      </c>
      <c r="J21" s="30">
        <f>J16*M$11*M$14</f>
        <v>-5.7627579975865102E-2</v>
      </c>
      <c r="K21" s="31">
        <f>K16*N$11*N$15</f>
        <v>-0.58432207324374486</v>
      </c>
    </row>
    <row r="22" spans="2:11" s="28" customFormat="1">
      <c r="B22" s="24"/>
      <c r="I22" s="32">
        <f>I17*L$11*L$13</f>
        <v>-0.55449082732753208</v>
      </c>
      <c r="J22" s="33">
        <f>J17*M$11*M$14</f>
        <v>-5.7728513548672616E-2</v>
      </c>
      <c r="K22" s="34">
        <f>K17*N$11*N$15</f>
        <v>-0.58534550186156087</v>
      </c>
    </row>
    <row r="23" spans="2:11" s="28" customFormat="1" ht="13.5" thickBot="1">
      <c r="B23" s="24"/>
      <c r="I23" s="35">
        <f>I18*L$11*L$13</f>
        <v>-0.57902269764406011</v>
      </c>
      <c r="J23" s="36">
        <f>J18*M$11*M$14</f>
        <v>-6.028254751667806E-2</v>
      </c>
      <c r="K23" s="37">
        <f>K18*N$11*N$15</f>
        <v>-0.61124244953739448</v>
      </c>
    </row>
    <row r="24" spans="2:11" s="28" customFormat="1" ht="13.5" thickBot="1"/>
    <row r="25" spans="2:11" s="28" customFormat="1">
      <c r="B25" s="24" t="s">
        <v>27</v>
      </c>
      <c r="I25" s="29">
        <f>I5-$S$3*I21</f>
        <v>0.1055352134557838</v>
      </c>
      <c r="J25" s="30">
        <f>J5-$S$3*J21</f>
        <v>0.40057627579975869</v>
      </c>
      <c r="K25" s="31">
        <f>K5-$S$3*K21</f>
        <v>0.80584322073243753</v>
      </c>
    </row>
    <row r="26" spans="2:11" s="28" customFormat="1">
      <c r="B26" s="24"/>
      <c r="I26" s="32">
        <f>I6-$S$3*I22</f>
        <v>0.3055449082732753</v>
      </c>
      <c r="J26" s="33">
        <f>J6-$S$3*J22</f>
        <v>0.70057728513548667</v>
      </c>
      <c r="K26" s="34">
        <f>K6-$S$3*K22</f>
        <v>0.20585345501861563</v>
      </c>
    </row>
    <row r="27" spans="2:11" s="28" customFormat="1" ht="13.5" thickBot="1">
      <c r="B27" s="24"/>
      <c r="I27" s="35">
        <f>I7-$S$3*I23</f>
        <v>0.5057902269764406</v>
      </c>
      <c r="J27" s="36">
        <f>J7-$S$3*J23</f>
        <v>0.20060282547516678</v>
      </c>
      <c r="K27" s="37">
        <f>K7-$S$3*K23</f>
        <v>0.90611242449537399</v>
      </c>
    </row>
    <row r="28" spans="2:11" s="28" customFormat="1"/>
    <row r="29" spans="2:11" s="28" customFormat="1"/>
    <row r="30" spans="2:11" s="28" customFormat="1"/>
    <row r="31" spans="2:11" s="28" customFormat="1">
      <c r="B31" s="3" t="s">
        <v>23</v>
      </c>
    </row>
    <row r="32" spans="2:11" s="28" customFormat="1"/>
    <row r="33" s="28" customFormat="1"/>
    <row r="34" s="28" customFormat="1"/>
    <row r="35" s="28" customFormat="1"/>
    <row r="36" s="28" customFormat="1"/>
    <row r="37" s="28" customFormat="1"/>
    <row r="38" s="28" customFormat="1"/>
    <row r="39" s="28" customFormat="1"/>
    <row r="40" s="28" customFormat="1"/>
    <row r="41" s="28" customFormat="1"/>
    <row r="42" s="28" customFormat="1"/>
    <row r="43" s="28" customFormat="1"/>
    <row r="44" s="28" customFormat="1"/>
    <row r="45" s="28" customFormat="1"/>
  </sheetData>
  <mergeCells count="12">
    <mergeCell ref="B16:B18"/>
    <mergeCell ref="B21:B23"/>
    <mergeCell ref="B25:B27"/>
    <mergeCell ref="O2:Q2"/>
    <mergeCell ref="L1:N1"/>
    <mergeCell ref="A5:A7"/>
    <mergeCell ref="C2:E2"/>
    <mergeCell ref="F2:H2"/>
    <mergeCell ref="I2:K2"/>
    <mergeCell ref="F1:H1"/>
    <mergeCell ref="I1:K1"/>
    <mergeCell ref="L2:N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>
    <row r="1" spans="1:1">
      <c r="A1" s="26" t="s">
        <v>21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Cojocaru-Ext, Daniel</dc:creator>
  <cp:lastModifiedBy>Windows User</cp:lastModifiedBy>
  <dcterms:created xsi:type="dcterms:W3CDTF">2018-03-17T15:04:56Z</dcterms:created>
  <dcterms:modified xsi:type="dcterms:W3CDTF">2018-03-18T01:08:37Z</dcterms:modified>
</cp:coreProperties>
</file>