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ZZZ\MyNn\NeuralNetwork\ExternalFiles\"/>
    </mc:Choice>
  </mc:AlternateContent>
  <bookViews>
    <workbookView xWindow="0" yWindow="0" windowWidth="28800" windowHeight="11835" activeTab="1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5" i="2" l="1"/>
  <c r="Z25" i="2"/>
  <c r="Y25" i="2"/>
  <c r="AA48" i="2"/>
  <c r="Z48" i="2"/>
  <c r="Y48" i="2"/>
  <c r="Z71" i="2"/>
  <c r="AA71" i="2"/>
  <c r="Y71" i="2"/>
  <c r="L60" i="2"/>
  <c r="M60" i="2"/>
  <c r="K60" i="2"/>
  <c r="L37" i="2"/>
  <c r="M37" i="2"/>
  <c r="K37" i="2"/>
  <c r="L14" i="2"/>
  <c r="M14" i="2"/>
  <c r="K14" i="2"/>
  <c r="V71" i="2"/>
  <c r="U71" i="2"/>
  <c r="T71" i="2"/>
  <c r="V25" i="2"/>
  <c r="U25" i="2"/>
  <c r="T25" i="2"/>
  <c r="U48" i="2"/>
  <c r="V48" i="2"/>
  <c r="T48" i="2"/>
  <c r="T16" i="2"/>
  <c r="U17" i="2"/>
  <c r="V18" i="2"/>
  <c r="M24" i="2"/>
  <c r="K84" i="2"/>
  <c r="L84" i="2"/>
  <c r="M84" i="2"/>
  <c r="K85" i="2"/>
  <c r="L85" i="2"/>
  <c r="M85" i="2"/>
  <c r="L83" i="2"/>
  <c r="M83" i="2"/>
  <c r="K83" i="2"/>
  <c r="K39" i="2"/>
  <c r="K63" i="2"/>
  <c r="L63" i="2"/>
  <c r="M63" i="2"/>
  <c r="K64" i="2"/>
  <c r="L64" i="2"/>
  <c r="M64" i="2"/>
  <c r="L62" i="2"/>
  <c r="M62" i="2"/>
  <c r="K62" i="2"/>
  <c r="V23" i="2" l="1"/>
  <c r="K40" i="2"/>
  <c r="L40" i="2"/>
  <c r="M40" i="2"/>
  <c r="K41" i="2"/>
  <c r="L41" i="2"/>
  <c r="M41" i="2"/>
  <c r="L39" i="2"/>
  <c r="M39" i="2"/>
  <c r="D4" i="2" l="1"/>
  <c r="L73" i="2" s="1"/>
  <c r="L74" i="2" s="1"/>
  <c r="L75" i="2" s="1"/>
  <c r="E4" i="2"/>
  <c r="M73" i="2" s="1"/>
  <c r="M74" i="2" s="1"/>
  <c r="M75" i="2" s="1"/>
  <c r="C4" i="2"/>
  <c r="K73" i="2" s="1"/>
  <c r="K74" i="2" s="1"/>
  <c r="K75" i="2" s="1"/>
  <c r="G8" i="1"/>
  <c r="H4" i="1"/>
  <c r="G4" i="1"/>
  <c r="F4" i="1"/>
  <c r="G3" i="2" l="1"/>
  <c r="G4" i="2" s="1"/>
  <c r="F3" i="2"/>
  <c r="F4" i="2" s="1"/>
  <c r="H3" i="2"/>
  <c r="H4" i="2" s="1"/>
  <c r="M50" i="2" l="1"/>
  <c r="M51" i="2" s="1"/>
  <c r="M52" i="2" s="1"/>
  <c r="M70" i="2"/>
  <c r="K50" i="2"/>
  <c r="K51" i="2" s="1"/>
  <c r="K52" i="2" s="1"/>
  <c r="K68" i="2"/>
  <c r="L50" i="2"/>
  <c r="L51" i="2" s="1"/>
  <c r="L52" i="2" s="1"/>
  <c r="L69" i="2"/>
  <c r="J3" i="2"/>
  <c r="L46" i="2" s="1"/>
  <c r="I3" i="2"/>
  <c r="K45" i="2" s="1"/>
  <c r="K3" i="2"/>
  <c r="M47" i="2" s="1"/>
  <c r="K4" i="2" l="1"/>
  <c r="I4" i="2"/>
  <c r="J4" i="2"/>
  <c r="M29" i="2" l="1"/>
  <c r="M28" i="2"/>
  <c r="M27" i="2"/>
  <c r="K28" i="2"/>
  <c r="K29" i="2"/>
  <c r="K27" i="2"/>
  <c r="L29" i="2"/>
  <c r="L28" i="2"/>
  <c r="L27" i="2"/>
  <c r="L3" i="2"/>
  <c r="M3" i="2"/>
  <c r="N3" i="2"/>
  <c r="L4" i="2" l="1"/>
  <c r="N4" i="2"/>
  <c r="G12" i="2"/>
  <c r="M4" i="2"/>
  <c r="K22" i="2"/>
  <c r="M25" i="2"/>
  <c r="L23" i="2"/>
  <c r="U23" i="2" s="1"/>
  <c r="H12" i="2" l="1"/>
  <c r="U19" i="2"/>
  <c r="V24" i="2"/>
  <c r="I12" i="2"/>
  <c r="V22" i="2"/>
  <c r="T22" i="2"/>
  <c r="U22" i="2"/>
  <c r="T24" i="2"/>
  <c r="T23" i="2"/>
  <c r="U24" i="2" l="1"/>
  <c r="U29" i="2" s="1"/>
  <c r="M33" i="2" s="1"/>
  <c r="V33" i="2" s="1"/>
  <c r="T29" i="2"/>
  <c r="M32" i="2" s="1"/>
  <c r="V32" i="2" s="1"/>
  <c r="U27" i="2"/>
  <c r="K33" i="2" s="1"/>
  <c r="T33" i="2" s="1"/>
  <c r="T27" i="2"/>
  <c r="V27" i="2"/>
  <c r="K34" i="2" s="1"/>
  <c r="T34" i="2" s="1"/>
  <c r="U28" i="2"/>
  <c r="L33" i="2" s="1"/>
  <c r="U33" i="2" s="1"/>
  <c r="T28" i="2"/>
  <c r="L32" i="2" s="1"/>
  <c r="U32" i="2" s="1"/>
  <c r="V28" i="2"/>
  <c r="L34" i="2" s="1"/>
  <c r="U34" i="2" s="1"/>
  <c r="T39" i="2"/>
  <c r="U39" i="2"/>
  <c r="V39" i="2"/>
  <c r="U40" i="2"/>
  <c r="V40" i="2"/>
  <c r="T40" i="2"/>
  <c r="T41" i="2" l="1"/>
  <c r="U41" i="2"/>
  <c r="V29" i="2"/>
  <c r="M34" i="2" s="1"/>
  <c r="V34" i="2" s="1"/>
  <c r="V41" i="2"/>
  <c r="T46" i="2"/>
  <c r="U46" i="2"/>
  <c r="V46" i="2"/>
  <c r="T45" i="2"/>
  <c r="U45" i="2"/>
  <c r="V45" i="2"/>
  <c r="K32" i="2"/>
  <c r="T32" i="2" s="1"/>
  <c r="T47" i="2" l="1"/>
  <c r="U47" i="2"/>
  <c r="V47" i="2"/>
  <c r="U62" i="2"/>
  <c r="T62" i="2"/>
  <c r="V62" i="2"/>
  <c r="V63" i="2"/>
  <c r="U63" i="2"/>
  <c r="T63" i="2"/>
  <c r="T50" i="2"/>
  <c r="K55" i="2" s="1"/>
  <c r="T55" i="2" s="1"/>
  <c r="U50" i="2"/>
  <c r="K56" i="2" s="1"/>
  <c r="T56" i="2" s="1"/>
  <c r="V50" i="2"/>
  <c r="K57" i="2" s="1"/>
  <c r="T57" i="2" s="1"/>
  <c r="V51" i="2"/>
  <c r="L57" i="2" s="1"/>
  <c r="U57" i="2" s="1"/>
  <c r="U51" i="2"/>
  <c r="L56" i="2" s="1"/>
  <c r="U56" i="2" s="1"/>
  <c r="T51" i="2"/>
  <c r="L55" i="2" s="1"/>
  <c r="U55" i="2" s="1"/>
  <c r="V64" i="2" l="1"/>
  <c r="T52" i="2"/>
  <c r="M55" i="2" s="1"/>
  <c r="V55" i="2" s="1"/>
  <c r="U52" i="2"/>
  <c r="M56" i="2" s="1"/>
  <c r="V56" i="2" s="1"/>
  <c r="T64" i="2"/>
  <c r="U70" i="2" s="1"/>
  <c r="V52" i="2"/>
  <c r="M57" i="2" s="1"/>
  <c r="V57" i="2" s="1"/>
  <c r="U64" i="2"/>
  <c r="T68" i="2"/>
  <c r="U68" i="2"/>
  <c r="V68" i="2"/>
  <c r="T69" i="2"/>
  <c r="U69" i="2"/>
  <c r="V69" i="2"/>
  <c r="T70" i="2" l="1"/>
  <c r="V70" i="2"/>
  <c r="U75" i="2" s="1"/>
  <c r="M79" i="2" s="1"/>
  <c r="V79" i="2" s="1"/>
  <c r="V74" i="2"/>
  <c r="L80" i="2" s="1"/>
  <c r="U80" i="2" s="1"/>
  <c r="T74" i="2"/>
  <c r="L78" i="2" s="1"/>
  <c r="U78" i="2" s="1"/>
  <c r="U74" i="2"/>
  <c r="L79" i="2" s="1"/>
  <c r="U79" i="2" s="1"/>
  <c r="U73" i="2"/>
  <c r="K79" i="2" s="1"/>
  <c r="T79" i="2" s="1"/>
  <c r="V73" i="2"/>
  <c r="K80" i="2" s="1"/>
  <c r="T80" i="2" s="1"/>
  <c r="T73" i="2"/>
  <c r="K78" i="2" s="1"/>
  <c r="T78" i="2" s="1"/>
  <c r="V75" i="2" l="1"/>
  <c r="M80" i="2" s="1"/>
  <c r="V80" i="2" s="1"/>
  <c r="T75" i="2"/>
  <c r="M78" i="2" s="1"/>
  <c r="V78" i="2" s="1"/>
</calcChain>
</file>

<file path=xl/sharedStrings.xml><?xml version="1.0" encoding="utf-8"?>
<sst xmlns="http://schemas.openxmlformats.org/spreadsheetml/2006/main" count="154" uniqueCount="76">
  <si>
    <t>Input</t>
  </si>
  <si>
    <t>h1</t>
  </si>
  <si>
    <t>h2</t>
  </si>
  <si>
    <t>Output</t>
  </si>
  <si>
    <t>W11 | W12 | W13</t>
  </si>
  <si>
    <t>out1 | out2 | out3</t>
  </si>
  <si>
    <t>W21 | W22 | W23</t>
  </si>
  <si>
    <t>W31 | W32 | W33</t>
  </si>
  <si>
    <t>Relu</t>
  </si>
  <si>
    <t>Sigmoid</t>
  </si>
  <si>
    <t>E1</t>
  </si>
  <si>
    <t>E2</t>
  </si>
  <si>
    <t>E3</t>
  </si>
  <si>
    <t>Softmax</t>
  </si>
  <si>
    <t>IN</t>
  </si>
  <si>
    <t>OUT</t>
  </si>
  <si>
    <t>W</t>
  </si>
  <si>
    <t>B</t>
  </si>
  <si>
    <t>B1  |  B2  |  B3</t>
  </si>
  <si>
    <t>in1  |  in2  |  in3</t>
  </si>
  <si>
    <t>https://becominghuman.ai/back-propagation-is-very-simple-who-made-it-complicated-97b794c97e5c</t>
  </si>
  <si>
    <t>lr</t>
  </si>
  <si>
    <t>Y1</t>
  </si>
  <si>
    <t>Y2</t>
  </si>
  <si>
    <t>Y3</t>
  </si>
  <si>
    <t>=</t>
  </si>
  <si>
    <t>Softmax '</t>
  </si>
  <si>
    <t>Crossentropy '</t>
  </si>
  <si>
    <r>
      <t>∂O</t>
    </r>
    <r>
      <rPr>
        <vertAlign val="subscript"/>
        <sz val="10"/>
        <color theme="1"/>
        <rFont val="Titillium"/>
      </rPr>
      <t>in</t>
    </r>
    <r>
      <rPr>
        <sz val="10"/>
        <color theme="1"/>
        <rFont val="Titillium"/>
      </rPr>
      <t xml:space="preserve"> / ∂W</t>
    </r>
    <r>
      <rPr>
        <vertAlign val="subscript"/>
        <sz val="10"/>
        <color theme="1"/>
        <rFont val="Titillium"/>
      </rPr>
      <t>kl</t>
    </r>
  </si>
  <si>
    <r>
      <t>∂E</t>
    </r>
    <r>
      <rPr>
        <sz val="10"/>
        <color theme="1"/>
        <rFont val="Titillium"/>
      </rPr>
      <t xml:space="preserve"> / ∂W</t>
    </r>
    <r>
      <rPr>
        <vertAlign val="subscript"/>
        <sz val="10"/>
        <color theme="1"/>
        <rFont val="Titillium"/>
      </rPr>
      <t>kl</t>
    </r>
  </si>
  <si>
    <r>
      <t>new</t>
    </r>
    <r>
      <rPr>
        <sz val="10"/>
        <color theme="1"/>
        <rFont val="Titillium"/>
      </rPr>
      <t xml:space="preserve"> W</t>
    </r>
    <r>
      <rPr>
        <vertAlign val="subscript"/>
        <sz val="10"/>
        <color theme="1"/>
        <rFont val="Titillium"/>
      </rPr>
      <t>kl</t>
    </r>
  </si>
  <si>
    <r>
      <t>∂H2</t>
    </r>
    <r>
      <rPr>
        <vertAlign val="subscript"/>
        <sz val="10"/>
        <color theme="1"/>
        <rFont val="Titillium"/>
      </rPr>
      <t>in</t>
    </r>
    <r>
      <rPr>
        <sz val="10"/>
        <color theme="1"/>
        <rFont val="Titillium"/>
      </rPr>
      <t xml:space="preserve"> / ∂W</t>
    </r>
    <r>
      <rPr>
        <vertAlign val="subscript"/>
        <sz val="10"/>
        <color theme="1"/>
        <rFont val="Titillium"/>
      </rPr>
      <t>jk</t>
    </r>
  </si>
  <si>
    <r>
      <t>∂E</t>
    </r>
    <r>
      <rPr>
        <sz val="10"/>
        <color theme="1"/>
        <rFont val="Titillium"/>
      </rPr>
      <t xml:space="preserve"> / ∂W</t>
    </r>
    <r>
      <rPr>
        <vertAlign val="subscript"/>
        <sz val="10"/>
        <color theme="1"/>
        <rFont val="Titillium"/>
      </rPr>
      <t>jk</t>
    </r>
  </si>
  <si>
    <t>(5)</t>
  </si>
  <si>
    <t>(6)</t>
  </si>
  <si>
    <r>
      <t>H2</t>
    </r>
    <r>
      <rPr>
        <vertAlign val="subscript"/>
        <sz val="10"/>
        <color theme="1"/>
        <rFont val="Titillium"/>
      </rPr>
      <t>out</t>
    </r>
  </si>
  <si>
    <t>http://matrixmultiplication.xyz/</t>
  </si>
  <si>
    <r>
      <t>∂E</t>
    </r>
    <r>
      <rPr>
        <sz val="10"/>
        <color theme="1"/>
        <rFont val="Titillium"/>
      </rPr>
      <t xml:space="preserve"> / ∂O</t>
    </r>
    <r>
      <rPr>
        <vertAlign val="subscript"/>
        <sz val="10"/>
        <color theme="1"/>
        <rFont val="Titillium"/>
      </rPr>
      <t>out</t>
    </r>
  </si>
  <si>
    <t>Sigmoid'</t>
  </si>
  <si>
    <r>
      <t>∂E</t>
    </r>
    <r>
      <rPr>
        <sz val="10"/>
        <color theme="1"/>
        <rFont val="Titillium"/>
      </rPr>
      <t xml:space="preserve"> / ∂O</t>
    </r>
    <r>
      <rPr>
        <vertAlign val="subscript"/>
        <sz val="10"/>
        <color theme="1"/>
        <rFont val="Titillium"/>
      </rPr>
      <t>in</t>
    </r>
  </si>
  <si>
    <r>
      <rPr>
        <sz val="10"/>
        <color theme="1"/>
        <rFont val="Titillium"/>
      </rPr>
      <t>∂O</t>
    </r>
    <r>
      <rPr>
        <vertAlign val="subscript"/>
        <sz val="10"/>
        <color theme="1"/>
        <rFont val="Titillium"/>
      </rPr>
      <t>out</t>
    </r>
    <r>
      <rPr>
        <sz val="10"/>
        <color theme="1"/>
        <rFont val="Titillium"/>
      </rPr>
      <t xml:space="preserve"> / ∂O</t>
    </r>
    <r>
      <rPr>
        <vertAlign val="subscript"/>
        <sz val="10"/>
        <color theme="1"/>
        <rFont val="Titillium"/>
      </rPr>
      <t>in</t>
    </r>
  </si>
  <si>
    <r>
      <t>ΔW</t>
    </r>
    <r>
      <rPr>
        <vertAlign val="subscript"/>
        <sz val="10"/>
        <color theme="1"/>
        <rFont val="Titillium"/>
      </rPr>
      <t>kl</t>
    </r>
  </si>
  <si>
    <r>
      <t>∂O</t>
    </r>
    <r>
      <rPr>
        <vertAlign val="subscript"/>
        <sz val="10"/>
        <color theme="1"/>
        <rFont val="Titillium"/>
      </rPr>
      <t>in</t>
    </r>
    <r>
      <rPr>
        <sz val="10"/>
        <color theme="1"/>
        <rFont val="Titillium"/>
      </rPr>
      <t xml:space="preserve"> / ∂H2</t>
    </r>
    <r>
      <rPr>
        <vertAlign val="subscript"/>
        <sz val="10"/>
        <color theme="1"/>
        <rFont val="Titillium"/>
      </rPr>
      <t>out</t>
    </r>
  </si>
  <si>
    <r>
      <t>W</t>
    </r>
    <r>
      <rPr>
        <vertAlign val="subscript"/>
        <sz val="10"/>
        <color theme="1"/>
        <rFont val="Titillium"/>
      </rPr>
      <t>kl</t>
    </r>
  </si>
  <si>
    <r>
      <t>∂H2</t>
    </r>
    <r>
      <rPr>
        <vertAlign val="subscript"/>
        <sz val="10"/>
        <color theme="1"/>
        <rFont val="Titillium"/>
      </rPr>
      <t>out</t>
    </r>
    <r>
      <rPr>
        <sz val="10"/>
        <color theme="1"/>
        <rFont val="Titillium"/>
      </rPr>
      <t xml:space="preserve"> / ∂H2</t>
    </r>
    <r>
      <rPr>
        <vertAlign val="subscript"/>
        <sz val="10"/>
        <color theme="1"/>
        <rFont val="Titillium"/>
      </rPr>
      <t>int</t>
    </r>
  </si>
  <si>
    <r>
      <t>H1</t>
    </r>
    <r>
      <rPr>
        <vertAlign val="subscript"/>
        <sz val="10"/>
        <color theme="1"/>
        <rFont val="Titillium"/>
      </rPr>
      <t>out</t>
    </r>
  </si>
  <si>
    <r>
      <t>∂E</t>
    </r>
    <r>
      <rPr>
        <sz val="10"/>
        <color theme="1"/>
        <rFont val="Titillium"/>
      </rPr>
      <t xml:space="preserve"> / ∂H2</t>
    </r>
    <r>
      <rPr>
        <vertAlign val="subscript"/>
        <sz val="10"/>
        <color theme="1"/>
        <rFont val="Titillium"/>
      </rPr>
      <t>in</t>
    </r>
  </si>
  <si>
    <r>
      <t>∂E</t>
    </r>
    <r>
      <rPr>
        <sz val="10"/>
        <color theme="1"/>
        <rFont val="Titillium"/>
      </rPr>
      <t xml:space="preserve"> / ∂H2</t>
    </r>
    <r>
      <rPr>
        <vertAlign val="subscript"/>
        <sz val="10"/>
        <color theme="1"/>
        <rFont val="Titillium"/>
      </rPr>
      <t>out</t>
    </r>
  </si>
  <si>
    <r>
      <t>ΔW</t>
    </r>
    <r>
      <rPr>
        <vertAlign val="subscript"/>
        <sz val="10"/>
        <color theme="1"/>
        <rFont val="Titillium"/>
      </rPr>
      <t>jk</t>
    </r>
  </si>
  <si>
    <t>x</t>
  </si>
  <si>
    <t>=&gt;</t>
  </si>
  <si>
    <r>
      <t>∂H2</t>
    </r>
    <r>
      <rPr>
        <vertAlign val="subscript"/>
        <sz val="10"/>
        <color theme="1"/>
        <rFont val="Titillium"/>
      </rPr>
      <t>in</t>
    </r>
    <r>
      <rPr>
        <sz val="10"/>
        <color theme="1"/>
        <rFont val="Titillium"/>
      </rPr>
      <t xml:space="preserve"> / ∂H1</t>
    </r>
    <r>
      <rPr>
        <vertAlign val="subscript"/>
        <sz val="10"/>
        <color theme="1"/>
        <rFont val="Titillium"/>
      </rPr>
      <t>out</t>
    </r>
  </si>
  <si>
    <r>
      <t>∂E</t>
    </r>
    <r>
      <rPr>
        <sz val="10"/>
        <color theme="1"/>
        <rFont val="Titillium"/>
      </rPr>
      <t xml:space="preserve"> / ∂H1</t>
    </r>
    <r>
      <rPr>
        <vertAlign val="subscript"/>
        <sz val="10"/>
        <color theme="1"/>
        <rFont val="Titillium"/>
      </rPr>
      <t>out</t>
    </r>
  </si>
  <si>
    <t>Relu'</t>
  </si>
  <si>
    <r>
      <t>∂H1</t>
    </r>
    <r>
      <rPr>
        <vertAlign val="subscript"/>
        <sz val="10"/>
        <color theme="1"/>
        <rFont val="Titillium"/>
      </rPr>
      <t>out</t>
    </r>
    <r>
      <rPr>
        <sz val="10"/>
        <color theme="1"/>
        <rFont val="Titillium"/>
      </rPr>
      <t xml:space="preserve"> / ∂H1</t>
    </r>
    <r>
      <rPr>
        <vertAlign val="subscript"/>
        <sz val="10"/>
        <color theme="1"/>
        <rFont val="Titillium"/>
      </rPr>
      <t>int</t>
    </r>
  </si>
  <si>
    <r>
      <t>∂E</t>
    </r>
    <r>
      <rPr>
        <sz val="10"/>
        <color theme="1"/>
        <rFont val="Titillium"/>
      </rPr>
      <t xml:space="preserve"> / ∂H1</t>
    </r>
    <r>
      <rPr>
        <vertAlign val="subscript"/>
        <sz val="10"/>
        <color theme="1"/>
        <rFont val="Titillium"/>
      </rPr>
      <t>in</t>
    </r>
  </si>
  <si>
    <r>
      <t>∂H1</t>
    </r>
    <r>
      <rPr>
        <vertAlign val="subscript"/>
        <sz val="10"/>
        <color theme="1"/>
        <rFont val="Titillium"/>
      </rPr>
      <t>in</t>
    </r>
    <r>
      <rPr>
        <sz val="10"/>
        <color theme="1"/>
        <rFont val="Titillium"/>
      </rPr>
      <t xml:space="preserve"> / ∂W</t>
    </r>
    <r>
      <rPr>
        <vertAlign val="subscript"/>
        <sz val="10"/>
        <color theme="1"/>
        <rFont val="Titillium"/>
      </rPr>
      <t>ij</t>
    </r>
  </si>
  <si>
    <r>
      <t>I</t>
    </r>
    <r>
      <rPr>
        <vertAlign val="subscript"/>
        <sz val="10"/>
        <color theme="1"/>
        <rFont val="Titillium"/>
      </rPr>
      <t>out</t>
    </r>
  </si>
  <si>
    <r>
      <t>∂E</t>
    </r>
    <r>
      <rPr>
        <sz val="10"/>
        <color theme="1"/>
        <rFont val="Titillium"/>
      </rPr>
      <t xml:space="preserve"> / ∂W</t>
    </r>
    <r>
      <rPr>
        <vertAlign val="subscript"/>
        <sz val="10"/>
        <color theme="1"/>
        <rFont val="Titillium"/>
      </rPr>
      <t>ij</t>
    </r>
  </si>
  <si>
    <t>ΔWij</t>
  </si>
  <si>
    <r>
      <t>new</t>
    </r>
    <r>
      <rPr>
        <sz val="10"/>
        <color theme="1"/>
        <rFont val="Titillium"/>
      </rPr>
      <t xml:space="preserve"> W</t>
    </r>
    <r>
      <rPr>
        <vertAlign val="subscript"/>
        <sz val="10"/>
        <color theme="1"/>
        <rFont val="Titillium"/>
      </rPr>
      <t>jk</t>
    </r>
  </si>
  <si>
    <t>ij</t>
  </si>
  <si>
    <t>jk</t>
  </si>
  <si>
    <t>kl</t>
  </si>
  <si>
    <r>
      <t>W</t>
    </r>
    <r>
      <rPr>
        <vertAlign val="subscript"/>
        <sz val="10"/>
        <color theme="1"/>
        <rFont val="Titillium"/>
      </rPr>
      <t>jk</t>
    </r>
  </si>
  <si>
    <r>
      <t>W</t>
    </r>
    <r>
      <rPr>
        <vertAlign val="subscript"/>
        <sz val="10"/>
        <color theme="1"/>
        <rFont val="Titillium"/>
      </rPr>
      <t>ij</t>
    </r>
  </si>
  <si>
    <r>
      <t>new</t>
    </r>
    <r>
      <rPr>
        <sz val="10"/>
        <color theme="1"/>
        <rFont val="Titillium"/>
      </rPr>
      <t xml:space="preserve"> W</t>
    </r>
    <r>
      <rPr>
        <vertAlign val="subscript"/>
        <sz val="10"/>
        <color theme="1"/>
        <rFont val="Titillium"/>
      </rPr>
      <t>ij</t>
    </r>
  </si>
  <si>
    <r>
      <t>∂E</t>
    </r>
    <r>
      <rPr>
        <sz val="10"/>
        <color theme="1"/>
        <rFont val="Titillium"/>
      </rPr>
      <t xml:space="preserve"> / ∂B</t>
    </r>
    <r>
      <rPr>
        <vertAlign val="subscript"/>
        <sz val="10"/>
        <color theme="1"/>
        <rFont val="Titillium"/>
      </rPr>
      <t>kl</t>
    </r>
  </si>
  <si>
    <r>
      <t>∂E</t>
    </r>
    <r>
      <rPr>
        <sz val="10"/>
        <color theme="1"/>
        <rFont val="Titillium"/>
      </rPr>
      <t xml:space="preserve"> / ∂B</t>
    </r>
    <r>
      <rPr>
        <vertAlign val="subscript"/>
        <sz val="10"/>
        <color theme="1"/>
        <rFont val="Titillium"/>
      </rPr>
      <t>jk</t>
    </r>
  </si>
  <si>
    <r>
      <t>∂E</t>
    </r>
    <r>
      <rPr>
        <sz val="10"/>
        <color theme="1"/>
        <rFont val="Titillium"/>
      </rPr>
      <t xml:space="preserve"> / ∂B</t>
    </r>
    <r>
      <rPr>
        <vertAlign val="subscript"/>
        <sz val="10"/>
        <color theme="1"/>
        <rFont val="Titillium"/>
      </rPr>
      <t>ij</t>
    </r>
  </si>
  <si>
    <r>
      <t>new B</t>
    </r>
    <r>
      <rPr>
        <vertAlign val="subscript"/>
        <sz val="10"/>
        <color theme="1"/>
        <rFont val="Titillium"/>
      </rPr>
      <t>ij</t>
    </r>
    <r>
      <rPr>
        <sz val="10"/>
        <color theme="1"/>
        <rFont val="Titillium"/>
      </rPr>
      <t xml:space="preserve"> =</t>
    </r>
  </si>
  <si>
    <r>
      <t>B</t>
    </r>
    <r>
      <rPr>
        <vertAlign val="subscript"/>
        <sz val="10"/>
        <color theme="1"/>
        <rFont val="Titillium"/>
      </rPr>
      <t>ij</t>
    </r>
  </si>
  <si>
    <r>
      <t>B</t>
    </r>
    <r>
      <rPr>
        <vertAlign val="subscript"/>
        <sz val="10"/>
        <color theme="1"/>
        <rFont val="Titillium"/>
      </rPr>
      <t>jk</t>
    </r>
  </si>
  <si>
    <r>
      <t>B</t>
    </r>
    <r>
      <rPr>
        <vertAlign val="subscript"/>
        <sz val="10"/>
        <color theme="1"/>
        <rFont val="Titillium"/>
      </rPr>
      <t>kl</t>
    </r>
  </si>
  <si>
    <r>
      <t>new B</t>
    </r>
    <r>
      <rPr>
        <vertAlign val="subscript"/>
        <sz val="10"/>
        <color theme="1"/>
        <rFont val="Titillium"/>
      </rPr>
      <t>jk</t>
    </r>
    <r>
      <rPr>
        <sz val="10"/>
        <color theme="1"/>
        <rFont val="Titillium"/>
      </rPr>
      <t xml:space="preserve"> =</t>
    </r>
  </si>
  <si>
    <r>
      <t>new B</t>
    </r>
    <r>
      <rPr>
        <vertAlign val="subscript"/>
        <sz val="10"/>
        <color theme="1"/>
        <rFont val="Titillium"/>
      </rPr>
      <t>kl</t>
    </r>
    <r>
      <rPr>
        <sz val="10"/>
        <color theme="1"/>
        <rFont val="Titillium"/>
      </rPr>
      <t xml:space="preserve">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</si>
</sst>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0"/>
      <color theme="1"/>
      <name val="Titillium"/>
      <family val="2"/>
    </font>
    <font>
      <sz val="14"/>
      <color theme="1"/>
      <name val="Titillium"/>
      <family val="2"/>
    </font>
    <font>
      <u/>
      <sz val="10"/>
      <color theme="10"/>
      <name val="Titillium"/>
      <family val="2"/>
    </font>
    <font>
      <vertAlign val="subscript"/>
      <sz val="10"/>
      <color theme="1"/>
      <name val="Titillium"/>
    </font>
    <font>
      <sz val="10"/>
      <color theme="1"/>
      <name val="Titillium"/>
    </font>
    <font>
      <b/>
      <sz val="16"/>
      <color theme="1"/>
      <name val="Titillium"/>
    </font>
    <font>
      <sz val="10"/>
      <color rgb="FFFF0000"/>
      <name val="Titillium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DashDot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0" fillId="0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quotePrefix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Border="1"/>
    <xf numFmtId="0" fontId="0" fillId="0" borderId="14" xfId="0" applyBorder="1" applyAlignment="1">
      <alignment horizontal="center"/>
    </xf>
    <xf numFmtId="0" fontId="0" fillId="0" borderId="14" xfId="0" applyBorder="1"/>
    <xf numFmtId="0" fontId="6" fillId="4" borderId="8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200024</xdr:colOff>
      <xdr:row>13</xdr:row>
      <xdr:rowOff>95250</xdr:rowOff>
    </xdr:from>
    <xdr:to>
      <xdr:col>7</xdr:col>
      <xdr:colOff>224690</xdr:colOff>
      <xdr:row>19</xdr:row>
      <xdr:rowOff>161924</xdr:rowOff>
    </xdr:to>
    <xdr:pic>
      <xdr:nvPicPr>
        <xdr:cNvPr id="2" name="Picture 1" descr="https://cdn-images-1.medium.com/max/1600/1*fdDRKoUj5ck2k4Aa2BSaAA.png">
          <a:extLst>
            <a:ext uri="{FF2B5EF4-FFF2-40B4-BE49-F238E27FC236}">
              <a16:creationId xmlns:a16="http://schemas.microsoft.com/office/drawing/2014/main" id="{635E3D66-EA89-49A8-8B2C-2AFE732D2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4" y="2019300"/>
          <a:ext cx="4234716" cy="1142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123826</xdr:colOff>
      <xdr:row>19</xdr:row>
      <xdr:rowOff>114301</xdr:rowOff>
    </xdr:from>
    <xdr:to>
      <xdr:col>7</xdr:col>
      <xdr:colOff>123825</xdr:colOff>
      <xdr:row>25</xdr:row>
      <xdr:rowOff>108004</xdr:rowOff>
    </xdr:to>
    <xdr:pic>
      <xdr:nvPicPr>
        <xdr:cNvPr id="3" name="Picture 2" descr="https://cdn-images-1.medium.com/max/1600/1*XWyzdij1A-RpkqPNbm9Lrw.png">
          <a:extLst>
            <a:ext uri="{FF2B5EF4-FFF2-40B4-BE49-F238E27FC236}">
              <a16:creationId xmlns:a16="http://schemas.microsoft.com/office/drawing/2014/main" id="{17ECD454-2D91-450B-B800-19D2DCFB6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6" y="3019426"/>
          <a:ext cx="4210049" cy="1070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847725</xdr:colOff>
      <xdr:row>39</xdr:row>
      <xdr:rowOff>57150</xdr:rowOff>
    </xdr:from>
    <xdr:to>
      <xdr:col>8</xdr:col>
      <xdr:colOff>113264</xdr:colOff>
      <xdr:row>51</xdr:row>
      <xdr:rowOff>104774</xdr:rowOff>
    </xdr:to>
    <xdr:pic>
      <xdr:nvPicPr>
        <xdr:cNvPr id="5" name="Picture 4" descr="https://cdn-images-1.medium.com/max/1600/1*NWb_tAHWvBwJc0hNm0LiUQ.png">
          <a:extLst>
            <a:ext uri="{FF2B5EF4-FFF2-40B4-BE49-F238E27FC236}">
              <a16:creationId xmlns:a16="http://schemas.microsoft.com/office/drawing/2014/main" id="{0EA436DA-C610-48C6-BC7B-27EB73C67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0096500"/>
          <a:ext cx="4085189" cy="2228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matrixmultiplication.xyz/" TargetMode="External"/><Relationship Id="rId1" Type="http://schemas.openxmlformats.org/officeDocument/2006/relationships/hyperlink" Target="https://becominghuman.ai/back-propagation-is-very-simple-who-made-it-complicated-97b794c97e5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H8"/>
  <sheetViews>
    <sheetView workbookViewId="0">
      <selection activeCell="G8" sqref="G8"/>
    </sheetView>
  </sheetViews>
  <sheetFormatPr defaultRowHeight="12.75"/>
  <sheetData>
    <row r="3" spans="6:8">
      <c r="F3">
        <v>1.8657999999999999</v>
      </c>
      <c r="G3">
        <v>2.2292000000000001</v>
      </c>
      <c r="H3">
        <v>2.8203999999999998</v>
      </c>
    </row>
    <row r="4" spans="6:8">
      <c r="F4">
        <f>EXP(F3)/SUM(EXP($F$3)+EXP($G$3)+EXP($H$3))</f>
        <v>0.19857651019773825</v>
      </c>
      <c r="G4">
        <f>EXP(G3)/SUM(EXP($F$3)+EXP($G$3)+EXP($H$3))</f>
        <v>0.28559492698949396</v>
      </c>
      <c r="H4">
        <f>EXP(H3)/SUM(EXP($F$3)+EXP($G$3)+EXP($H$3))</f>
        <v>0.5158285628127679</v>
      </c>
    </row>
    <row r="8" spans="6:8">
      <c r="G8">
        <f>LOG(0.2698)</f>
        <v>-0.56895805466411453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5"/>
  <sheetViews>
    <sheetView tabSelected="1" workbookViewId="0">
      <selection activeCell="P15" sqref="P15"/>
    </sheetView>
  </sheetViews>
  <sheetFormatPr defaultRowHeight="12.75"/>
  <cols>
    <col min="1" max="1" width="9.140625" style="1"/>
    <col min="2" max="2" width="17.42578125" style="1" customWidth="1"/>
    <col min="3" max="23" width="9.140625" style="1"/>
    <col min="24" max="24" width="10" style="1" customWidth="1"/>
    <col min="25" max="16384" width="9.140625" style="1"/>
  </cols>
  <sheetData>
    <row r="1" spans="1:26" ht="13.5" thickBot="1">
      <c r="F1" s="46" t="s">
        <v>8</v>
      </c>
      <c r="G1" s="46"/>
      <c r="H1" s="46"/>
      <c r="I1" s="46" t="s">
        <v>9</v>
      </c>
      <c r="J1" s="46"/>
      <c r="K1" s="46"/>
      <c r="L1" s="46" t="s">
        <v>13</v>
      </c>
      <c r="M1" s="46"/>
      <c r="N1" s="46"/>
    </row>
    <row r="2" spans="1:26" ht="18.75" thickBot="1">
      <c r="C2" s="52" t="s">
        <v>0</v>
      </c>
      <c r="D2" s="52"/>
      <c r="E2" s="52"/>
      <c r="F2" s="53" t="s">
        <v>1</v>
      </c>
      <c r="G2" s="53"/>
      <c r="H2" s="53"/>
      <c r="I2" s="53" t="s">
        <v>2</v>
      </c>
      <c r="J2" s="53"/>
      <c r="K2" s="53"/>
      <c r="L2" s="53" t="s">
        <v>3</v>
      </c>
      <c r="M2" s="53"/>
      <c r="N2" s="53"/>
      <c r="S2" s="131" t="s">
        <v>21</v>
      </c>
    </row>
    <row r="3" spans="1:26" s="2" customFormat="1" ht="13.5" thickBot="1">
      <c r="A3" s="4" t="s">
        <v>14</v>
      </c>
      <c r="B3" s="2" t="s">
        <v>19</v>
      </c>
      <c r="C3" s="6">
        <v>0.1</v>
      </c>
      <c r="D3" s="7">
        <v>0.2</v>
      </c>
      <c r="E3" s="7">
        <v>0.7</v>
      </c>
      <c r="F3" s="8">
        <f>$C$4*C5+$D$4*C6+$E$4*C7+C8</f>
        <v>1.35</v>
      </c>
      <c r="G3" s="9">
        <f>$C$4*D5+$D$4*D6+$E$4*D7+D8</f>
        <v>1.27</v>
      </c>
      <c r="H3" s="9">
        <f>$C$4*E5+$D$4*E6+$E$4*E7+E8</f>
        <v>1.8</v>
      </c>
      <c r="I3" s="6">
        <f>$F$4*F5+$G$4*F6+$H$4*F7+F8</f>
        <v>2.7309999999999999</v>
      </c>
      <c r="J3" s="7">
        <f>$F$4*G5+$G$4*G6+$H$4*G7+G8</f>
        <v>2.7600000000000002</v>
      </c>
      <c r="K3" s="7">
        <f>$F$4*H5+$G$4*H6+$H$4*H7+H8</f>
        <v>4.0040000000000004</v>
      </c>
      <c r="L3" s="8">
        <f>$I$4*I5+$J$4*I6+$K$4*I7+I8</f>
        <v>1.8670679715618874</v>
      </c>
      <c r="M3" s="9">
        <f>$I$4*J5+$J$4*J6+$K$4*J7+J8</f>
        <v>2.2302823205735391</v>
      </c>
      <c r="N3" s="10">
        <f>$I$4*K5+$J$4*K6+$K$4*K7+K8</f>
        <v>2.8230360327250636</v>
      </c>
      <c r="S3" s="132">
        <v>0.01</v>
      </c>
    </row>
    <row r="4" spans="1:26" s="3" customFormat="1" ht="13.5" thickBot="1">
      <c r="A4" s="5" t="s">
        <v>15</v>
      </c>
      <c r="B4" s="3" t="s">
        <v>5</v>
      </c>
      <c r="C4" s="12">
        <f>C3</f>
        <v>0.1</v>
      </c>
      <c r="D4" s="13">
        <f>D3</f>
        <v>0.2</v>
      </c>
      <c r="E4" s="13">
        <f>E3</f>
        <v>0.7</v>
      </c>
      <c r="F4" s="12">
        <f>MAX(0,F3)</f>
        <v>1.35</v>
      </c>
      <c r="G4" s="13">
        <f>MAX(0,G3)</f>
        <v>1.27</v>
      </c>
      <c r="H4" s="14">
        <f>MAX(0,H3)</f>
        <v>1.8</v>
      </c>
      <c r="I4" s="12">
        <f>1/(1+EXP(-I3))</f>
        <v>0.9388312894865416</v>
      </c>
      <c r="J4" s="13">
        <f>1/(1+EXP(-J3))</f>
        <v>0.94047563402349843</v>
      </c>
      <c r="K4" s="13">
        <f>1/(1+EXP(-K3))</f>
        <v>0.9820843048123673</v>
      </c>
      <c r="L4" s="12">
        <f>L3/($L$3+$M$3+$N$3)</f>
        <v>0.2697924485595139</v>
      </c>
      <c r="M4" s="13">
        <f>M3/($L$3+$M$3+$N$3)</f>
        <v>0.32227714117080014</v>
      </c>
      <c r="N4" s="14">
        <f>N3/($L$3+$M$3+$N$3)</f>
        <v>0.40793041026968591</v>
      </c>
    </row>
    <row r="5" spans="1:26" s="2" customFormat="1">
      <c r="A5" s="51" t="s">
        <v>16</v>
      </c>
      <c r="B5" s="2" t="s">
        <v>4</v>
      </c>
      <c r="C5" s="8">
        <v>0.1</v>
      </c>
      <c r="D5" s="9">
        <v>0.2</v>
      </c>
      <c r="E5" s="10">
        <v>0.3</v>
      </c>
      <c r="F5" s="15">
        <v>0.2</v>
      </c>
      <c r="G5" s="16">
        <v>0.3</v>
      </c>
      <c r="H5" s="17">
        <v>0.5</v>
      </c>
      <c r="I5" s="8">
        <v>0.1</v>
      </c>
      <c r="J5" s="9">
        <v>0.4</v>
      </c>
      <c r="K5" s="10">
        <v>0.8</v>
      </c>
      <c r="L5" s="16"/>
      <c r="M5" s="16"/>
      <c r="N5" s="16"/>
    </row>
    <row r="6" spans="1:26" s="2" customFormat="1">
      <c r="A6" s="51"/>
      <c r="B6" s="2" t="s">
        <v>6</v>
      </c>
      <c r="C6" s="15">
        <v>0.3</v>
      </c>
      <c r="D6" s="16">
        <v>0.2</v>
      </c>
      <c r="E6" s="17">
        <v>0.7</v>
      </c>
      <c r="F6" s="15">
        <v>0.3</v>
      </c>
      <c r="G6" s="16">
        <v>0.5</v>
      </c>
      <c r="H6" s="17">
        <v>0.7</v>
      </c>
      <c r="I6" s="15">
        <v>0.3</v>
      </c>
      <c r="J6" s="16">
        <v>0.7</v>
      </c>
      <c r="K6" s="17">
        <v>0.2</v>
      </c>
      <c r="L6" s="16"/>
      <c r="M6" s="16"/>
      <c r="N6" s="16"/>
    </row>
    <row r="7" spans="1:26" s="2" customFormat="1" ht="13.5" thickBot="1">
      <c r="A7" s="51"/>
      <c r="B7" s="2" t="s">
        <v>7</v>
      </c>
      <c r="C7" s="18">
        <v>0.4</v>
      </c>
      <c r="D7" s="19">
        <v>0.3</v>
      </c>
      <c r="E7" s="20">
        <v>0.9</v>
      </c>
      <c r="F7" s="18">
        <v>0.6</v>
      </c>
      <c r="G7" s="19">
        <v>0.4</v>
      </c>
      <c r="H7" s="20">
        <v>0.8</v>
      </c>
      <c r="I7" s="18">
        <v>0.5</v>
      </c>
      <c r="J7" s="19">
        <v>0.2</v>
      </c>
      <c r="K7" s="20">
        <v>0.9</v>
      </c>
      <c r="L7" s="16"/>
      <c r="M7" s="16"/>
      <c r="N7" s="16"/>
    </row>
    <row r="8" spans="1:26" s="3" customFormat="1" ht="13.5" thickBot="1">
      <c r="A8" s="5" t="s">
        <v>17</v>
      </c>
      <c r="B8" s="3" t="s">
        <v>18</v>
      </c>
      <c r="C8" s="12">
        <v>1</v>
      </c>
      <c r="D8" s="13">
        <v>1</v>
      </c>
      <c r="E8" s="14">
        <v>1</v>
      </c>
      <c r="F8" s="12">
        <v>1</v>
      </c>
      <c r="G8" s="13">
        <v>1</v>
      </c>
      <c r="H8" s="14">
        <v>1</v>
      </c>
      <c r="I8" s="12">
        <v>1</v>
      </c>
      <c r="J8" s="13">
        <v>1</v>
      </c>
      <c r="K8" s="14">
        <v>1</v>
      </c>
      <c r="L8" s="21"/>
      <c r="M8" s="21"/>
      <c r="N8" s="21"/>
    </row>
    <row r="9" spans="1:26" s="24" customFormat="1">
      <c r="A9" s="106"/>
      <c r="C9" s="107" t="s">
        <v>61</v>
      </c>
      <c r="D9" s="107"/>
      <c r="E9" s="107"/>
      <c r="F9" s="107" t="s">
        <v>62</v>
      </c>
      <c r="G9" s="107"/>
      <c r="H9" s="107"/>
      <c r="I9" s="107" t="s">
        <v>63</v>
      </c>
      <c r="J9" s="107"/>
      <c r="K9" s="107"/>
      <c r="L9" s="28"/>
      <c r="M9" s="28"/>
      <c r="N9" s="28"/>
    </row>
    <row r="11" spans="1:26" s="22" customFormat="1" ht="13.5" thickBot="1">
      <c r="C11" s="2" t="s">
        <v>22</v>
      </c>
      <c r="D11" s="2" t="s">
        <v>23</v>
      </c>
      <c r="E11" s="2" t="s">
        <v>24</v>
      </c>
      <c r="G11" s="2" t="s">
        <v>10</v>
      </c>
      <c r="H11" s="2" t="s">
        <v>11</v>
      </c>
      <c r="I11" s="2" t="s">
        <v>12</v>
      </c>
      <c r="Q11" s="32"/>
      <c r="R11" s="32"/>
      <c r="T11" s="32"/>
      <c r="U11" s="32"/>
      <c r="V11" s="32"/>
      <c r="Y11" s="32"/>
      <c r="Z11" s="32"/>
    </row>
    <row r="12" spans="1:26" s="22" customFormat="1" ht="13.5" thickBot="1">
      <c r="C12" s="6">
        <v>1</v>
      </c>
      <c r="D12" s="7">
        <v>0</v>
      </c>
      <c r="E12" s="11">
        <v>0</v>
      </c>
      <c r="G12" s="12">
        <f>(-1)*(C12*LOG(L4) + (1-C12)*LOG(1-L4))</f>
        <v>0.56897021031581985</v>
      </c>
      <c r="H12" s="13">
        <f>(-1)*(D12*LOG(M4) + (1-D12)*LOG(1-M4))</f>
        <v>0.16894786584889099</v>
      </c>
      <c r="I12" s="14">
        <f>(-1)*(E12*LOG(N4) + (1-E12)*LOG(1-N4))</f>
        <v>0.22762724486545058</v>
      </c>
      <c r="P12" s="32"/>
      <c r="Q12" s="32"/>
      <c r="R12" s="32"/>
      <c r="T12" s="32"/>
      <c r="U12" s="32"/>
      <c r="V12" s="32"/>
      <c r="X12" s="32"/>
      <c r="Y12" s="32"/>
      <c r="Z12" s="32"/>
    </row>
    <row r="13" spans="1:26" s="32" customFormat="1" ht="13.5" thickBot="1">
      <c r="C13" s="16"/>
      <c r="D13" s="16"/>
      <c r="E13" s="16"/>
      <c r="G13" s="21"/>
      <c r="H13" s="21"/>
      <c r="I13" s="21"/>
    </row>
    <row r="14" spans="1:26" s="22" customFormat="1" ht="16.5" thickBot="1">
      <c r="I14" s="33" t="s">
        <v>73</v>
      </c>
      <c r="J14" s="34" t="s">
        <v>25</v>
      </c>
      <c r="K14" s="35">
        <f>I8</f>
        <v>1</v>
      </c>
      <c r="L14" s="36">
        <f t="shared" ref="L14:M14" si="0">J8</f>
        <v>1</v>
      </c>
      <c r="M14" s="37">
        <f t="shared" si="0"/>
        <v>1</v>
      </c>
      <c r="P14" s="32"/>
      <c r="Q14" s="32"/>
      <c r="R14" s="32"/>
      <c r="T14" s="32"/>
      <c r="U14" s="32"/>
      <c r="V14" s="32"/>
      <c r="X14" s="32"/>
      <c r="Y14" s="32"/>
      <c r="Z14" s="32"/>
    </row>
    <row r="15" spans="1:26" s="22" customFormat="1" ht="13.5" thickBot="1">
      <c r="T15" s="26" t="s">
        <v>27</v>
      </c>
    </row>
    <row r="16" spans="1:26" s="22" customFormat="1">
      <c r="T16" s="82">
        <f>(-1)*(C12*(1/L4)+(1-C12)*(1/(1-L4)))</f>
        <v>-3.7065529644704216</v>
      </c>
      <c r="U16" s="83">
        <v>0</v>
      </c>
      <c r="V16" s="84">
        <v>0</v>
      </c>
    </row>
    <row r="17" spans="1:27" s="22" customFormat="1" ht="15.75">
      <c r="A17" s="49" t="s">
        <v>33</v>
      </c>
      <c r="D17"/>
      <c r="G17" s="25" t="s">
        <v>25</v>
      </c>
      <c r="Q17" s="47" t="s">
        <v>37</v>
      </c>
      <c r="R17" s="47"/>
      <c r="S17" s="25" t="s">
        <v>25</v>
      </c>
      <c r="T17" s="85">
        <v>0</v>
      </c>
      <c r="U17" s="105">
        <f>(-1)*(D12*(1/M4)+(1-D12)*(1/(1-M4)))</f>
        <v>-1.4755293951978394</v>
      </c>
      <c r="V17" s="86">
        <v>0</v>
      </c>
      <c r="W17" s="108">
        <v>-0.30099999999999999</v>
      </c>
    </row>
    <row r="18" spans="1:27" s="22" customFormat="1" ht="13.5" thickBot="1">
      <c r="A18" s="50"/>
      <c r="T18" s="87">
        <v>0</v>
      </c>
      <c r="U18" s="88">
        <v>0</v>
      </c>
      <c r="V18" s="89">
        <f>(-1)*(E12*(1/N4)+(1-E12)*(1/(1-N4)))</f>
        <v>-1.6889906479667314</v>
      </c>
    </row>
    <row r="19" spans="1:27" s="22" customFormat="1">
      <c r="U19" s="26">
        <f>(-1)*(D12*(1/M4)+(1-D12)*(1/(1-M4)))</f>
        <v>-1.4755293951978394</v>
      </c>
    </row>
    <row r="20" spans="1:27" s="22" customFormat="1"/>
    <row r="21" spans="1:27" s="22" customFormat="1" ht="13.5" thickBot="1">
      <c r="K21" s="22" t="s">
        <v>26</v>
      </c>
    </row>
    <row r="22" spans="1:27" s="22" customFormat="1">
      <c r="K22" s="74">
        <f>(EXP(L3)*(EXP(M3)+EXP(N3)))/(EXP($L$3)+EXP($M$3)+EXP($N$3))^2</f>
        <v>0.15906572440211431</v>
      </c>
      <c r="L22" s="75">
        <v>0</v>
      </c>
      <c r="M22" s="76">
        <v>0</v>
      </c>
      <c r="T22" s="118">
        <f>$T16*K$22+$U16*K$23+$V16*K$24</f>
        <v>-0.58958553232829181</v>
      </c>
      <c r="U22" s="119">
        <f>$T16*L$22+$U16*L$23+$V16*L$24</f>
        <v>0</v>
      </c>
      <c r="V22" s="120">
        <f>$T16*M$22+$U16*M$23+$V16*M$24</f>
        <v>0</v>
      </c>
    </row>
    <row r="23" spans="1:27" s="22" customFormat="1" ht="15.75">
      <c r="A23" s="49" t="s">
        <v>34</v>
      </c>
      <c r="G23" s="25" t="s">
        <v>25</v>
      </c>
      <c r="H23" s="48" t="s">
        <v>40</v>
      </c>
      <c r="I23" s="47"/>
      <c r="J23" s="25" t="s">
        <v>25</v>
      </c>
      <c r="K23" s="77">
        <v>0</v>
      </c>
      <c r="L23" s="27">
        <f>(EXP(M3)*(EXP(L3)+EXP(N3)))/(EXP($L$3)+EXP($M$3)+EXP($N$3))^2</f>
        <v>0.20392775168086905</v>
      </c>
      <c r="M23" s="78">
        <v>0</v>
      </c>
      <c r="P23" s="34" t="s">
        <v>50</v>
      </c>
      <c r="Q23" s="47" t="s">
        <v>39</v>
      </c>
      <c r="R23" s="47"/>
      <c r="S23" s="25" t="s">
        <v>25</v>
      </c>
      <c r="T23" s="121">
        <f>$T17*K$22+$U17*K$23+$V17*K$24</f>
        <v>0</v>
      </c>
      <c r="U23" s="122">
        <f>$T17*L$22+$U17*L$23+$V17*L$24</f>
        <v>-0.30090139210172789</v>
      </c>
      <c r="V23" s="123">
        <f>$T17*M$22+$U17*M$23+$V17*M$24</f>
        <v>0</v>
      </c>
    </row>
    <row r="24" spans="1:27" s="22" customFormat="1" ht="13.5" thickBot="1">
      <c r="A24" s="50"/>
      <c r="K24" s="79">
        <v>0</v>
      </c>
      <c r="L24" s="80">
        <v>0</v>
      </c>
      <c r="M24" s="95">
        <f>EXP(N3)*(EXP(L3)+EXP(M3))/(EXP(L3)+EXP(M3)+EXP(N3))^2</f>
        <v>0.24973763855303174</v>
      </c>
      <c r="N24" s="108">
        <v>0.36849999999999999</v>
      </c>
      <c r="T24" s="124">
        <f>$T18*K$22+$U18*K$23+$V18*K$24</f>
        <v>0</v>
      </c>
      <c r="U24" s="125">
        <f>$T18*L$22+$U18*L$23+$V18*L$24</f>
        <v>0</v>
      </c>
      <c r="V24" s="126">
        <f>$T18*M$22+$U18*M$23+$V18*M$24</f>
        <v>-0.42180453596136641</v>
      </c>
    </row>
    <row r="25" spans="1:27" s="22" customFormat="1" ht="16.5" thickBot="1">
      <c r="M25" s="22">
        <f>EXP(N3)*(EXP(L3)+EXP(M3))/(EXP(L3)+EXP(M3)+EXP(N3))^2</f>
        <v>0.24973763855303174</v>
      </c>
      <c r="Q25" s="47" t="s">
        <v>67</v>
      </c>
      <c r="R25" s="47"/>
      <c r="S25" s="34" t="s">
        <v>25</v>
      </c>
      <c r="T25" s="81">
        <f>SUM(T22:T24)</f>
        <v>-0.58958553232829181</v>
      </c>
      <c r="U25" s="81">
        <f t="shared" ref="U25" si="1">SUM(U22:U24)</f>
        <v>-0.30090139210172789</v>
      </c>
      <c r="V25" s="81">
        <f t="shared" ref="V25" si="2">SUM(V22:V24)</f>
        <v>-0.42180453596136641</v>
      </c>
      <c r="W25" s="34" t="s">
        <v>50</v>
      </c>
      <c r="X25" s="130" t="s">
        <v>75</v>
      </c>
      <c r="Y25" s="127">
        <f>K14-$S$3*T25</f>
        <v>1.0058958553232829</v>
      </c>
      <c r="Z25" s="128">
        <f t="shared" ref="Z25" si="3">L14-$S$3*U25</f>
        <v>1.0030090139210173</v>
      </c>
      <c r="AA25" s="129">
        <f t="shared" ref="AA25" si="4">M14-$S$3*V25</f>
        <v>1.0042180453596137</v>
      </c>
    </row>
    <row r="26" spans="1:27" s="22" customFormat="1" ht="13.5" thickBot="1">
      <c r="G26"/>
    </row>
    <row r="27" spans="1:27" s="29" customFormat="1" ht="15.75">
      <c r="G27"/>
      <c r="K27" s="56">
        <f>I$4</f>
        <v>0.9388312894865416</v>
      </c>
      <c r="L27" s="57">
        <f>J$4</f>
        <v>0.94047563402349843</v>
      </c>
      <c r="M27" s="58">
        <f>K$4</f>
        <v>0.9820843048123673</v>
      </c>
      <c r="N27" s="25" t="s">
        <v>25</v>
      </c>
      <c r="O27" s="30" t="s">
        <v>35</v>
      </c>
      <c r="T27" s="38">
        <f>$T22*K$27+$U22*K$28+$V22*K$29</f>
        <v>-0.55352134557837929</v>
      </c>
      <c r="U27" s="39">
        <f>$T22*L$27+$U22*L$28+$V22*L$29</f>
        <v>-0.55449082732753208</v>
      </c>
      <c r="V27" s="40">
        <f>$T22*M$27+$U22*M$28+$V22*M$29</f>
        <v>-0.57902269764406</v>
      </c>
    </row>
    <row r="28" spans="1:27" s="29" customFormat="1" ht="15.75">
      <c r="H28" s="47" t="s">
        <v>28</v>
      </c>
      <c r="I28" s="47"/>
      <c r="J28" s="25" t="s">
        <v>25</v>
      </c>
      <c r="K28" s="59">
        <f>I$4</f>
        <v>0.9388312894865416</v>
      </c>
      <c r="L28" s="60">
        <f>J$4</f>
        <v>0.94047563402349843</v>
      </c>
      <c r="M28" s="61">
        <f>K$4</f>
        <v>0.9820843048123673</v>
      </c>
      <c r="N28" s="34" t="s">
        <v>25</v>
      </c>
      <c r="O28" s="33" t="s">
        <v>35</v>
      </c>
      <c r="P28" s="34" t="s">
        <v>50</v>
      </c>
      <c r="Q28" s="47" t="s">
        <v>29</v>
      </c>
      <c r="R28" s="47"/>
      <c r="S28" s="25" t="s">
        <v>25</v>
      </c>
      <c r="T28" s="31">
        <f>$T23*K$27+$U23*K$28+$V23*K$29</f>
        <v>-0.28249564195516064</v>
      </c>
      <c r="U28" s="33">
        <f>$T23*L$27+$U23*L$28+$V23*L$29</f>
        <v>-0.28299042751542586</v>
      </c>
      <c r="V28" s="41">
        <f>$T23*M$27+$U23*M$28+$V23*M$29</f>
        <v>-0.29551053447929898</v>
      </c>
    </row>
    <row r="29" spans="1:27" s="29" customFormat="1" ht="16.5" thickBot="1">
      <c r="K29" s="62">
        <f>I$4</f>
        <v>0.9388312894865416</v>
      </c>
      <c r="L29" s="63">
        <f>J$4</f>
        <v>0.94047563402349843</v>
      </c>
      <c r="M29" s="64">
        <f>K$4</f>
        <v>0.9820843048123673</v>
      </c>
      <c r="N29" s="34" t="s">
        <v>25</v>
      </c>
      <c r="O29" s="33" t="s">
        <v>35</v>
      </c>
      <c r="T29" s="42">
        <f>$T24*K$27+$U24*K$28+$V24*K$29</f>
        <v>-0.39600329640788196</v>
      </c>
      <c r="U29" s="43">
        <f>$T24*L$27+$U24*L$28+$V24*L$29</f>
        <v>-0.39669688839225364</v>
      </c>
      <c r="V29" s="44">
        <f>$T24*M$27+$U24*M$28+$V24*M$29</f>
        <v>-0.41424761446632169</v>
      </c>
    </row>
    <row r="30" spans="1:27" s="29" customFormat="1"/>
    <row r="31" spans="1:27" s="29" customFormat="1" ht="13.5" thickBot="1">
      <c r="G31"/>
    </row>
    <row r="32" spans="1:27" s="29" customFormat="1">
      <c r="G32"/>
      <c r="K32" s="65">
        <f>T27*$S$3</f>
        <v>-5.5352134557837933E-3</v>
      </c>
      <c r="L32" s="66">
        <f>T28*$S$3</f>
        <v>-2.8249564195516066E-3</v>
      </c>
      <c r="M32" s="67">
        <f>T29*$S$3</f>
        <v>-3.9600329640788199E-3</v>
      </c>
      <c r="P32" s="25"/>
      <c r="T32" s="82">
        <f>K39-K32</f>
        <v>0.1055352134557838</v>
      </c>
      <c r="U32" s="83">
        <f>L39-L32</f>
        <v>0.40282495641955163</v>
      </c>
      <c r="V32" s="84">
        <f>M39-M32</f>
        <v>0.80396003296407892</v>
      </c>
    </row>
    <row r="33" spans="7:27" s="29" customFormat="1" ht="15.75">
      <c r="G33"/>
      <c r="H33" s="91" t="s">
        <v>41</v>
      </c>
      <c r="I33" s="91"/>
      <c r="J33" s="25" t="s">
        <v>25</v>
      </c>
      <c r="K33" s="68">
        <f>U27*$S$3</f>
        <v>-5.5449082732753211E-3</v>
      </c>
      <c r="L33" s="69">
        <f>U28*$S$3</f>
        <v>-2.8299042751542586E-3</v>
      </c>
      <c r="M33" s="70">
        <f>U29*$S$3</f>
        <v>-3.9669688839225363E-3</v>
      </c>
      <c r="P33" s="34" t="s">
        <v>50</v>
      </c>
      <c r="Q33" s="90" t="s">
        <v>30</v>
      </c>
      <c r="R33" s="90"/>
      <c r="S33" s="25" t="s">
        <v>25</v>
      </c>
      <c r="T33" s="85">
        <f>K40-K33</f>
        <v>0.3055449082732753</v>
      </c>
      <c r="U33" s="28">
        <f>L40-L33</f>
        <v>0.70282990427515424</v>
      </c>
      <c r="V33" s="86">
        <f>M40-M33</f>
        <v>0.20396696888392254</v>
      </c>
    </row>
    <row r="34" spans="7:27" s="29" customFormat="1" ht="13.5" thickBot="1">
      <c r="G34"/>
      <c r="K34" s="71">
        <f>V27*$S$3</f>
        <v>-5.7902269764406001E-3</v>
      </c>
      <c r="L34" s="72">
        <f>V28*$S$3</f>
        <v>-2.9551053447929897E-3</v>
      </c>
      <c r="M34" s="73">
        <f>V29*$S$3</f>
        <v>-4.1424761446632171E-3</v>
      </c>
      <c r="T34" s="87">
        <f>K41-K34</f>
        <v>0.5057902269764406</v>
      </c>
      <c r="U34" s="88">
        <f>L41-L34</f>
        <v>0.202955105344793</v>
      </c>
      <c r="V34" s="89">
        <f>M41-M34</f>
        <v>0.90414247614466325</v>
      </c>
    </row>
    <row r="35" spans="7:27" s="93" customFormat="1" ht="13.5" thickBot="1">
      <c r="G35" s="94"/>
    </row>
    <row r="36" spans="7:27" s="33" customFormat="1" ht="13.5" thickBot="1">
      <c r="G36" s="92"/>
    </row>
    <row r="37" spans="7:27" s="33" customFormat="1" ht="16.5" thickBot="1">
      <c r="G37" s="92"/>
      <c r="I37" s="33" t="s">
        <v>72</v>
      </c>
      <c r="J37" s="34" t="s">
        <v>25</v>
      </c>
      <c r="K37" s="35">
        <f>F8</f>
        <v>1</v>
      </c>
      <c r="L37" s="36">
        <f t="shared" ref="L37:M37" si="5">G8</f>
        <v>1</v>
      </c>
      <c r="M37" s="37">
        <f t="shared" si="5"/>
        <v>1</v>
      </c>
    </row>
    <row r="38" spans="7:27" s="29" customFormat="1" ht="13.5" thickBot="1">
      <c r="G38"/>
    </row>
    <row r="39" spans="7:27" s="29" customFormat="1">
      <c r="G39"/>
      <c r="K39" s="96">
        <f>I5</f>
        <v>0.1</v>
      </c>
      <c r="L39" s="97">
        <f>J5</f>
        <v>0.4</v>
      </c>
      <c r="M39" s="98">
        <f>K5</f>
        <v>0.8</v>
      </c>
      <c r="T39" s="82">
        <f>$T22*K$39+$U22*K$40+$V22*K$41</f>
        <v>-5.8958553232829183E-2</v>
      </c>
      <c r="U39" s="83">
        <f>$T22*L$39+$U22*L$40+$V22*L$41</f>
        <v>-0.23583421293131673</v>
      </c>
      <c r="V39" s="84">
        <f>$T22*M$39+$U22*M$40+$V22*M$41</f>
        <v>-0.47166842586263347</v>
      </c>
    </row>
    <row r="40" spans="7:27" s="29" customFormat="1" ht="15.75">
      <c r="G40"/>
      <c r="H40" s="47" t="s">
        <v>42</v>
      </c>
      <c r="I40" s="47"/>
      <c r="J40" s="25" t="s">
        <v>25</v>
      </c>
      <c r="K40" s="99">
        <f>I6</f>
        <v>0.3</v>
      </c>
      <c r="L40" s="100">
        <f>J6</f>
        <v>0.7</v>
      </c>
      <c r="M40" s="101">
        <f>K6</f>
        <v>0.2</v>
      </c>
      <c r="N40" s="25" t="s">
        <v>25</v>
      </c>
      <c r="O40" s="29" t="s">
        <v>43</v>
      </c>
      <c r="P40" s="34" t="s">
        <v>50</v>
      </c>
      <c r="Q40" s="47" t="s">
        <v>47</v>
      </c>
      <c r="R40" s="47"/>
      <c r="S40" s="25" t="s">
        <v>25</v>
      </c>
      <c r="T40" s="85">
        <f>$T23*K$39+$U23*K$40+$V23*K$41</f>
        <v>-9.0270417630518365E-2</v>
      </c>
      <c r="U40" s="28">
        <f>$T23*L$39+$U23*L$40+$V23*L$41</f>
        <v>-0.21063097447120951</v>
      </c>
      <c r="V40" s="86">
        <f>$T23*M$39+$U23*M$40+$V23*M$41</f>
        <v>-6.0180278420345582E-2</v>
      </c>
      <c r="W40" s="34" t="s">
        <v>25</v>
      </c>
      <c r="X40" s="54" t="s">
        <v>39</v>
      </c>
      <c r="Y40" s="33" t="s">
        <v>49</v>
      </c>
      <c r="Z40" s="55" t="s">
        <v>42</v>
      </c>
      <c r="AA40" s="55"/>
    </row>
    <row r="41" spans="7:27" s="29" customFormat="1" ht="13.5" thickBot="1">
      <c r="G41"/>
      <c r="K41" s="102">
        <f>I7</f>
        <v>0.5</v>
      </c>
      <c r="L41" s="103">
        <f>J7</f>
        <v>0.2</v>
      </c>
      <c r="M41" s="104">
        <f>K7</f>
        <v>0.9</v>
      </c>
      <c r="T41" s="87">
        <f>$T24*K$39+$U24*K$40+$V24*K$41</f>
        <v>-0.21090226798068321</v>
      </c>
      <c r="U41" s="88">
        <f>$T24*L$39+$U24*L$40+$V24*L$41</f>
        <v>-8.4360907192273293E-2</v>
      </c>
      <c r="V41" s="89">
        <f>$T24*M$39+$U24*M$40+$V24*M$41</f>
        <v>-0.37962408236522976</v>
      </c>
    </row>
    <row r="42" spans="7:27" s="29" customFormat="1">
      <c r="G42"/>
    </row>
    <row r="43" spans="7:27" s="29" customFormat="1">
      <c r="G43"/>
    </row>
    <row r="44" spans="7:27" s="29" customFormat="1" ht="13.5" thickBot="1">
      <c r="G44"/>
      <c r="K44" s="29" t="s">
        <v>38</v>
      </c>
    </row>
    <row r="45" spans="7:27" s="29" customFormat="1">
      <c r="G45"/>
      <c r="K45" s="74">
        <f>1/(1+EXP(I3))*(1-1/(1+EXP(I3)))</f>
        <v>5.7427099367579122E-2</v>
      </c>
      <c r="L45" s="75">
        <v>0</v>
      </c>
      <c r="M45" s="76">
        <v>0</v>
      </c>
      <c r="T45" s="118">
        <f>$T39*K$45+$U39*K$46+$V39*K$47</f>
        <v>-3.385818695070385E-3</v>
      </c>
      <c r="U45" s="119">
        <f>$T39*L$45+$U39*L$46+$V39*L$47</f>
        <v>-1.3202285974582848E-2</v>
      </c>
      <c r="V45" s="120">
        <f>$T39*M$45+$U39*M$46+$V39*M$47</f>
        <v>-8.2988753261694879E-3</v>
      </c>
    </row>
    <row r="46" spans="7:27" s="29" customFormat="1" ht="15.75">
      <c r="G46"/>
      <c r="H46" s="47" t="s">
        <v>44</v>
      </c>
      <c r="I46" s="47"/>
      <c r="J46" s="25" t="s">
        <v>25</v>
      </c>
      <c r="K46" s="77">
        <v>0</v>
      </c>
      <c r="L46" s="27">
        <f>1/(1+EXP(J3))*(1-1/(1+EXP(J3)))</f>
        <v>5.5981215831597007E-2</v>
      </c>
      <c r="M46" s="78">
        <v>0</v>
      </c>
      <c r="P46" s="34" t="s">
        <v>50</v>
      </c>
      <c r="Q46" s="47" t="s">
        <v>46</v>
      </c>
      <c r="R46" s="47"/>
      <c r="S46" s="25" t="s">
        <v>25</v>
      </c>
      <c r="T46" s="121">
        <f>$T40*K$45+$U40*K$46+$V40*K$47</f>
        <v>-5.1839682432206447E-3</v>
      </c>
      <c r="U46" s="122">
        <f>$T40*L$45+$U40*L$46+$V40*L$47</f>
        <v>-1.1791378042692379E-2</v>
      </c>
      <c r="V46" s="123">
        <f>$T40*M$45+$U40*M$46+$V40*M$47</f>
        <v>-1.0588553320931161E-3</v>
      </c>
      <c r="W46" s="34" t="s">
        <v>25</v>
      </c>
      <c r="X46" s="54" t="s">
        <v>47</v>
      </c>
      <c r="Y46" s="33" t="s">
        <v>49</v>
      </c>
      <c r="Z46" s="55" t="s">
        <v>44</v>
      </c>
      <c r="AA46" s="55"/>
    </row>
    <row r="47" spans="7:27" s="29" customFormat="1" ht="13.5" thickBot="1">
      <c r="G47"/>
      <c r="K47" s="79">
        <v>0</v>
      </c>
      <c r="L47" s="80">
        <v>0</v>
      </c>
      <c r="M47" s="45">
        <f>1/(1+EXP(K3))*(1-1/(1+EXP(K3)))</f>
        <v>1.7594723053576653E-2</v>
      </c>
      <c r="T47" s="124">
        <f>$T41*K$45+$U41*K$46+$V41*K$47</f>
        <v>-1.2111505500174495E-2</v>
      </c>
      <c r="U47" s="125">
        <f>$T41*L$45+$U41*L$46+$V41*L$47</f>
        <v>-4.7226261532799753E-3</v>
      </c>
      <c r="V47" s="126">
        <f>$T41*M$45+$U41*M$46+$V41*M$47</f>
        <v>-6.6793805936843902E-3</v>
      </c>
    </row>
    <row r="48" spans="7:27" s="29" customFormat="1" ht="16.5" thickBot="1">
      <c r="G48"/>
      <c r="Q48" s="47" t="s">
        <v>68</v>
      </c>
      <c r="R48" s="47"/>
      <c r="S48" s="34" t="s">
        <v>25</v>
      </c>
      <c r="T48" s="81">
        <f>SUM(T45:T47)</f>
        <v>-2.0681292438465525E-2</v>
      </c>
      <c r="U48" s="81">
        <f t="shared" ref="U48:V48" si="6">SUM(U45:U47)</f>
        <v>-2.9716290170555205E-2</v>
      </c>
      <c r="V48" s="81">
        <f t="shared" si="6"/>
        <v>-1.6037111251946994E-2</v>
      </c>
      <c r="W48" s="34" t="s">
        <v>50</v>
      </c>
      <c r="X48" s="130" t="s">
        <v>74</v>
      </c>
      <c r="Y48" s="127">
        <f>K37-$S$3*T48</f>
        <v>1.0002068129243846</v>
      </c>
      <c r="Z48" s="128">
        <f t="shared" ref="Z48" si="7">L37-$S$3*U48</f>
        <v>1.0002971629017055</v>
      </c>
      <c r="AA48" s="129">
        <f t="shared" ref="AA48" si="8">M37-$S$3*V48</f>
        <v>1.0001603711125195</v>
      </c>
    </row>
    <row r="49" spans="7:27" s="29" customFormat="1" ht="13.5" thickBot="1">
      <c r="G49"/>
    </row>
    <row r="50" spans="7:27" s="29" customFormat="1" ht="15.75">
      <c r="G50"/>
      <c r="K50" s="56">
        <f>F4</f>
        <v>1.35</v>
      </c>
      <c r="L50" s="57">
        <f>G4</f>
        <v>1.27</v>
      </c>
      <c r="M50" s="58">
        <f>H4</f>
        <v>1.8</v>
      </c>
      <c r="N50" s="25" t="s">
        <v>25</v>
      </c>
      <c r="O50" s="30" t="s">
        <v>45</v>
      </c>
      <c r="T50" s="38">
        <f>$T45*K$50+$U45*K$51+$V45*K$52</f>
        <v>-3.3597422994360679E-2</v>
      </c>
      <c r="U50" s="39">
        <f t="shared" ref="U50:V52" si="9">$T45*L$50+$U45*L$51+$V45*L$52</f>
        <v>-3.1606464594694857E-2</v>
      </c>
      <c r="V50" s="40">
        <f t="shared" si="9"/>
        <v>-4.4796563992480901E-2</v>
      </c>
    </row>
    <row r="51" spans="7:27" s="29" customFormat="1" ht="15.75">
      <c r="G51"/>
      <c r="H51" s="47" t="s">
        <v>31</v>
      </c>
      <c r="I51" s="47"/>
      <c r="J51" s="25" t="s">
        <v>25</v>
      </c>
      <c r="K51" s="59">
        <f>K50</f>
        <v>1.35</v>
      </c>
      <c r="L51" s="60">
        <f t="shared" ref="L51:M51" si="10">L50</f>
        <v>1.27</v>
      </c>
      <c r="M51" s="61">
        <f t="shared" si="10"/>
        <v>1.8</v>
      </c>
      <c r="N51" s="34" t="s">
        <v>25</v>
      </c>
      <c r="O51" s="33" t="s">
        <v>45</v>
      </c>
      <c r="P51" s="34" t="s">
        <v>50</v>
      </c>
      <c r="Q51" s="47" t="s">
        <v>32</v>
      </c>
      <c r="R51" s="47"/>
      <c r="S51" s="25" t="s">
        <v>25</v>
      </c>
      <c r="T51" s="31">
        <f t="shared" ref="T51:T52" si="11">$T46*K$50+$U46*K$51+$V46*K$52</f>
        <v>-2.434617218430829E-2</v>
      </c>
      <c r="U51" s="33">
        <f t="shared" si="9"/>
        <v>-2.2903436054867797E-2</v>
      </c>
      <c r="V51" s="41">
        <f t="shared" si="9"/>
        <v>-3.2461562912411049E-2</v>
      </c>
    </row>
    <row r="52" spans="7:27" s="29" customFormat="1" ht="16.5" thickBot="1">
      <c r="G52"/>
      <c r="K52" s="62">
        <f>K51</f>
        <v>1.35</v>
      </c>
      <c r="L52" s="63">
        <f t="shared" ref="L52" si="12">L51</f>
        <v>1.27</v>
      </c>
      <c r="M52" s="64">
        <f t="shared" ref="M52" si="13">M51</f>
        <v>1.8</v>
      </c>
      <c r="N52" s="34" t="s">
        <v>25</v>
      </c>
      <c r="O52" s="33" t="s">
        <v>45</v>
      </c>
      <c r="T52" s="42">
        <f t="shared" si="11"/>
        <v>-3.1743241533637459E-2</v>
      </c>
      <c r="U52" s="43">
        <f t="shared" si="9"/>
        <v>-2.9862160553866354E-2</v>
      </c>
      <c r="V52" s="44">
        <f t="shared" si="9"/>
        <v>-4.2324322044849955E-2</v>
      </c>
    </row>
    <row r="53" spans="7:27" s="29" customFormat="1">
      <c r="G53"/>
    </row>
    <row r="54" spans="7:27" s="29" customFormat="1" ht="13.5" thickBot="1">
      <c r="G54"/>
    </row>
    <row r="55" spans="7:27" s="29" customFormat="1">
      <c r="G55"/>
      <c r="K55" s="65">
        <f>T50*$S$3</f>
        <v>-3.359742299436068E-4</v>
      </c>
      <c r="L55" s="66">
        <f>T51*$S$3</f>
        <v>-2.4346172184308291E-4</v>
      </c>
      <c r="M55" s="67">
        <f>T52*$S$3</f>
        <v>-3.1743241533637459E-4</v>
      </c>
      <c r="P55" s="34"/>
      <c r="Q55" s="32"/>
      <c r="R55" s="32"/>
      <c r="S55" s="32"/>
      <c r="T55" s="38">
        <f>K62-K55</f>
        <v>0.20033597422994362</v>
      </c>
      <c r="U55" s="39">
        <f>L62-L55</f>
        <v>0.30024346172184307</v>
      </c>
      <c r="V55" s="40">
        <f>M62-M55</f>
        <v>0.50031743241533633</v>
      </c>
    </row>
    <row r="56" spans="7:27" s="29" customFormat="1" ht="15.75">
      <c r="G56"/>
      <c r="H56" s="91" t="s">
        <v>48</v>
      </c>
      <c r="I56" s="91"/>
      <c r="J56" s="25" t="s">
        <v>25</v>
      </c>
      <c r="K56" s="68">
        <f>U50*$S$3</f>
        <v>-3.1606464594694856E-4</v>
      </c>
      <c r="L56" s="69">
        <f>U51*$S$3</f>
        <v>-2.2903436054867797E-4</v>
      </c>
      <c r="M56" s="70">
        <f>U52*$S$3</f>
        <v>-2.9862160553866354E-4</v>
      </c>
      <c r="P56" s="34" t="s">
        <v>50</v>
      </c>
      <c r="Q56" s="90" t="s">
        <v>60</v>
      </c>
      <c r="R56" s="90"/>
      <c r="S56" s="34" t="s">
        <v>25</v>
      </c>
      <c r="T56" s="31">
        <f>K63-K56</f>
        <v>0.30031606464594696</v>
      </c>
      <c r="U56" s="33">
        <f>L63-L56</f>
        <v>0.50022903436054866</v>
      </c>
      <c r="V56" s="41">
        <f>M63-M56</f>
        <v>0.70029862160553857</v>
      </c>
    </row>
    <row r="57" spans="7:27" s="29" customFormat="1" ht="13.5" thickBot="1">
      <c r="G57"/>
      <c r="K57" s="71">
        <f>V50*$S$3</f>
        <v>-4.4796563992480904E-4</v>
      </c>
      <c r="L57" s="72">
        <f>V51*$S$3</f>
        <v>-3.246156291241105E-4</v>
      </c>
      <c r="M57" s="73">
        <f>V52*$S$3</f>
        <v>-4.2324322044849953E-4</v>
      </c>
      <c r="P57" s="32"/>
      <c r="Q57" s="32"/>
      <c r="R57" s="32"/>
      <c r="S57" s="32"/>
      <c r="T57" s="42">
        <f>K64-K57</f>
        <v>0.60044796563992475</v>
      </c>
      <c r="U57" s="43">
        <f>L64-L57</f>
        <v>0.40032461562912414</v>
      </c>
      <c r="V57" s="44">
        <f>M64-M57</f>
        <v>0.80042324322044855</v>
      </c>
    </row>
    <row r="58" spans="7:27" s="93" customFormat="1" ht="13.5" thickBot="1">
      <c r="G58" s="94"/>
    </row>
    <row r="59" spans="7:27" s="33" customFormat="1" ht="13.5" thickBot="1">
      <c r="G59" s="92"/>
    </row>
    <row r="60" spans="7:27" s="33" customFormat="1" ht="16.5" thickBot="1">
      <c r="G60" s="92"/>
      <c r="I60" s="33" t="s">
        <v>71</v>
      </c>
      <c r="J60" s="34" t="s">
        <v>25</v>
      </c>
      <c r="K60" s="35">
        <f>C8</f>
        <v>1</v>
      </c>
      <c r="L60" s="36">
        <f t="shared" ref="L60:M60" si="14">D8</f>
        <v>1</v>
      </c>
      <c r="M60" s="37">
        <f t="shared" si="14"/>
        <v>1</v>
      </c>
    </row>
    <row r="61" spans="7:27" s="29" customFormat="1" ht="13.5" thickBot="1">
      <c r="G61"/>
      <c r="O61" s="28"/>
    </row>
    <row r="62" spans="7:27" s="29" customFormat="1">
      <c r="G62"/>
      <c r="H62" s="32"/>
      <c r="I62" s="32"/>
      <c r="J62" s="32"/>
      <c r="K62" s="96">
        <f>F5</f>
        <v>0.2</v>
      </c>
      <c r="L62" s="97">
        <f>G5</f>
        <v>0.3</v>
      </c>
      <c r="M62" s="98">
        <f>H5</f>
        <v>0.5</v>
      </c>
      <c r="N62" s="32"/>
      <c r="O62" s="32"/>
      <c r="Q62" s="32"/>
      <c r="R62" s="32"/>
      <c r="S62" s="32"/>
      <c r="T62" s="82">
        <f>$T45*K$62+$U45*K$63+$V45*K$64</f>
        <v>-9.617174727090623E-3</v>
      </c>
      <c r="U62" s="83">
        <f>$T45*L$62+$U45*L$63+$V45*L$64</f>
        <v>-1.0936438726280334E-2</v>
      </c>
      <c r="V62" s="84">
        <f>$T45*M$62+$U45*M$63+$V45*M$64</f>
        <v>-1.7573609790678776E-2</v>
      </c>
      <c r="W62" s="32"/>
      <c r="X62" s="32"/>
      <c r="Y62" s="32"/>
      <c r="Z62" s="32"/>
      <c r="AA62" s="32"/>
    </row>
    <row r="63" spans="7:27" s="29" customFormat="1" ht="15.75">
      <c r="G63"/>
      <c r="H63" s="47" t="s">
        <v>51</v>
      </c>
      <c r="I63" s="47"/>
      <c r="J63" s="34" t="s">
        <v>25</v>
      </c>
      <c r="K63" s="99">
        <f>F6</f>
        <v>0.3</v>
      </c>
      <c r="L63" s="100">
        <f>G6</f>
        <v>0.5</v>
      </c>
      <c r="M63" s="101">
        <f>H6</f>
        <v>0.7</v>
      </c>
      <c r="N63" s="34" t="s">
        <v>25</v>
      </c>
      <c r="O63" s="32" t="s">
        <v>64</v>
      </c>
      <c r="P63" s="34" t="s">
        <v>50</v>
      </c>
      <c r="Q63" s="47" t="s">
        <v>52</v>
      </c>
      <c r="R63" s="47"/>
      <c r="S63" s="34" t="s">
        <v>25</v>
      </c>
      <c r="T63" s="85">
        <f>$T46*K$62+$U46*K$63+$V46*K$64</f>
        <v>-5.209520260707712E-3</v>
      </c>
      <c r="U63" s="28">
        <f>$T46*L$62+$U46*L$63+$V46*L$64</f>
        <v>-7.8744216271496303E-3</v>
      </c>
      <c r="V63" s="86">
        <f>$T46*M$62+$U46*M$63+$V46*M$64</f>
        <v>-1.169303301716948E-2</v>
      </c>
      <c r="W63" s="34" t="s">
        <v>25</v>
      </c>
      <c r="X63" s="54" t="s">
        <v>46</v>
      </c>
      <c r="Y63" s="33" t="s">
        <v>49</v>
      </c>
      <c r="Z63" s="55" t="s">
        <v>51</v>
      </c>
      <c r="AA63" s="55"/>
    </row>
    <row r="64" spans="7:27" s="29" customFormat="1" ht="13.5" thickBot="1">
      <c r="G64"/>
      <c r="H64" s="32"/>
      <c r="I64" s="32"/>
      <c r="J64" s="32"/>
      <c r="K64" s="102">
        <f>F7</f>
        <v>0.6</v>
      </c>
      <c r="L64" s="103">
        <f>G7</f>
        <v>0.4</v>
      </c>
      <c r="M64" s="104">
        <f>H7</f>
        <v>0.8</v>
      </c>
      <c r="N64" s="32"/>
      <c r="O64" s="32"/>
      <c r="Q64" s="32"/>
      <c r="R64" s="32"/>
      <c r="S64" s="32"/>
      <c r="T64" s="87">
        <f>$T47*K$62+$U47*K$63+$V47*K$64</f>
        <v>-7.8467173022295257E-3</v>
      </c>
      <c r="U64" s="88">
        <f>$T47*L$62+$U47*L$63+$V47*L$64</f>
        <v>-8.6665169641660933E-3</v>
      </c>
      <c r="V64" s="89">
        <f>$T47*M$62+$U47*M$63+$V47*M$64</f>
        <v>-1.4705095532330743E-2</v>
      </c>
      <c r="W64" s="32"/>
      <c r="X64" s="32"/>
      <c r="Y64" s="32"/>
      <c r="Z64" s="32"/>
      <c r="AA64" s="32"/>
    </row>
    <row r="65" spans="7:27" s="29" customFormat="1">
      <c r="G65"/>
    </row>
    <row r="66" spans="7:27" s="29" customFormat="1">
      <c r="G66"/>
    </row>
    <row r="67" spans="7:27" s="29" customFormat="1" ht="13.5" thickBot="1">
      <c r="G67"/>
      <c r="H67" s="32"/>
      <c r="I67" s="32"/>
      <c r="J67" s="32"/>
      <c r="K67" s="32" t="s">
        <v>53</v>
      </c>
      <c r="L67" s="32"/>
      <c r="M67" s="32"/>
    </row>
    <row r="68" spans="7:27">
      <c r="H68" s="32"/>
      <c r="I68" s="32"/>
      <c r="J68" s="32"/>
      <c r="K68" s="74">
        <f>F4/F3</f>
        <v>1</v>
      </c>
      <c r="L68" s="75">
        <v>0</v>
      </c>
      <c r="M68" s="76">
        <v>0</v>
      </c>
      <c r="P68" s="32"/>
      <c r="Q68" s="32"/>
      <c r="R68" s="32"/>
      <c r="S68" s="32"/>
      <c r="T68" s="109">
        <f>$T62*K$68+$U62*K$69+$V62*K$70</f>
        <v>-9.617174727090623E-3</v>
      </c>
      <c r="U68" s="110">
        <f>$T62*L$68+$U62*L$69+$V62*L$70</f>
        <v>-1.0936438726280334E-2</v>
      </c>
      <c r="V68" s="111">
        <f>$T62*M$68+$U62*M$69+$V62*M$70</f>
        <v>-1.7573609790678776E-2</v>
      </c>
      <c r="W68" s="32"/>
      <c r="X68" s="32"/>
      <c r="Y68" s="32"/>
      <c r="Z68" s="32"/>
      <c r="AA68" s="32"/>
    </row>
    <row r="69" spans="7:27" ht="15.75">
      <c r="H69" s="47" t="s">
        <v>54</v>
      </c>
      <c r="I69" s="47"/>
      <c r="J69" s="34" t="s">
        <v>25</v>
      </c>
      <c r="K69" s="77">
        <v>0</v>
      </c>
      <c r="L69" s="27">
        <f>G4/G3</f>
        <v>1</v>
      </c>
      <c r="M69" s="78">
        <v>0</v>
      </c>
      <c r="P69" s="34" t="s">
        <v>50</v>
      </c>
      <c r="Q69" s="47" t="s">
        <v>55</v>
      </c>
      <c r="R69" s="47"/>
      <c r="S69" s="34" t="s">
        <v>25</v>
      </c>
      <c r="T69" s="112">
        <f>$T63*K$68+$U63*K$69+$V63*K$70</f>
        <v>-5.209520260707712E-3</v>
      </c>
      <c r="U69" s="113">
        <f>$T63*L$68+$U63*L$69+$V63*L$70</f>
        <v>-7.8744216271496303E-3</v>
      </c>
      <c r="V69" s="114">
        <f>$T63*M$68+$U63*M$69+$V63*M$70</f>
        <v>-1.169303301716948E-2</v>
      </c>
      <c r="W69" s="34" t="s">
        <v>25</v>
      </c>
      <c r="X69" s="54" t="s">
        <v>52</v>
      </c>
      <c r="Y69" s="33" t="s">
        <v>49</v>
      </c>
      <c r="Z69" s="55" t="s">
        <v>54</v>
      </c>
      <c r="AA69" s="55"/>
    </row>
    <row r="70" spans="7:27" ht="13.5" thickBot="1">
      <c r="H70" s="32"/>
      <c r="I70" s="32"/>
      <c r="J70" s="32"/>
      <c r="K70" s="79">
        <v>0</v>
      </c>
      <c r="L70" s="80">
        <v>0</v>
      </c>
      <c r="M70" s="45">
        <f>H4/H3</f>
        <v>1</v>
      </c>
      <c r="P70" s="32"/>
      <c r="Q70" s="32"/>
      <c r="R70" s="32"/>
      <c r="S70" s="32"/>
      <c r="T70" s="115">
        <f>$T64*K$68+$U64*K$69+$V64*K$70</f>
        <v>-7.8467173022295257E-3</v>
      </c>
      <c r="U70" s="116">
        <f>$T64*L$68+$U64*L$69+$V64*L$70</f>
        <v>-8.6665169641660933E-3</v>
      </c>
      <c r="V70" s="117">
        <f>$T64*M$68+$U64*M$69+$V64*M$70</f>
        <v>-1.4705095532330743E-2</v>
      </c>
      <c r="W70" s="32"/>
      <c r="X70" s="32"/>
      <c r="Y70" s="32"/>
      <c r="Z70" s="32"/>
      <c r="AA70" s="32"/>
    </row>
    <row r="71" spans="7:27" ht="16.5" thickBot="1">
      <c r="Q71" s="47" t="s">
        <v>69</v>
      </c>
      <c r="R71" s="47"/>
      <c r="S71" s="34" t="s">
        <v>25</v>
      </c>
      <c r="T71" s="81">
        <f>SUM(T68:T70)</f>
        <v>-2.267341229002786E-2</v>
      </c>
      <c r="U71" s="81">
        <f t="shared" ref="U71" si="15">SUM(U68:U70)</f>
        <v>-2.7477377317596058E-2</v>
      </c>
      <c r="V71" s="81">
        <f t="shared" ref="V71" si="16">SUM(V68:V70)</f>
        <v>-4.3971738340178999E-2</v>
      </c>
      <c r="W71" s="34" t="s">
        <v>50</v>
      </c>
      <c r="X71" s="130" t="s">
        <v>70</v>
      </c>
      <c r="Y71" s="127">
        <f>K60-$S$3*T71</f>
        <v>1.0002267341229003</v>
      </c>
      <c r="Z71" s="128">
        <f t="shared" ref="Z71:AA71" si="17">L60-$S$3*U71</f>
        <v>1.0002747737731759</v>
      </c>
      <c r="AA71" s="129">
        <f t="shared" si="17"/>
        <v>1.0004397173834019</v>
      </c>
    </row>
    <row r="72" spans="7:27" ht="13.5" thickBot="1"/>
    <row r="73" spans="7:27" ht="15.75">
      <c r="H73" s="32"/>
      <c r="I73" s="32"/>
      <c r="J73" s="32"/>
      <c r="K73" s="56">
        <f>C4</f>
        <v>0.1</v>
      </c>
      <c r="L73" s="57">
        <f t="shared" ref="L73:M73" si="18">D4</f>
        <v>0.2</v>
      </c>
      <c r="M73" s="58">
        <f t="shared" si="18"/>
        <v>0.7</v>
      </c>
      <c r="N73" s="34" t="s">
        <v>25</v>
      </c>
      <c r="O73" s="33" t="s">
        <v>57</v>
      </c>
      <c r="P73" s="32"/>
      <c r="Q73" s="32"/>
      <c r="R73" s="32"/>
      <c r="S73" s="32"/>
      <c r="T73" s="38">
        <f>$T68*K$73+$U68*K$74+$V68*K$75</f>
        <v>-3.8127223244049735E-3</v>
      </c>
      <c r="U73" s="39">
        <f t="shared" ref="U73:V73" si="19">$T68*L$73+$U68*L$74+$V68*L$75</f>
        <v>-7.6254446488099471E-3</v>
      </c>
      <c r="V73" s="40">
        <f t="shared" si="19"/>
        <v>-2.6689056270834812E-2</v>
      </c>
    </row>
    <row r="74" spans="7:27" ht="15.75">
      <c r="H74" s="47" t="s">
        <v>56</v>
      </c>
      <c r="I74" s="47"/>
      <c r="J74" s="34" t="s">
        <v>25</v>
      </c>
      <c r="K74" s="59">
        <f>K73</f>
        <v>0.1</v>
      </c>
      <c r="L74" s="60">
        <f t="shared" ref="L74:M75" si="20">L73</f>
        <v>0.2</v>
      </c>
      <c r="M74" s="61">
        <f t="shared" si="20"/>
        <v>0.7</v>
      </c>
      <c r="N74" s="34" t="s">
        <v>25</v>
      </c>
      <c r="O74" s="33" t="s">
        <v>57</v>
      </c>
      <c r="P74" s="34" t="s">
        <v>50</v>
      </c>
      <c r="Q74" s="47" t="s">
        <v>58</v>
      </c>
      <c r="R74" s="47"/>
      <c r="S74" s="34" t="s">
        <v>25</v>
      </c>
      <c r="T74" s="31">
        <f t="shared" ref="T74:T75" si="21">$T69*K$73+$U69*K$74+$V69*K$75</f>
        <v>-2.4776974905026824E-3</v>
      </c>
      <c r="U74" s="33">
        <f t="shared" ref="U74:U75" si="22">$T69*L$73+$U69*L$74+$V69*L$75</f>
        <v>-4.9553949810053647E-3</v>
      </c>
      <c r="V74" s="41">
        <f t="shared" ref="V74:V75" si="23">$T69*M$73+$U69*M$74+$V69*M$75</f>
        <v>-1.7343882433518774E-2</v>
      </c>
    </row>
    <row r="75" spans="7:27" ht="16.5" thickBot="1">
      <c r="H75" s="32"/>
      <c r="I75" s="32"/>
      <c r="J75" s="32"/>
      <c r="K75" s="62">
        <f>K74</f>
        <v>0.1</v>
      </c>
      <c r="L75" s="63">
        <f t="shared" si="20"/>
        <v>0.2</v>
      </c>
      <c r="M75" s="64">
        <f t="shared" si="20"/>
        <v>0.7</v>
      </c>
      <c r="N75" s="34" t="s">
        <v>25</v>
      </c>
      <c r="O75" s="33" t="s">
        <v>57</v>
      </c>
      <c r="P75" s="32"/>
      <c r="Q75" s="32"/>
      <c r="R75" s="32"/>
      <c r="S75" s="32"/>
      <c r="T75" s="42">
        <f t="shared" si="21"/>
        <v>-3.1218329798726363E-3</v>
      </c>
      <c r="U75" s="43">
        <f t="shared" si="22"/>
        <v>-6.2436659597452726E-3</v>
      </c>
      <c r="V75" s="44">
        <f t="shared" si="23"/>
        <v>-2.1852830859108451E-2</v>
      </c>
    </row>
    <row r="77" spans="7:27" ht="13.5" thickBot="1"/>
    <row r="78" spans="7:27">
      <c r="H78" s="32"/>
      <c r="I78" s="32"/>
      <c r="J78" s="32"/>
      <c r="K78" s="65">
        <f>T73*$S$3</f>
        <v>-3.8127223244049734E-5</v>
      </c>
      <c r="L78" s="66">
        <f>T74*$S$3</f>
        <v>-2.4776974905026826E-5</v>
      </c>
      <c r="M78" s="67">
        <f>T75*$S$3</f>
        <v>-3.1218329798726365E-5</v>
      </c>
      <c r="P78" s="34"/>
      <c r="Q78" s="32"/>
      <c r="R78" s="32"/>
      <c r="S78" s="32"/>
      <c r="T78" s="38">
        <f>K83-K78</f>
        <v>0.10003812722324405</v>
      </c>
      <c r="U78" s="39">
        <f t="shared" ref="U78:V78" si="24">L83-L78</f>
        <v>0.20002477697490503</v>
      </c>
      <c r="V78" s="40">
        <f t="shared" si="24"/>
        <v>0.30003121832979873</v>
      </c>
    </row>
    <row r="79" spans="7:27" ht="15.75">
      <c r="H79" s="91" t="s">
        <v>59</v>
      </c>
      <c r="I79" s="91"/>
      <c r="J79" s="34" t="s">
        <v>25</v>
      </c>
      <c r="K79" s="68">
        <f>U73*$S$3</f>
        <v>-7.6254446488099468E-5</v>
      </c>
      <c r="L79" s="69">
        <f>U74*$S$3</f>
        <v>-4.9553949810053651E-5</v>
      </c>
      <c r="M79" s="70">
        <f>U75*$S$3</f>
        <v>-6.243665959745273E-5</v>
      </c>
      <c r="P79" s="34" t="s">
        <v>50</v>
      </c>
      <c r="Q79" s="90" t="s">
        <v>66</v>
      </c>
      <c r="R79" s="90"/>
      <c r="S79" s="34" t="s">
        <v>25</v>
      </c>
      <c r="T79" s="31">
        <f t="shared" ref="T79:T80" si="25">K84-K79</f>
        <v>0.30007625444648811</v>
      </c>
      <c r="U79" s="33">
        <f t="shared" ref="U79:U80" si="26">L84-L79</f>
        <v>0.20004955394981006</v>
      </c>
      <c r="V79" s="41">
        <f t="shared" ref="V79:V80" si="27">M84-M79</f>
        <v>0.70006243665959744</v>
      </c>
    </row>
    <row r="80" spans="7:27" ht="13.5" thickBot="1">
      <c r="H80" s="32"/>
      <c r="I80" s="32"/>
      <c r="J80" s="32"/>
      <c r="K80" s="71">
        <f>V73*$S$3</f>
        <v>-2.6689056270834811E-4</v>
      </c>
      <c r="L80" s="72">
        <f>V74*$S$3</f>
        <v>-1.7343882433518775E-4</v>
      </c>
      <c r="M80" s="73">
        <f>V75*$S$3</f>
        <v>-2.1852830859108452E-4</v>
      </c>
      <c r="P80" s="32"/>
      <c r="Q80" s="32"/>
      <c r="R80" s="32"/>
      <c r="S80" s="32"/>
      <c r="T80" s="42">
        <f t="shared" si="25"/>
        <v>0.40026689056270837</v>
      </c>
      <c r="U80" s="43">
        <f t="shared" si="26"/>
        <v>0.30017343882433517</v>
      </c>
      <c r="V80" s="44">
        <f t="shared" si="27"/>
        <v>0.90021852830859106</v>
      </c>
    </row>
    <row r="81" spans="8:15" s="93" customFormat="1" ht="13.5" thickBot="1"/>
    <row r="82" spans="8:15" ht="13.5" thickBot="1"/>
    <row r="83" spans="8:15">
      <c r="H83" s="32"/>
      <c r="I83" s="32"/>
      <c r="J83" s="32"/>
      <c r="K83" s="96">
        <f>C5</f>
        <v>0.1</v>
      </c>
      <c r="L83" s="97">
        <f t="shared" ref="L83:M83" si="28">D5</f>
        <v>0.2</v>
      </c>
      <c r="M83" s="98">
        <f t="shared" si="28"/>
        <v>0.3</v>
      </c>
      <c r="N83" s="32"/>
      <c r="O83" s="32"/>
    </row>
    <row r="84" spans="8:15" ht="15.75">
      <c r="H84" s="47" t="s">
        <v>51</v>
      </c>
      <c r="I84" s="47"/>
      <c r="J84" s="34" t="s">
        <v>25</v>
      </c>
      <c r="K84" s="99">
        <f t="shared" ref="K84:K85" si="29">C6</f>
        <v>0.3</v>
      </c>
      <c r="L84" s="100">
        <f t="shared" ref="L84:L85" si="30">D6</f>
        <v>0.2</v>
      </c>
      <c r="M84" s="101">
        <f t="shared" ref="M84:M85" si="31">E6</f>
        <v>0.7</v>
      </c>
      <c r="N84" s="34" t="s">
        <v>25</v>
      </c>
      <c r="O84" s="32" t="s">
        <v>65</v>
      </c>
    </row>
    <row r="85" spans="8:15" ht="13.5" thickBot="1">
      <c r="H85" s="32"/>
      <c r="I85" s="32"/>
      <c r="J85" s="32"/>
      <c r="K85" s="102">
        <f t="shared" si="29"/>
        <v>0.4</v>
      </c>
      <c r="L85" s="103">
        <f t="shared" si="30"/>
        <v>0.3</v>
      </c>
      <c r="M85" s="104">
        <f t="shared" si="31"/>
        <v>0.9</v>
      </c>
      <c r="N85" s="32"/>
      <c r="O85" s="32"/>
    </row>
  </sheetData>
  <mergeCells count="40">
    <mergeCell ref="H84:I84"/>
    <mergeCell ref="Q25:R25"/>
    <mergeCell ref="Q48:R48"/>
    <mergeCell ref="Q71:R71"/>
    <mergeCell ref="H79:I79"/>
    <mergeCell ref="Q79:R79"/>
    <mergeCell ref="C9:E9"/>
    <mergeCell ref="F9:H9"/>
    <mergeCell ref="I9:K9"/>
    <mergeCell ref="H63:I63"/>
    <mergeCell ref="Q63:R63"/>
    <mergeCell ref="H69:I69"/>
    <mergeCell ref="Q69:R69"/>
    <mergeCell ref="H74:I74"/>
    <mergeCell ref="Q74:R74"/>
    <mergeCell ref="C2:E2"/>
    <mergeCell ref="F2:H2"/>
    <mergeCell ref="L1:N1"/>
    <mergeCell ref="L2:N2"/>
    <mergeCell ref="I2:K2"/>
    <mergeCell ref="F1:H1"/>
    <mergeCell ref="I1:K1"/>
    <mergeCell ref="H23:I23"/>
    <mergeCell ref="Q28:R28"/>
    <mergeCell ref="A17:A18"/>
    <mergeCell ref="A23:A24"/>
    <mergeCell ref="A5:A7"/>
    <mergeCell ref="Q17:R17"/>
    <mergeCell ref="H56:I56"/>
    <mergeCell ref="Q51:R51"/>
    <mergeCell ref="Q40:R40"/>
    <mergeCell ref="Q46:R46"/>
    <mergeCell ref="H33:I33"/>
    <mergeCell ref="Q33:R33"/>
    <mergeCell ref="H40:I40"/>
    <mergeCell ref="H46:I46"/>
    <mergeCell ref="H51:I51"/>
    <mergeCell ref="Q23:R23"/>
    <mergeCell ref="H28:I28"/>
    <mergeCell ref="Q56:R5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2.75"/>
  <sheetData>
    <row r="1" spans="1:1">
      <c r="A1" s="23" t="s">
        <v>20</v>
      </c>
    </row>
    <row r="2" spans="1:1">
      <c r="A2" s="23" t="s">
        <v>36</v>
      </c>
    </row>
  </sheetData>
  <hyperlinks>
    <hyperlink ref="A1" r:id="rId1"/>
    <hyperlink ref="A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Cojocaru-Ext, Daniel</dc:creator>
  <cp:lastModifiedBy>Cojocaru-Ext, Daniel</cp:lastModifiedBy>
  <dcterms:created xsi:type="dcterms:W3CDTF">2018-03-17T15:04:56Z</dcterms:created>
  <dcterms:modified xsi:type="dcterms:W3CDTF">2018-04-21T16:27:16Z</dcterms:modified>
</cp:coreProperties>
</file>