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ZZZ\MyNn\NeuralNetwork\ExternalFiles\"/>
    </mc:Choice>
  </mc:AlternateContent>
  <bookViews>
    <workbookView xWindow="0" yWindow="0" windowWidth="28800" windowHeight="11835" activeTab="1"/>
  </bookViews>
  <sheets>
    <sheet name="Sheet1" sheetId="1" r:id="rId1"/>
    <sheet name="Sheet2" sheetId="2" r:id="rId2"/>
    <sheet name="Sheet4" sheetId="4" r:id="rId3"/>
    <sheet name="Sheet3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2" l="1"/>
  <c r="J52" i="2"/>
  <c r="J53" i="2" s="1"/>
  <c r="J54" i="2" s="1"/>
  <c r="H52" i="2"/>
  <c r="H53" i="2" s="1"/>
  <c r="H54" i="2" s="1"/>
  <c r="I53" i="2"/>
  <c r="I54" i="2" s="1"/>
  <c r="H48" i="2"/>
  <c r="H47" i="2"/>
  <c r="H46" i="2"/>
  <c r="D4" i="2" l="1"/>
  <c r="E4" i="2"/>
  <c r="C4" i="2"/>
  <c r="G3" i="2" s="1"/>
  <c r="G4" i="2" s="1"/>
  <c r="F70" i="2" s="1"/>
  <c r="G70" i="2" s="1"/>
  <c r="H70" i="2" s="1"/>
  <c r="G8" i="1"/>
  <c r="H4" i="1"/>
  <c r="G4" i="1"/>
  <c r="F4" i="1"/>
  <c r="F3" i="2" l="1"/>
  <c r="F4" i="2" s="1"/>
  <c r="F69" i="2" s="1"/>
  <c r="G69" i="2" s="1"/>
  <c r="H69" i="2" s="1"/>
  <c r="H3" i="2"/>
  <c r="H4" i="2" s="1"/>
  <c r="F71" i="2" s="1"/>
  <c r="G71" i="2" s="1"/>
  <c r="H71" i="2" s="1"/>
  <c r="J3" i="2" l="1"/>
  <c r="J64" i="2" s="1"/>
  <c r="I3" i="2"/>
  <c r="I64" i="2" s="1"/>
  <c r="K3" i="2"/>
  <c r="K64" i="2" s="1"/>
  <c r="K4" i="2" l="1"/>
  <c r="I4" i="2"/>
  <c r="J4" i="2"/>
  <c r="I69" i="2" l="1"/>
  <c r="H26" i="2"/>
  <c r="I70" i="2"/>
  <c r="J70" i="2" s="1"/>
  <c r="K70" i="2" s="1"/>
  <c r="I26" i="2"/>
  <c r="I71" i="2"/>
  <c r="J71" i="2" s="1"/>
  <c r="K71" i="2" s="1"/>
  <c r="J26" i="2"/>
  <c r="J69" i="2"/>
  <c r="K69" i="2" s="1"/>
  <c r="L3" i="2"/>
  <c r="M3" i="2"/>
  <c r="N3" i="2"/>
  <c r="L64" i="2" l="1"/>
  <c r="H20" i="2"/>
  <c r="J30" i="2" s="1"/>
  <c r="M32" i="2" s="1"/>
  <c r="H36" i="2" s="1"/>
  <c r="I22" i="2"/>
  <c r="J27" i="2"/>
  <c r="H27" i="2"/>
  <c r="I27" i="2"/>
  <c r="M64" i="2"/>
  <c r="H21" i="2"/>
  <c r="N63" i="2"/>
  <c r="M4" i="2"/>
  <c r="I15" i="2" s="1"/>
  <c r="L4" i="2"/>
  <c r="H14" i="2" s="1"/>
  <c r="H30" i="2" s="1"/>
  <c r="M30" i="2" s="1"/>
  <c r="H34" i="2" s="1"/>
  <c r="N4" i="2"/>
  <c r="H16" i="2" s="1"/>
  <c r="I30" i="2" l="1"/>
  <c r="M31" i="2" s="1"/>
  <c r="H35" i="2" s="1"/>
  <c r="I28" i="2"/>
  <c r="I32" i="2" s="1"/>
  <c r="O31" i="2" s="1"/>
  <c r="J35" i="2" s="1"/>
  <c r="I31" i="2"/>
  <c r="N31" i="2" s="1"/>
  <c r="I35" i="2" s="1"/>
  <c r="J28" i="2"/>
  <c r="J32" i="2" s="1"/>
  <c r="O32" i="2" s="1"/>
  <c r="J36" i="2" s="1"/>
  <c r="J31" i="2"/>
  <c r="N32" i="2" s="1"/>
  <c r="I36" i="2" s="1"/>
  <c r="H28" i="2"/>
  <c r="H32" i="2" s="1"/>
  <c r="O30" i="2" s="1"/>
  <c r="J34" i="2" s="1"/>
  <c r="H31" i="2"/>
  <c r="N30" i="2" s="1"/>
  <c r="I34" i="2" s="1"/>
  <c r="H11" i="2"/>
  <c r="M67" i="2"/>
  <c r="G11" i="2"/>
  <c r="L66" i="2"/>
  <c r="I74" i="2" s="1"/>
  <c r="N68" i="2"/>
  <c r="N65" i="2" s="1"/>
  <c r="I11" i="2"/>
  <c r="J76" i="2"/>
  <c r="J80" i="2" s="1"/>
  <c r="J75" i="2"/>
  <c r="J79" i="2" s="1"/>
  <c r="K75" i="2" l="1"/>
  <c r="K79" i="2" s="1"/>
  <c r="K76" i="2"/>
  <c r="K80" i="2" s="1"/>
  <c r="K74" i="2"/>
  <c r="K78" i="2" s="1"/>
  <c r="I66" i="2"/>
  <c r="L65" i="2"/>
  <c r="I78" i="2"/>
  <c r="I76" i="2"/>
  <c r="I80" i="2" s="1"/>
  <c r="I75" i="2"/>
  <c r="I79" i="2" s="1"/>
  <c r="M65" i="2"/>
  <c r="J74" i="2"/>
  <c r="J78" i="2" s="1"/>
</calcChain>
</file>

<file path=xl/comments1.xml><?xml version="1.0" encoding="utf-8"?>
<comments xmlns="http://schemas.openxmlformats.org/spreadsheetml/2006/main">
  <authors>
    <author>Windows User</author>
  </authors>
  <commentList>
    <comment ref="H69" authorId="0" shapeId="0">
      <text>
        <r>
          <rPr>
            <b/>
            <sz val="9"/>
            <color indexed="81"/>
            <rFont val="Tahoma"/>
            <family val="2"/>
          </rPr>
          <t>Transposed</t>
        </r>
      </text>
    </comment>
    <comment ref="K69" authorId="0" shapeId="0">
      <text>
        <r>
          <rPr>
            <b/>
            <sz val="9"/>
            <color indexed="81"/>
            <rFont val="Tahoma"/>
            <family val="2"/>
          </rPr>
          <t>Transposed</t>
        </r>
      </text>
    </comment>
  </commentList>
</comments>
</file>

<file path=xl/sharedStrings.xml><?xml version="1.0" encoding="utf-8"?>
<sst xmlns="http://schemas.openxmlformats.org/spreadsheetml/2006/main" count="50" uniqueCount="43">
  <si>
    <t>Input</t>
  </si>
  <si>
    <t>h1</t>
  </si>
  <si>
    <t>h2</t>
  </si>
  <si>
    <t>Output</t>
  </si>
  <si>
    <t>W11 | W12 | W13</t>
  </si>
  <si>
    <t>out1 | out2 | out3</t>
  </si>
  <si>
    <t>W21 | W22 | W23</t>
  </si>
  <si>
    <t>W31 | W32 | W33</t>
  </si>
  <si>
    <t>Relu</t>
  </si>
  <si>
    <t>Sigmoid</t>
  </si>
  <si>
    <t>E1</t>
  </si>
  <si>
    <t>E2</t>
  </si>
  <si>
    <t>E3</t>
  </si>
  <si>
    <t>Softmax</t>
  </si>
  <si>
    <t>IN</t>
  </si>
  <si>
    <t>OUT</t>
  </si>
  <si>
    <t>W</t>
  </si>
  <si>
    <t>B</t>
  </si>
  <si>
    <t>B1  |  B2  |  B3</t>
  </si>
  <si>
    <t>in1  |  in2  |  in3</t>
  </si>
  <si>
    <t>https://becominghuman.ai/back-propagation-is-very-simple-who-made-it-complicated-97b794c97e5c</t>
  </si>
  <si>
    <t>∂out / ∂in</t>
  </si>
  <si>
    <t>∂E / ∂out</t>
  </si>
  <si>
    <t>∂in / ∂W</t>
  </si>
  <si>
    <t>∂E / ∂W</t>
  </si>
  <si>
    <t>lr</t>
  </si>
  <si>
    <t>new W</t>
  </si>
  <si>
    <t>∂E2/out1 | ∂E2/out2 | ∂E2/out3</t>
  </si>
  <si>
    <t>∂E1/out1 | ∂E1/out2 | ∂E1/out3</t>
  </si>
  <si>
    <t>∂E3/out1 | ∂E3/out2 | ∂E3/out3</t>
  </si>
  <si>
    <t>∂Et/∂out1 | ∂Et/∂out2 | ∂Et/∂out3</t>
  </si>
  <si>
    <t>Y1</t>
  </si>
  <si>
    <t>Y2</t>
  </si>
  <si>
    <t>Y3</t>
  </si>
  <si>
    <t>=</t>
  </si>
  <si>
    <t>Softmax '</t>
  </si>
  <si>
    <t>Crossentropy '</t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</si>
  <si>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</si>
  <si>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</si>
  <si>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t>transposed =&gt;</t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</si>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</sst>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theme="1"/>
      <name val="Titillium"/>
      <family val="2"/>
    </font>
    <font>
      <sz val="14"/>
      <color theme="1"/>
      <name val="Titillium"/>
      <family val="2"/>
    </font>
    <font>
      <u/>
      <sz val="10"/>
      <color theme="10"/>
      <name val="Titillium"/>
      <family val="2"/>
    </font>
    <font>
      <b/>
      <sz val="9"/>
      <color indexed="81"/>
      <name val="Tahoma"/>
      <family val="2"/>
    </font>
    <font>
      <vertAlign val="subscript"/>
      <sz val="10"/>
      <color theme="1"/>
      <name val="Titillium"/>
    </font>
    <font>
      <sz val="10"/>
      <color theme="1"/>
      <name val="Titillium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7" borderId="1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1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209549</xdr:colOff>
      <xdr:row>11</xdr:row>
      <xdr:rowOff>104775</xdr:rowOff>
    </xdr:from>
    <xdr:to>
      <xdr:col>5</xdr:col>
      <xdr:colOff>519965</xdr:colOff>
      <xdr:row>18</xdr:row>
      <xdr:rowOff>95249</xdr:rowOff>
    </xdr:to>
    <xdr:pic>
      <xdr:nvPicPr>
        <xdr:cNvPr id="2" name="Picture 1" descr="https://cdn-images-1.medium.com/max/1600/1*fdDRKoUj5ck2k4Aa2BSaAA.png">
          <a:extLst>
            <a:ext uri="{FF2B5EF4-FFF2-40B4-BE49-F238E27FC236}">
              <a16:creationId xmlns:a16="http://schemas.microsoft.com/office/drawing/2014/main" id="{635E3D66-EA89-49A8-8B2C-2AFE732D2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49" y="2019300"/>
          <a:ext cx="4234716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123826</xdr:colOff>
      <xdr:row>17</xdr:row>
      <xdr:rowOff>114301</xdr:rowOff>
    </xdr:from>
    <xdr:to>
      <xdr:col>5</xdr:col>
      <xdr:colOff>409575</xdr:colOff>
      <xdr:row>24</xdr:row>
      <xdr:rowOff>31804</xdr:rowOff>
    </xdr:to>
    <xdr:pic>
      <xdr:nvPicPr>
        <xdr:cNvPr id="3" name="Picture 2" descr="https://cdn-images-1.medium.com/max/1600/1*XWyzdij1A-RpkqPNbm9Lrw.png">
          <a:extLst>
            <a:ext uri="{FF2B5EF4-FFF2-40B4-BE49-F238E27FC236}">
              <a16:creationId xmlns:a16="http://schemas.microsoft.com/office/drawing/2014/main" id="{17ECD454-2D91-450B-B800-19D2DCFB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6" y="3019426"/>
          <a:ext cx="4210049" cy="1070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333375</xdr:colOff>
      <xdr:row>36</xdr:row>
      <xdr:rowOff>114301</xdr:rowOff>
    </xdr:from>
    <xdr:to>
      <xdr:col>5</xdr:col>
      <xdr:colOff>494264</xdr:colOff>
      <xdr:row>50</xdr:row>
      <xdr:rowOff>57150</xdr:rowOff>
    </xdr:to>
    <xdr:pic>
      <xdr:nvPicPr>
        <xdr:cNvPr id="4" name="Picture 3" descr="https://cdn-images-1.medium.com/max/1600/1*NWb_tAHWvBwJc0hNm0LiUQ.png">
          <a:extLst>
            <a:ext uri="{FF2B5EF4-FFF2-40B4-BE49-F238E27FC236}">
              <a16:creationId xmlns:a16="http://schemas.microsoft.com/office/drawing/2014/main" id="{1D65D6EA-526F-49E0-9D4C-813693FDD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296026"/>
          <a:ext cx="4085189" cy="2228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ecominghuman.ai/back-propagation-is-very-simple-who-made-it-complicated-97b794c97e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8"/>
  <sheetViews>
    <sheetView workbookViewId="0">
      <selection activeCell="G8" sqref="G8"/>
    </sheetView>
  </sheetViews>
  <sheetFormatPr defaultRowHeight="12.75"/>
  <sheetData>
    <row r="3" spans="6:8">
      <c r="F3">
        <v>1.8657999999999999</v>
      </c>
      <c r="G3">
        <v>2.2292000000000001</v>
      </c>
      <c r="H3">
        <v>2.8203999999999998</v>
      </c>
    </row>
    <row r="4" spans="6:8">
      <c r="F4">
        <f>EXP(F3)/SUM(EXP($F$3)+EXP($G$3)+EXP($H$3))</f>
        <v>0.19857651019773825</v>
      </c>
      <c r="G4">
        <f>EXP(G3)/SUM(EXP($F$3)+EXP($G$3)+EXP($H$3))</f>
        <v>0.28559492698949396</v>
      </c>
      <c r="H4">
        <f>EXP(H3)/SUM(EXP($F$3)+EXP($G$3)+EXP($H$3))</f>
        <v>0.5158285628127679</v>
      </c>
    </row>
    <row r="8" spans="6:8">
      <c r="G8">
        <f>LOG(0.2698)</f>
        <v>-0.56895805466411453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8"/>
  <sheetViews>
    <sheetView tabSelected="1" topLeftCell="A31" workbookViewId="0">
      <selection activeCell="M46" sqref="M46"/>
    </sheetView>
  </sheetViews>
  <sheetFormatPr defaultRowHeight="12.75"/>
  <cols>
    <col min="1" max="1" width="9.140625" style="1"/>
    <col min="2" max="2" width="31.42578125" style="1" bestFit="1" customWidth="1"/>
    <col min="3" max="16384" width="9.140625" style="1"/>
  </cols>
  <sheetData>
    <row r="1" spans="1:19" ht="13.5" thickBot="1">
      <c r="F1" s="40" t="s">
        <v>8</v>
      </c>
      <c r="G1" s="40"/>
      <c r="H1" s="40"/>
      <c r="I1" s="40" t="s">
        <v>9</v>
      </c>
      <c r="J1" s="40"/>
      <c r="K1" s="40"/>
      <c r="L1" s="40" t="s">
        <v>13</v>
      </c>
      <c r="M1" s="40"/>
      <c r="N1" s="40"/>
    </row>
    <row r="2" spans="1:19" ht="18.75" thickBot="1">
      <c r="C2" s="41" t="s">
        <v>0</v>
      </c>
      <c r="D2" s="41"/>
      <c r="E2" s="41"/>
      <c r="F2" s="39" t="s">
        <v>1</v>
      </c>
      <c r="G2" s="39"/>
      <c r="H2" s="39"/>
      <c r="I2" s="39" t="s">
        <v>2</v>
      </c>
      <c r="J2" s="39"/>
      <c r="K2" s="39"/>
      <c r="L2" s="39" t="s">
        <v>3</v>
      </c>
      <c r="M2" s="39"/>
      <c r="N2" s="39"/>
      <c r="S2" s="43" t="s">
        <v>25</v>
      </c>
    </row>
    <row r="3" spans="1:19" s="2" customFormat="1" ht="13.5" thickBot="1">
      <c r="A3" s="4" t="s">
        <v>14</v>
      </c>
      <c r="B3" s="2" t="s">
        <v>19</v>
      </c>
      <c r="C3" s="6">
        <v>0.1</v>
      </c>
      <c r="D3" s="7">
        <v>0.2</v>
      </c>
      <c r="E3" s="7">
        <v>0.7</v>
      </c>
      <c r="F3" s="8">
        <f>$C$4*C5+$D$4*C6+$E$4*C7+C8</f>
        <v>1.35</v>
      </c>
      <c r="G3" s="9">
        <f>$C$4*D5+$D$4*D6+$E$4*D7+D8</f>
        <v>1.27</v>
      </c>
      <c r="H3" s="9">
        <f>$C$4*E5+$D$4*E6+$E$4*E7+E8</f>
        <v>1.8</v>
      </c>
      <c r="I3" s="6">
        <f>$F$4*F5+$G$4*F6+$H$4*F7+F8</f>
        <v>2.7309999999999999</v>
      </c>
      <c r="J3" s="7">
        <f>$F$4*G5+$G$4*G6+$H$4*G7+G8</f>
        <v>2.7600000000000002</v>
      </c>
      <c r="K3" s="7">
        <f>$F$4*H5+$G$4*H6+$H$4*H7+H8</f>
        <v>4.0040000000000004</v>
      </c>
      <c r="L3" s="8">
        <f>$I$4*I5+$J$4*I6+$K$4*I7+I8</f>
        <v>1.8670679715618874</v>
      </c>
      <c r="M3" s="9">
        <f>$I$4*J5+$J$4*J6+$K$4*J7+J8</f>
        <v>2.2302823205735391</v>
      </c>
      <c r="N3" s="10">
        <f>$I$4*K5+$J$4*K6+$K$4*K7+K8</f>
        <v>2.8230360327250636</v>
      </c>
      <c r="S3" s="59">
        <v>0.01</v>
      </c>
    </row>
    <row r="4" spans="1:19" s="3" customFormat="1" ht="13.5" thickBot="1">
      <c r="A4" s="5" t="s">
        <v>15</v>
      </c>
      <c r="B4" s="3" t="s">
        <v>5</v>
      </c>
      <c r="C4" s="12">
        <f>C3</f>
        <v>0.1</v>
      </c>
      <c r="D4" s="13">
        <f>D3</f>
        <v>0.2</v>
      </c>
      <c r="E4" s="13">
        <f>E3</f>
        <v>0.7</v>
      </c>
      <c r="F4" s="12">
        <f>MAX(0,F3)</f>
        <v>1.35</v>
      </c>
      <c r="G4" s="13">
        <f>MAX(0,G3)</f>
        <v>1.27</v>
      </c>
      <c r="H4" s="14">
        <f>MAX(0,H3)</f>
        <v>1.8</v>
      </c>
      <c r="I4" s="12">
        <f>1/(1+EXP(-I3))</f>
        <v>0.9388312894865416</v>
      </c>
      <c r="J4" s="13">
        <f>1/(1+EXP(-J3))</f>
        <v>0.94047563402349843</v>
      </c>
      <c r="K4" s="13">
        <f>1/(1+EXP(-K3))</f>
        <v>0.9820843048123673</v>
      </c>
      <c r="L4" s="12">
        <f>L3/($L$3+$M$3+$N$3)</f>
        <v>0.2697924485595139</v>
      </c>
      <c r="M4" s="13">
        <f>M3/($L$3+$M$3+$N$3)</f>
        <v>0.32227714117080014</v>
      </c>
      <c r="N4" s="14">
        <f>N3/($L$3+$M$3+$N$3)</f>
        <v>0.40793041026968591</v>
      </c>
    </row>
    <row r="5" spans="1:19" s="2" customFormat="1">
      <c r="A5" s="38" t="s">
        <v>16</v>
      </c>
      <c r="B5" s="2" t="s">
        <v>4</v>
      </c>
      <c r="C5" s="8">
        <v>0.1</v>
      </c>
      <c r="D5" s="9">
        <v>0.2</v>
      </c>
      <c r="E5" s="10">
        <v>0.3</v>
      </c>
      <c r="F5" s="15">
        <v>0.2</v>
      </c>
      <c r="G5" s="16">
        <v>0.3</v>
      </c>
      <c r="H5" s="17">
        <v>0.5</v>
      </c>
      <c r="I5" s="8">
        <v>0.1</v>
      </c>
      <c r="J5" s="9">
        <v>0.4</v>
      </c>
      <c r="K5" s="10">
        <v>0.8</v>
      </c>
      <c r="L5" s="16"/>
      <c r="M5" s="16"/>
      <c r="N5" s="16"/>
    </row>
    <row r="6" spans="1:19" s="2" customFormat="1">
      <c r="A6" s="38"/>
      <c r="B6" s="2" t="s">
        <v>6</v>
      </c>
      <c r="C6" s="15">
        <v>0.3</v>
      </c>
      <c r="D6" s="16">
        <v>0.2</v>
      </c>
      <c r="E6" s="17">
        <v>0.7</v>
      </c>
      <c r="F6" s="15">
        <v>0.3</v>
      </c>
      <c r="G6" s="16">
        <v>0.5</v>
      </c>
      <c r="H6" s="17">
        <v>0.7</v>
      </c>
      <c r="I6" s="15">
        <v>0.3</v>
      </c>
      <c r="J6" s="16">
        <v>0.7</v>
      </c>
      <c r="K6" s="17">
        <v>0.2</v>
      </c>
      <c r="L6" s="16"/>
      <c r="M6" s="16"/>
      <c r="N6" s="16"/>
    </row>
    <row r="7" spans="1:19" s="2" customFormat="1" ht="13.5" thickBot="1">
      <c r="A7" s="38"/>
      <c r="B7" s="2" t="s">
        <v>7</v>
      </c>
      <c r="C7" s="18">
        <v>0.4</v>
      </c>
      <c r="D7" s="19">
        <v>0.3</v>
      </c>
      <c r="E7" s="20">
        <v>0.9</v>
      </c>
      <c r="F7" s="18">
        <v>0.6</v>
      </c>
      <c r="G7" s="19">
        <v>0.4</v>
      </c>
      <c r="H7" s="20">
        <v>0.8</v>
      </c>
      <c r="I7" s="18">
        <v>0.5</v>
      </c>
      <c r="J7" s="19">
        <v>0.2</v>
      </c>
      <c r="K7" s="20">
        <v>0.9</v>
      </c>
      <c r="L7" s="16"/>
      <c r="M7" s="16"/>
      <c r="N7" s="16"/>
    </row>
    <row r="8" spans="1:19" s="3" customFormat="1" ht="13.5" thickBot="1">
      <c r="A8" s="5" t="s">
        <v>17</v>
      </c>
      <c r="B8" s="3" t="s">
        <v>18</v>
      </c>
      <c r="C8" s="12">
        <v>1</v>
      </c>
      <c r="D8" s="13">
        <v>1</v>
      </c>
      <c r="E8" s="14">
        <v>1</v>
      </c>
      <c r="F8" s="12">
        <v>1</v>
      </c>
      <c r="G8" s="13">
        <v>1</v>
      </c>
      <c r="H8" s="14">
        <v>1</v>
      </c>
      <c r="I8" s="12">
        <v>1</v>
      </c>
      <c r="J8" s="13">
        <v>1</v>
      </c>
      <c r="K8" s="14">
        <v>1</v>
      </c>
      <c r="L8" s="21"/>
      <c r="M8" s="21"/>
      <c r="N8" s="21"/>
    </row>
    <row r="10" spans="1:19" s="22" customFormat="1" ht="13.5" thickBot="1">
      <c r="C10" s="2" t="s">
        <v>31</v>
      </c>
      <c r="D10" s="2" t="s">
        <v>32</v>
      </c>
      <c r="E10" s="2" t="s">
        <v>33</v>
      </c>
      <c r="G10" s="2" t="s">
        <v>10</v>
      </c>
      <c r="H10" s="2" t="s">
        <v>11</v>
      </c>
      <c r="I10" s="2" t="s">
        <v>12</v>
      </c>
    </row>
    <row r="11" spans="1:19" s="22" customFormat="1" ht="13.5" thickBot="1">
      <c r="C11" s="6">
        <v>1</v>
      </c>
      <c r="D11" s="7">
        <v>0</v>
      </c>
      <c r="E11" s="11">
        <v>0</v>
      </c>
      <c r="G11" s="12">
        <f>(-1)*(C11*LOG(L4) + (1-C11)*LOG(1-L4))</f>
        <v>0.56897021031581985</v>
      </c>
      <c r="H11" s="13">
        <f>(-1)*(D11*LOG(M4) + (1-D11)*LOG(1-M4))</f>
        <v>0.16894786584889099</v>
      </c>
      <c r="I11" s="14">
        <f>(-1)*(E11*LOG(N4) + (1-E11)*LOG(1-N4))</f>
        <v>0.22762724486545058</v>
      </c>
    </row>
    <row r="12" spans="1:19" s="22" customFormat="1"/>
    <row r="13" spans="1:19" s="22" customFormat="1" ht="13.5" thickBot="1">
      <c r="H13" s="48" t="s">
        <v>36</v>
      </c>
    </row>
    <row r="14" spans="1:19" s="22" customFormat="1">
      <c r="H14" s="44">
        <f>(-1)*(C11*(1/L4)+(1-C11)*(1/(1-L4)))</f>
        <v>-3.7065529644704216</v>
      </c>
    </row>
    <row r="15" spans="1:19" s="22" customFormat="1">
      <c r="D15"/>
      <c r="G15" s="47" t="s">
        <v>34</v>
      </c>
      <c r="H15" s="61">
        <v>-0.30099999999999999</v>
      </c>
      <c r="I15" s="48">
        <f>(-1)*(D11*(1/M4)+(1-D11)*(1/(1-M4)))</f>
        <v>-1.4755293951978394</v>
      </c>
    </row>
    <row r="16" spans="1:19" s="22" customFormat="1" ht="13.5" thickBot="1">
      <c r="H16" s="46">
        <f>(-1)*(E11*(1/N4)+(1-E11)*(1/(1-N4)))</f>
        <v>-1.6889906479667314</v>
      </c>
    </row>
    <row r="17" spans="5:15" s="22" customFormat="1"/>
    <row r="18" spans="5:15" s="22" customFormat="1"/>
    <row r="19" spans="5:15" s="22" customFormat="1" ht="13.5" thickBot="1">
      <c r="H19" s="22" t="s">
        <v>35</v>
      </c>
    </row>
    <row r="20" spans="5:15" s="22" customFormat="1">
      <c r="H20" s="44">
        <f>(EXP(L3)*(EXP(M3)+EXP(N3)))/(EXP($L$3)+EXP($M$3)+EXP($N$3))^2</f>
        <v>0.15906572440211431</v>
      </c>
    </row>
    <row r="21" spans="5:15" s="22" customFormat="1">
      <c r="G21" s="47" t="s">
        <v>34</v>
      </c>
      <c r="H21" s="45">
        <f>(EXP(M3)*(EXP(L3)+EXP(N3)))/(EXP($L$3)+EXP($M$3)+EXP($N$3))^2</f>
        <v>0.20392775168086905</v>
      </c>
    </row>
    <row r="22" spans="5:15" s="22" customFormat="1" ht="13.5" thickBot="1">
      <c r="H22" s="49">
        <v>0.36849999999999999</v>
      </c>
      <c r="I22" s="22">
        <f>EXP(N3)*(EXP(L3)+EXP(M3))/(EXP(L3)+EXP(M3)+EXP(N3))^2</f>
        <v>0.24973763855303174</v>
      </c>
    </row>
    <row r="23" spans="5:15" s="22" customFormat="1"/>
    <row r="24" spans="5:15" s="22" customFormat="1">
      <c r="G24"/>
    </row>
    <row r="25" spans="5:15" s="22" customFormat="1" ht="13.5" thickBot="1">
      <c r="G25"/>
    </row>
    <row r="26" spans="5:15" s="22" customFormat="1">
      <c r="G26"/>
      <c r="H26" s="51">
        <f>I4</f>
        <v>0.9388312894865416</v>
      </c>
      <c r="I26" s="52">
        <f t="shared" ref="I26:J26" si="0">J4</f>
        <v>0.94047563402349843</v>
      </c>
      <c r="J26" s="53">
        <f t="shared" si="0"/>
        <v>0.9820843048123673</v>
      </c>
    </row>
    <row r="27" spans="5:15" s="22" customFormat="1" ht="15.75">
      <c r="E27" s="50" t="s">
        <v>37</v>
      </c>
      <c r="F27" s="50"/>
      <c r="G27" s="47" t="s">
        <v>34</v>
      </c>
      <c r="H27" s="54">
        <f>H26</f>
        <v>0.9388312894865416</v>
      </c>
      <c r="I27" s="21">
        <f t="shared" ref="I27:J27" si="1">I26</f>
        <v>0.94047563402349843</v>
      </c>
      <c r="J27" s="55">
        <f t="shared" si="1"/>
        <v>0.9820843048123673</v>
      </c>
    </row>
    <row r="28" spans="5:15" s="22" customFormat="1" ht="13.5" thickBot="1">
      <c r="G28"/>
      <c r="H28" s="56">
        <f>H27</f>
        <v>0.9388312894865416</v>
      </c>
      <c r="I28" s="57">
        <f t="shared" ref="I28" si="2">I27</f>
        <v>0.94047563402349843</v>
      </c>
      <c r="J28" s="58">
        <f t="shared" ref="J28" si="3">J27</f>
        <v>0.9820843048123673</v>
      </c>
    </row>
    <row r="29" spans="5:15" s="22" customFormat="1" ht="13.5" thickBot="1">
      <c r="G29"/>
    </row>
    <row r="30" spans="5:15" s="22" customFormat="1">
      <c r="G30"/>
      <c r="H30" s="51">
        <f>H26*$H20*$H14</f>
        <v>-0.55352134557837929</v>
      </c>
      <c r="I30" s="52">
        <f t="shared" ref="I30:J32" si="4">I26*$H20*$H14</f>
        <v>-0.55449082732753208</v>
      </c>
      <c r="J30" s="53">
        <f t="shared" si="4"/>
        <v>-0.57902269764406011</v>
      </c>
      <c r="M30" s="51">
        <f>H30</f>
        <v>-0.55352134557837929</v>
      </c>
      <c r="N30" s="52">
        <f>H31</f>
        <v>-5.7627579975865102E-2</v>
      </c>
      <c r="O30" s="53">
        <f>H32</f>
        <v>-0.58432207324374486</v>
      </c>
    </row>
    <row r="31" spans="5:15" s="22" customFormat="1" ht="15.75">
      <c r="E31" s="50" t="s">
        <v>38</v>
      </c>
      <c r="F31" s="50"/>
      <c r="G31" s="47" t="s">
        <v>34</v>
      </c>
      <c r="H31" s="54">
        <f>H27*$H21*$H15</f>
        <v>-5.7627579975865102E-2</v>
      </c>
      <c r="I31" s="21">
        <f t="shared" si="4"/>
        <v>-5.7728513548672616E-2</v>
      </c>
      <c r="J31" s="55">
        <f t="shared" si="4"/>
        <v>-6.028254751667806E-2</v>
      </c>
      <c r="K31" s="60" t="s">
        <v>39</v>
      </c>
      <c r="L31" s="40"/>
      <c r="M31" s="54">
        <f>I30</f>
        <v>-0.55449082732753208</v>
      </c>
      <c r="N31" s="21">
        <f>I31</f>
        <v>-5.7728513548672616E-2</v>
      </c>
      <c r="O31" s="55">
        <f>I32</f>
        <v>-0.58534550186156087</v>
      </c>
    </row>
    <row r="32" spans="5:15" s="22" customFormat="1" ht="13.5" thickBot="1">
      <c r="H32" s="56">
        <f>H28*$H22*$H16</f>
        <v>-0.58432207324374486</v>
      </c>
      <c r="I32" s="57">
        <f t="shared" si="4"/>
        <v>-0.58534550186156087</v>
      </c>
      <c r="J32" s="58">
        <f t="shared" si="4"/>
        <v>-0.61124244953739448</v>
      </c>
      <c r="M32" s="56">
        <f>J30</f>
        <v>-0.57902269764406011</v>
      </c>
      <c r="N32" s="57">
        <f>J31</f>
        <v>-6.028254751667806E-2</v>
      </c>
      <c r="O32" s="58">
        <f>J32</f>
        <v>-0.61124244953739448</v>
      </c>
    </row>
    <row r="33" spans="5:10" s="22" customFormat="1" ht="13.5" thickBot="1"/>
    <row r="34" spans="5:10" s="22" customFormat="1">
      <c r="H34" s="51">
        <f>I5-($S$3*M30)</f>
        <v>0.1055352134557838</v>
      </c>
      <c r="I34" s="52">
        <f t="shared" ref="I34:J34" si="5">J5-($S$3*N30)</f>
        <v>0.40057627579975869</v>
      </c>
      <c r="J34" s="53">
        <f t="shared" si="5"/>
        <v>0.80584322073243753</v>
      </c>
    </row>
    <row r="35" spans="5:10" s="22" customFormat="1" ht="15.75">
      <c r="E35" s="50" t="s">
        <v>40</v>
      </c>
      <c r="F35" s="50"/>
      <c r="G35" s="47" t="s">
        <v>34</v>
      </c>
      <c r="H35" s="54">
        <f t="shared" ref="H35:H36" si="6">I6-($S$3*M31)</f>
        <v>0.3055449082732753</v>
      </c>
      <c r="I35" s="21">
        <f t="shared" ref="I35:I36" si="7">J6-($S$3*N31)</f>
        <v>0.70057728513548667</v>
      </c>
      <c r="J35" s="55">
        <f t="shared" ref="J35:J36" si="8">K6-($S$3*O31)</f>
        <v>0.20585345501861563</v>
      </c>
    </row>
    <row r="36" spans="5:10" s="22" customFormat="1" ht="13.5" thickBot="1">
      <c r="H36" s="56">
        <f t="shared" si="6"/>
        <v>0.5057902269764406</v>
      </c>
      <c r="I36" s="57">
        <f t="shared" si="7"/>
        <v>0.20060282547516678</v>
      </c>
      <c r="J36" s="58">
        <f t="shared" si="8"/>
        <v>0.90611242449537399</v>
      </c>
    </row>
    <row r="37" spans="5:10" s="22" customFormat="1"/>
    <row r="38" spans="5:10" s="22" customFormat="1"/>
    <row r="39" spans="5:10" s="22" customFormat="1">
      <c r="E39"/>
    </row>
    <row r="40" spans="5:10" s="22" customFormat="1"/>
    <row r="41" spans="5:10" s="22" customFormat="1"/>
    <row r="42" spans="5:10" s="22" customFormat="1"/>
    <row r="43" spans="5:10" s="22" customFormat="1"/>
    <row r="44" spans="5:10" s="22" customFormat="1"/>
    <row r="45" spans="5:10" s="22" customFormat="1" ht="13.5" thickBot="1"/>
    <row r="46" spans="5:10" s="22" customFormat="1">
      <c r="H46" s="44">
        <f>1/(1+EXP(I3))*(1-1/(1+EXP(I3)))</f>
        <v>5.7427099367579122E-2</v>
      </c>
    </row>
    <row r="47" spans="5:10" s="22" customFormat="1">
      <c r="G47" s="47" t="s">
        <v>34</v>
      </c>
      <c r="H47" s="45">
        <f>1/(1+EXP(J3))*(1-1/(1+EXP(J3)))</f>
        <v>5.5981215831597007E-2</v>
      </c>
    </row>
    <row r="48" spans="5:10" s="22" customFormat="1" ht="13.5" thickBot="1">
      <c r="H48" s="46">
        <f>1/(1+EXP(K3))*(1-1/(1+EXP(K3)))</f>
        <v>1.7594723053576653E-2</v>
      </c>
    </row>
    <row r="49" spans="2:14" s="22" customFormat="1"/>
    <row r="50" spans="2:14" s="22" customFormat="1"/>
    <row r="51" spans="2:14" s="22" customFormat="1" ht="12" customHeight="1" thickBot="1"/>
    <row r="52" spans="2:14" s="22" customFormat="1" ht="12" customHeight="1">
      <c r="G52"/>
      <c r="H52" s="51">
        <f>F4</f>
        <v>1.35</v>
      </c>
      <c r="I52" s="52">
        <f t="shared" ref="I52:J52" si="9">G4</f>
        <v>1.27</v>
      </c>
      <c r="J52" s="53">
        <f t="shared" si="9"/>
        <v>1.8</v>
      </c>
    </row>
    <row r="53" spans="2:14" s="22" customFormat="1" ht="15.75">
      <c r="E53" s="50" t="s">
        <v>41</v>
      </c>
      <c r="F53" s="50"/>
      <c r="G53" s="47" t="s">
        <v>34</v>
      </c>
      <c r="H53" s="54">
        <f>H52</f>
        <v>1.35</v>
      </c>
      <c r="I53" s="21">
        <f t="shared" ref="I53:I54" si="10">I52</f>
        <v>1.27</v>
      </c>
      <c r="J53" s="55">
        <f t="shared" ref="J53:J54" si="11">J52</f>
        <v>1.8</v>
      </c>
    </row>
    <row r="54" spans="2:14" s="22" customFormat="1" ht="12" customHeight="1" thickBot="1">
      <c r="G54"/>
      <c r="H54" s="56">
        <f>H53</f>
        <v>1.35</v>
      </c>
      <c r="I54" s="57">
        <f t="shared" si="10"/>
        <v>1.27</v>
      </c>
      <c r="J54" s="58">
        <f t="shared" si="11"/>
        <v>1.8</v>
      </c>
    </row>
    <row r="55" spans="2:14" s="22" customFormat="1" ht="12" customHeight="1"/>
    <row r="56" spans="2:14" s="22" customFormat="1" ht="12" customHeight="1"/>
    <row r="57" spans="2:14" s="22" customFormat="1" ht="15.75">
      <c r="E57" s="50" t="s">
        <v>42</v>
      </c>
      <c r="F57" s="50"/>
      <c r="G57" s="47" t="s">
        <v>34</v>
      </c>
    </row>
    <row r="58" spans="2:14" s="22" customFormat="1" ht="12" customHeight="1"/>
    <row r="59" spans="2:14" s="22" customFormat="1" ht="12" customHeight="1"/>
    <row r="60" spans="2:14" s="22" customFormat="1" ht="12" customHeight="1"/>
    <row r="61" spans="2:14" s="22" customFormat="1"/>
    <row r="62" spans="2:14" s="22" customFormat="1"/>
    <row r="63" spans="2:14" s="22" customFormat="1">
      <c r="N63" s="42">
        <f>EXP(N3)*(EXP(L3)+EXP(M3))/(EXP(L3)+EXP(M3)+EXP(N3))^2</f>
        <v>0.24973763855303174</v>
      </c>
    </row>
    <row r="64" spans="2:14" s="2" customFormat="1">
      <c r="B64" s="2" t="s">
        <v>21</v>
      </c>
      <c r="I64" s="2">
        <f>1/(1+EXP(I3))*(1-1/(1+EXP(I3)))</f>
        <v>5.7427099367579122E-2</v>
      </c>
      <c r="J64" s="2">
        <f>1/(1+EXP(J3))*(1-1/(1+EXP(J3)))</f>
        <v>5.5981215831597007E-2</v>
      </c>
      <c r="K64" s="2">
        <f>1/(1+EXP(K3))*(1-1/(1+EXP(K3)))</f>
        <v>1.7594723053576653E-2</v>
      </c>
      <c r="L64" s="2">
        <f>(EXP(L3)*(EXP(M3)+EXP(N3)))/(EXP($L$3)+EXP($M$3)+EXP($N$3))^2</f>
        <v>0.15906572440211431</v>
      </c>
      <c r="M64" s="2">
        <f>(EXP(M3)*(EXP(L3)+EXP(N3)))/(EXP($L$3)+EXP($M$3)+EXP($N$3))^2</f>
        <v>0.20392775168086905</v>
      </c>
      <c r="N64" s="24">
        <v>0.36849999999999999</v>
      </c>
    </row>
    <row r="65" spans="1:14" s="35" customFormat="1">
      <c r="A65" s="37"/>
      <c r="B65" s="35" t="s">
        <v>30</v>
      </c>
      <c r="L65" s="35">
        <f>SUM(L66:L68)</f>
        <v>-3.7065529644704216</v>
      </c>
      <c r="M65" s="35">
        <f>SUM(M66:M68)</f>
        <v>-1.4755293951978394</v>
      </c>
      <c r="N65" s="35">
        <f>SUM(N66:N68)</f>
        <v>-1.6889906479667314</v>
      </c>
    </row>
    <row r="66" spans="1:14" s="3" customFormat="1">
      <c r="A66" s="36"/>
      <c r="B66" s="3" t="s">
        <v>28</v>
      </c>
      <c r="I66" s="3">
        <f>L66*L64*I69</f>
        <v>-0.55352134557837929</v>
      </c>
      <c r="L66" s="3">
        <f>(-1)*(C11*(1/L4)+(1-C11)*(1/(1-L4)))</f>
        <v>-3.7065529644704216</v>
      </c>
      <c r="M66" s="3">
        <v>0</v>
      </c>
      <c r="N66" s="3">
        <v>0</v>
      </c>
    </row>
    <row r="67" spans="1:14" s="3" customFormat="1">
      <c r="A67" s="36"/>
      <c r="B67" s="3" t="s">
        <v>27</v>
      </c>
      <c r="L67" s="3">
        <v>0</v>
      </c>
      <c r="M67" s="3">
        <f>(-1)*(D11*(1/M4)+(1-D11)*(1/(1-M4)))</f>
        <v>-1.4755293951978394</v>
      </c>
      <c r="N67" s="3">
        <v>0</v>
      </c>
    </row>
    <row r="68" spans="1:14" s="3" customFormat="1" ht="13.5" thickBot="1">
      <c r="A68" s="36"/>
      <c r="B68" s="3" t="s">
        <v>29</v>
      </c>
      <c r="L68" s="3">
        <v>0</v>
      </c>
      <c r="M68" s="3">
        <v>0</v>
      </c>
      <c r="N68" s="3">
        <f>(-1)*(E11*(1/N4)+(1-E11)*(1/(1-N4)))</f>
        <v>-1.6889906479667314</v>
      </c>
    </row>
    <row r="69" spans="1:14" s="2" customFormat="1">
      <c r="B69" s="38" t="s">
        <v>23</v>
      </c>
      <c r="F69" s="8">
        <f>F$4</f>
        <v>1.35</v>
      </c>
      <c r="G69" s="9">
        <f>F69</f>
        <v>1.35</v>
      </c>
      <c r="H69" s="10">
        <f>G69</f>
        <v>1.35</v>
      </c>
      <c r="I69" s="8">
        <f>I$4</f>
        <v>0.9388312894865416</v>
      </c>
      <c r="J69" s="9">
        <f>I69</f>
        <v>0.9388312894865416</v>
      </c>
      <c r="K69" s="10">
        <f>J69</f>
        <v>0.9388312894865416</v>
      </c>
    </row>
    <row r="70" spans="1:14" s="2" customFormat="1">
      <c r="B70" s="38"/>
      <c r="F70" s="15">
        <f>G$4</f>
        <v>1.27</v>
      </c>
      <c r="G70" s="16">
        <f t="shared" ref="G70:H70" si="12">F70</f>
        <v>1.27</v>
      </c>
      <c r="H70" s="17">
        <f t="shared" si="12"/>
        <v>1.27</v>
      </c>
      <c r="I70" s="15">
        <f>J$4</f>
        <v>0.94047563402349843</v>
      </c>
      <c r="J70" s="16">
        <f t="shared" ref="J70:K70" si="13">I70</f>
        <v>0.94047563402349843</v>
      </c>
      <c r="K70" s="17">
        <f t="shared" si="13"/>
        <v>0.94047563402349843</v>
      </c>
    </row>
    <row r="71" spans="1:14" s="2" customFormat="1" ht="13.5" thickBot="1">
      <c r="B71" s="38"/>
      <c r="F71" s="18">
        <f>H$4</f>
        <v>1.8</v>
      </c>
      <c r="G71" s="19">
        <f t="shared" ref="G71:H71" si="14">F71</f>
        <v>1.8</v>
      </c>
      <c r="H71" s="20">
        <f t="shared" si="14"/>
        <v>1.8</v>
      </c>
      <c r="I71" s="18">
        <f>K$4</f>
        <v>0.9820843048123673</v>
      </c>
      <c r="J71" s="19">
        <f t="shared" ref="J71:K71" si="15">I71</f>
        <v>0.9820843048123673</v>
      </c>
      <c r="K71" s="20">
        <f t="shared" si="15"/>
        <v>0.9820843048123673</v>
      </c>
    </row>
    <row r="72" spans="1:14" s="25" customFormat="1"/>
    <row r="73" spans="1:14" s="25" customFormat="1" ht="13.5" thickBot="1"/>
    <row r="74" spans="1:14" s="25" customFormat="1">
      <c r="B74" s="38" t="s">
        <v>24</v>
      </c>
      <c r="I74" s="26">
        <f>I69*L$64*L$66</f>
        <v>-0.55352134557837929</v>
      </c>
      <c r="J74" s="27">
        <f>J69*M$64*M$67</f>
        <v>-0.28249564195516064</v>
      </c>
      <c r="K74" s="28">
        <f>K69*N$64*N$68</f>
        <v>-0.58432207324374486</v>
      </c>
    </row>
    <row r="75" spans="1:14" s="25" customFormat="1">
      <c r="B75" s="38"/>
      <c r="I75" s="29">
        <f>I70*L$64*L$66</f>
        <v>-0.55449082732753208</v>
      </c>
      <c r="J75" s="30">
        <f>J70*M$64*M$67</f>
        <v>-0.28299042751542586</v>
      </c>
      <c r="K75" s="31">
        <f>K70*N$64*N$68</f>
        <v>-0.58534550186156087</v>
      </c>
    </row>
    <row r="76" spans="1:14" s="25" customFormat="1" ht="13.5" thickBot="1">
      <c r="B76" s="38"/>
      <c r="I76" s="32">
        <f>I71*L$64*L$66</f>
        <v>-0.57902269764406011</v>
      </c>
      <c r="J76" s="33">
        <f>J71*M$64*M$67</f>
        <v>-0.29551053447929898</v>
      </c>
      <c r="K76" s="34">
        <f>K71*N$64*N$68</f>
        <v>-0.61124244953739448</v>
      </c>
    </row>
    <row r="77" spans="1:14" s="25" customFormat="1" ht="13.5" thickBot="1"/>
    <row r="78" spans="1:14" s="25" customFormat="1">
      <c r="B78" s="38" t="s">
        <v>26</v>
      </c>
      <c r="I78" s="26">
        <f>I5-$S$3*I74</f>
        <v>0.1055352134557838</v>
      </c>
      <c r="J78" s="27">
        <f>J5-$S$3*J74</f>
        <v>0.40282495641955163</v>
      </c>
      <c r="K78" s="28">
        <f>K5-$S$3*K74</f>
        <v>0.80584322073243753</v>
      </c>
    </row>
    <row r="79" spans="1:14" s="25" customFormat="1">
      <c r="B79" s="38"/>
      <c r="I79" s="29">
        <f>I6-$S$3*I75</f>
        <v>0.3055449082732753</v>
      </c>
      <c r="J79" s="30">
        <f>J6-$S$3*J75</f>
        <v>0.70282990427515424</v>
      </c>
      <c r="K79" s="31">
        <f>K6-$S$3*K75</f>
        <v>0.20585345501861563</v>
      </c>
    </row>
    <row r="80" spans="1:14" s="25" customFormat="1" ht="13.5" thickBot="1">
      <c r="B80" s="38"/>
      <c r="I80" s="32">
        <f>I7-$S$3*I76</f>
        <v>0.5057902269764406</v>
      </c>
      <c r="J80" s="33">
        <f>J7-$S$3*J76</f>
        <v>0.202955105344793</v>
      </c>
      <c r="K80" s="34">
        <f>K7-$S$3*K76</f>
        <v>0.90611242449537399</v>
      </c>
    </row>
    <row r="81" spans="2:2" s="25" customFormat="1"/>
    <row r="82" spans="2:2" s="25" customFormat="1"/>
    <row r="83" spans="2:2" s="25" customFormat="1"/>
    <row r="84" spans="2:2" s="25" customFormat="1">
      <c r="B84" s="3" t="s">
        <v>22</v>
      </c>
    </row>
    <row r="85" spans="2:2" s="25" customFormat="1"/>
    <row r="86" spans="2:2" s="25" customFormat="1"/>
    <row r="87" spans="2:2" s="25" customFormat="1"/>
    <row r="88" spans="2:2" s="25" customFormat="1"/>
    <row r="89" spans="2:2" s="25" customFormat="1"/>
    <row r="90" spans="2:2" s="25" customFormat="1"/>
    <row r="91" spans="2:2" s="25" customFormat="1"/>
    <row r="92" spans="2:2" s="25" customFormat="1"/>
    <row r="93" spans="2:2" s="25" customFormat="1"/>
    <row r="94" spans="2:2" s="25" customFormat="1"/>
    <row r="95" spans="2:2" s="25" customFormat="1"/>
    <row r="96" spans="2:2" s="25" customFormat="1"/>
    <row r="97" s="25" customFormat="1"/>
    <row r="98" s="25" customFormat="1"/>
  </sheetData>
  <mergeCells count="17">
    <mergeCell ref="A5:A7"/>
    <mergeCell ref="C2:E2"/>
    <mergeCell ref="F2:H2"/>
    <mergeCell ref="I2:K2"/>
    <mergeCell ref="F1:H1"/>
    <mergeCell ref="I1:K1"/>
    <mergeCell ref="B69:B71"/>
    <mergeCell ref="B74:B76"/>
    <mergeCell ref="B78:B80"/>
    <mergeCell ref="L1:N1"/>
    <mergeCell ref="L2:N2"/>
    <mergeCell ref="E27:F27"/>
    <mergeCell ref="E31:F31"/>
    <mergeCell ref="K31:L31"/>
    <mergeCell ref="E35:F35"/>
    <mergeCell ref="E53:F53"/>
    <mergeCell ref="E57:F5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2.75"/>
  <sheetData>
    <row r="1" spans="1:1">
      <c r="A1" s="23" t="s">
        <v>20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Cojocaru-Ext, Daniel</dc:creator>
  <cp:lastModifiedBy>Cojocaru-Ext, Daniel</cp:lastModifiedBy>
  <dcterms:created xsi:type="dcterms:W3CDTF">2018-03-17T15:04:56Z</dcterms:created>
  <dcterms:modified xsi:type="dcterms:W3CDTF">2018-03-18T19:00:28Z</dcterms:modified>
</cp:coreProperties>
</file>