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35cc860ba0efd68/GitHub/myportfolio/xlsx/"/>
    </mc:Choice>
  </mc:AlternateContent>
  <xr:revisionPtr revIDLastSave="695" documentId="13_ncr:1_{B67B8E68-9111-4423-844A-1B534CD4331C}" xr6:coauthVersionLast="47" xr6:coauthVersionMax="47" xr10:uidLastSave="{446B4663-9CFB-4AFE-8E2E-6B3B1EF1F46E}"/>
  <bookViews>
    <workbookView xWindow="57480" yWindow="-120" windowWidth="29040" windowHeight="15720" xr2:uid="{00000000-000D-0000-FFFF-FFFF00000000}"/>
  </bookViews>
  <sheets>
    <sheet name="QUOTE" sheetId="5" r:id="rId1"/>
    <sheet name="var_cov" sheetId="4" r:id="rId2"/>
    <sheet name="matr_sqm" sheetId="3" r:id="rId3"/>
    <sheet name="corr_matrix" sheetId="12" r:id="rId4"/>
    <sheet name="Returns" sheetId="2" r:id="rId5"/>
    <sheet name="Prices" sheetId="1" r:id="rId6"/>
  </sheets>
  <definedNames>
    <definedName name="solver_adj" localSheetId="0" hidden="1">QUOTE!$B$2:$B$9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QUOTE!$B$10</definedName>
    <definedName name="solver_lhs2" localSheetId="0" hidden="1">QUOTE!$B$2:$B$4</definedName>
    <definedName name="solver_lhs3" localSheetId="0" hidden="1">QUOTE!$B$6</definedName>
    <definedName name="solver_lhs4" localSheetId="0" hidden="1">QUOTE!$B$7:$B$9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QUOTE!$B$19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1</definedName>
    <definedName name="solver_rhs2" localSheetId="0" hidden="1">0.15</definedName>
    <definedName name="solver_rhs3" localSheetId="0" hidden="1">0.18</definedName>
    <definedName name="solver_rhs4" localSheetId="0" hidden="1">0.08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0.08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5" l="1" a="1"/>
  <c r="G2" i="5" s="1"/>
  <c r="H2" i="5" s="1"/>
  <c r="B14" i="5" a="1"/>
  <c r="B14" i="5" s="1"/>
  <c r="B15" i="5" s="1"/>
  <c r="C2" i="5" a="1"/>
  <c r="C2" i="5" s="1"/>
  <c r="A2" i="5" a="1"/>
  <c r="A2" i="5" s="1"/>
  <c r="B2" i="4" a="1"/>
  <c r="B2" i="4" s="1"/>
  <c r="A78" i="3" a="1"/>
  <c r="A78" i="3" s="1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9" i="3"/>
  <c r="B19" i="3"/>
  <c r="C19" i="3"/>
  <c r="D19" i="3"/>
  <c r="E19" i="3"/>
  <c r="F19" i="3"/>
  <c r="G19" i="3"/>
  <c r="H19" i="3"/>
  <c r="A20" i="3"/>
  <c r="B20" i="3"/>
  <c r="C20" i="3"/>
  <c r="D20" i="3"/>
  <c r="E20" i="3"/>
  <c r="F20" i="3"/>
  <c r="G20" i="3"/>
  <c r="H20" i="3"/>
  <c r="A21" i="3"/>
  <c r="B21" i="3"/>
  <c r="C21" i="3"/>
  <c r="D21" i="3"/>
  <c r="E21" i="3"/>
  <c r="F21" i="3"/>
  <c r="G21" i="3"/>
  <c r="H21" i="3"/>
  <c r="A22" i="3"/>
  <c r="B22" i="3"/>
  <c r="C22" i="3"/>
  <c r="D22" i="3"/>
  <c r="E22" i="3"/>
  <c r="F22" i="3"/>
  <c r="G22" i="3"/>
  <c r="H22" i="3"/>
  <c r="A23" i="3"/>
  <c r="B23" i="3"/>
  <c r="C23" i="3"/>
  <c r="D23" i="3"/>
  <c r="E23" i="3"/>
  <c r="F23" i="3"/>
  <c r="G23" i="3"/>
  <c r="H23" i="3"/>
  <c r="A24" i="3"/>
  <c r="B24" i="3"/>
  <c r="C24" i="3"/>
  <c r="D24" i="3"/>
  <c r="E24" i="3"/>
  <c r="F24" i="3"/>
  <c r="G24" i="3"/>
  <c r="H24" i="3"/>
  <c r="A25" i="3"/>
  <c r="B25" i="3"/>
  <c r="C25" i="3"/>
  <c r="D25" i="3"/>
  <c r="E25" i="3"/>
  <c r="F25" i="3"/>
  <c r="G25" i="3"/>
  <c r="H25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A31" i="3"/>
  <c r="B31" i="3"/>
  <c r="C31" i="3"/>
  <c r="D31" i="3"/>
  <c r="E31" i="3"/>
  <c r="F31" i="3"/>
  <c r="G31" i="3"/>
  <c r="H31" i="3"/>
  <c r="A32" i="3"/>
  <c r="B32" i="3"/>
  <c r="C32" i="3"/>
  <c r="D32" i="3"/>
  <c r="E32" i="3"/>
  <c r="F32" i="3"/>
  <c r="G32" i="3"/>
  <c r="H32" i="3"/>
  <c r="A33" i="3"/>
  <c r="B33" i="3"/>
  <c r="C33" i="3"/>
  <c r="D33" i="3"/>
  <c r="E33" i="3"/>
  <c r="F33" i="3"/>
  <c r="G33" i="3"/>
  <c r="H33" i="3"/>
  <c r="A34" i="3"/>
  <c r="B34" i="3"/>
  <c r="C34" i="3"/>
  <c r="D34" i="3"/>
  <c r="E34" i="3"/>
  <c r="F34" i="3"/>
  <c r="G34" i="3"/>
  <c r="H34" i="3"/>
  <c r="A35" i="3"/>
  <c r="B35" i="3"/>
  <c r="C35" i="3"/>
  <c r="D35" i="3"/>
  <c r="E35" i="3"/>
  <c r="F35" i="3"/>
  <c r="G35" i="3"/>
  <c r="H35" i="3"/>
  <c r="A36" i="3"/>
  <c r="B36" i="3"/>
  <c r="C36" i="3"/>
  <c r="D36" i="3"/>
  <c r="E36" i="3"/>
  <c r="F36" i="3"/>
  <c r="G36" i="3"/>
  <c r="H36" i="3"/>
  <c r="A37" i="3"/>
  <c r="B37" i="3"/>
  <c r="C37" i="3"/>
  <c r="D37" i="3"/>
  <c r="E37" i="3"/>
  <c r="F37" i="3"/>
  <c r="G37" i="3"/>
  <c r="H37" i="3"/>
  <c r="A38" i="3"/>
  <c r="B38" i="3"/>
  <c r="C38" i="3"/>
  <c r="D38" i="3"/>
  <c r="E38" i="3"/>
  <c r="F38" i="3"/>
  <c r="G38" i="3"/>
  <c r="H38" i="3"/>
  <c r="A39" i="3"/>
  <c r="B39" i="3"/>
  <c r="C39" i="3"/>
  <c r="D39" i="3"/>
  <c r="E39" i="3"/>
  <c r="F39" i="3"/>
  <c r="G39" i="3"/>
  <c r="H39" i="3"/>
  <c r="A40" i="3"/>
  <c r="B40" i="3"/>
  <c r="C40" i="3"/>
  <c r="D40" i="3"/>
  <c r="E40" i="3"/>
  <c r="F40" i="3"/>
  <c r="G40" i="3"/>
  <c r="H40" i="3"/>
  <c r="A41" i="3"/>
  <c r="B41" i="3"/>
  <c r="C41" i="3"/>
  <c r="D41" i="3"/>
  <c r="E41" i="3"/>
  <c r="F41" i="3"/>
  <c r="G41" i="3"/>
  <c r="H41" i="3"/>
  <c r="A42" i="3"/>
  <c r="B42" i="3"/>
  <c r="C42" i="3"/>
  <c r="D42" i="3"/>
  <c r="E42" i="3"/>
  <c r="F42" i="3"/>
  <c r="G42" i="3"/>
  <c r="H42" i="3"/>
  <c r="A43" i="3"/>
  <c r="B43" i="3"/>
  <c r="C43" i="3"/>
  <c r="D43" i="3"/>
  <c r="E43" i="3"/>
  <c r="F43" i="3"/>
  <c r="G43" i="3"/>
  <c r="H43" i="3"/>
  <c r="A44" i="3"/>
  <c r="B44" i="3"/>
  <c r="C44" i="3"/>
  <c r="D44" i="3"/>
  <c r="E44" i="3"/>
  <c r="F44" i="3"/>
  <c r="G44" i="3"/>
  <c r="H44" i="3"/>
  <c r="A45" i="3"/>
  <c r="B45" i="3"/>
  <c r="C45" i="3"/>
  <c r="D45" i="3"/>
  <c r="E45" i="3"/>
  <c r="F45" i="3"/>
  <c r="G45" i="3"/>
  <c r="H45" i="3"/>
  <c r="A46" i="3"/>
  <c r="B46" i="3"/>
  <c r="C46" i="3"/>
  <c r="D46" i="3"/>
  <c r="E46" i="3"/>
  <c r="F46" i="3"/>
  <c r="G46" i="3"/>
  <c r="H46" i="3"/>
  <c r="A47" i="3"/>
  <c r="B47" i="3"/>
  <c r="C47" i="3"/>
  <c r="D47" i="3"/>
  <c r="E47" i="3"/>
  <c r="F47" i="3"/>
  <c r="G47" i="3"/>
  <c r="H47" i="3"/>
  <c r="A48" i="3"/>
  <c r="B48" i="3"/>
  <c r="C48" i="3"/>
  <c r="D48" i="3"/>
  <c r="E48" i="3"/>
  <c r="F48" i="3"/>
  <c r="G48" i="3"/>
  <c r="H48" i="3"/>
  <c r="A49" i="3"/>
  <c r="B49" i="3"/>
  <c r="C49" i="3"/>
  <c r="D49" i="3"/>
  <c r="E49" i="3"/>
  <c r="F49" i="3"/>
  <c r="G49" i="3"/>
  <c r="H49" i="3"/>
  <c r="A50" i="3"/>
  <c r="B50" i="3"/>
  <c r="C50" i="3"/>
  <c r="D50" i="3"/>
  <c r="E50" i="3"/>
  <c r="F50" i="3"/>
  <c r="G50" i="3"/>
  <c r="H50" i="3"/>
  <c r="A51" i="3"/>
  <c r="B51" i="3"/>
  <c r="C51" i="3"/>
  <c r="D51" i="3"/>
  <c r="E51" i="3"/>
  <c r="F51" i="3"/>
  <c r="G51" i="3"/>
  <c r="H51" i="3"/>
  <c r="A52" i="3"/>
  <c r="B52" i="3"/>
  <c r="C52" i="3"/>
  <c r="D52" i="3"/>
  <c r="E52" i="3"/>
  <c r="F52" i="3"/>
  <c r="G52" i="3"/>
  <c r="H52" i="3"/>
  <c r="A53" i="3"/>
  <c r="B53" i="3"/>
  <c r="C53" i="3"/>
  <c r="D53" i="3"/>
  <c r="E53" i="3"/>
  <c r="F53" i="3"/>
  <c r="G53" i="3"/>
  <c r="H53" i="3"/>
  <c r="A54" i="3"/>
  <c r="B54" i="3"/>
  <c r="C54" i="3"/>
  <c r="D54" i="3"/>
  <c r="E54" i="3"/>
  <c r="F54" i="3"/>
  <c r="G54" i="3"/>
  <c r="H54" i="3"/>
  <c r="A55" i="3"/>
  <c r="B55" i="3"/>
  <c r="C55" i="3"/>
  <c r="D55" i="3"/>
  <c r="E55" i="3"/>
  <c r="F55" i="3"/>
  <c r="G55" i="3"/>
  <c r="H55" i="3"/>
  <c r="A56" i="3"/>
  <c r="B56" i="3"/>
  <c r="C56" i="3"/>
  <c r="D56" i="3"/>
  <c r="E56" i="3"/>
  <c r="F56" i="3"/>
  <c r="G56" i="3"/>
  <c r="H56" i="3"/>
  <c r="A57" i="3"/>
  <c r="B57" i="3"/>
  <c r="C57" i="3"/>
  <c r="D57" i="3"/>
  <c r="E57" i="3"/>
  <c r="F57" i="3"/>
  <c r="G57" i="3"/>
  <c r="H57" i="3"/>
  <c r="A58" i="3"/>
  <c r="B58" i="3"/>
  <c r="C58" i="3"/>
  <c r="D58" i="3"/>
  <c r="E58" i="3"/>
  <c r="F58" i="3"/>
  <c r="G58" i="3"/>
  <c r="H58" i="3"/>
  <c r="A59" i="3"/>
  <c r="B59" i="3"/>
  <c r="C59" i="3"/>
  <c r="D59" i="3"/>
  <c r="E59" i="3"/>
  <c r="F59" i="3"/>
  <c r="G59" i="3"/>
  <c r="H59" i="3"/>
  <c r="A60" i="3"/>
  <c r="B60" i="3"/>
  <c r="C60" i="3"/>
  <c r="D60" i="3"/>
  <c r="E60" i="3"/>
  <c r="F60" i="3"/>
  <c r="G60" i="3"/>
  <c r="H60" i="3"/>
  <c r="A61" i="3"/>
  <c r="B61" i="3"/>
  <c r="C61" i="3"/>
  <c r="D61" i="3"/>
  <c r="E61" i="3"/>
  <c r="F61" i="3"/>
  <c r="G61" i="3"/>
  <c r="H61" i="3"/>
  <c r="A62" i="3"/>
  <c r="B62" i="3"/>
  <c r="C62" i="3"/>
  <c r="D62" i="3"/>
  <c r="E62" i="3"/>
  <c r="F62" i="3"/>
  <c r="G62" i="3"/>
  <c r="H62" i="3"/>
  <c r="A63" i="3"/>
  <c r="B63" i="3"/>
  <c r="C63" i="3"/>
  <c r="D63" i="3"/>
  <c r="E63" i="3"/>
  <c r="F63" i="3"/>
  <c r="G63" i="3"/>
  <c r="H63" i="3"/>
  <c r="A64" i="3"/>
  <c r="B64" i="3"/>
  <c r="C64" i="3"/>
  <c r="D64" i="3"/>
  <c r="E64" i="3"/>
  <c r="F64" i="3"/>
  <c r="G64" i="3"/>
  <c r="H64" i="3"/>
  <c r="A65" i="3"/>
  <c r="B65" i="3"/>
  <c r="C65" i="3"/>
  <c r="D65" i="3"/>
  <c r="E65" i="3"/>
  <c r="F65" i="3"/>
  <c r="G65" i="3"/>
  <c r="H65" i="3"/>
  <c r="A66" i="3"/>
  <c r="B66" i="3"/>
  <c r="C66" i="3"/>
  <c r="D66" i="3"/>
  <c r="E66" i="3"/>
  <c r="F66" i="3"/>
  <c r="G66" i="3"/>
  <c r="H66" i="3"/>
  <c r="A67" i="3"/>
  <c r="B67" i="3"/>
  <c r="C67" i="3"/>
  <c r="D67" i="3"/>
  <c r="E67" i="3"/>
  <c r="F67" i="3"/>
  <c r="G67" i="3"/>
  <c r="H67" i="3"/>
  <c r="A68" i="3"/>
  <c r="B68" i="3"/>
  <c r="C68" i="3"/>
  <c r="D68" i="3"/>
  <c r="E68" i="3"/>
  <c r="F68" i="3"/>
  <c r="G68" i="3"/>
  <c r="H68" i="3"/>
  <c r="A69" i="3"/>
  <c r="B69" i="3"/>
  <c r="C69" i="3"/>
  <c r="D69" i="3"/>
  <c r="E69" i="3"/>
  <c r="F69" i="3"/>
  <c r="G69" i="3"/>
  <c r="H69" i="3"/>
  <c r="A70" i="3"/>
  <c r="B70" i="3"/>
  <c r="C70" i="3"/>
  <c r="D70" i="3"/>
  <c r="E70" i="3"/>
  <c r="F70" i="3"/>
  <c r="G70" i="3"/>
  <c r="H70" i="3"/>
  <c r="A71" i="3"/>
  <c r="B71" i="3"/>
  <c r="C71" i="3"/>
  <c r="D71" i="3"/>
  <c r="E71" i="3"/>
  <c r="F71" i="3"/>
  <c r="G71" i="3"/>
  <c r="H71" i="3"/>
  <c r="A72" i="3"/>
  <c r="B72" i="3"/>
  <c r="C72" i="3"/>
  <c r="D72" i="3"/>
  <c r="E72" i="3"/>
  <c r="F72" i="3"/>
  <c r="G72" i="3"/>
  <c r="H72" i="3"/>
  <c r="H1" i="3"/>
  <c r="G1" i="3"/>
  <c r="F1" i="3"/>
  <c r="E1" i="3"/>
  <c r="D1" i="3"/>
  <c r="C1" i="3"/>
  <c r="B1" i="3"/>
  <c r="D9" i="5" l="1"/>
  <c r="C77" i="2" l="1"/>
  <c r="D77" i="2"/>
  <c r="E77" i="2"/>
  <c r="F77" i="2"/>
  <c r="G77" i="2"/>
  <c r="H77" i="2"/>
  <c r="I77" i="2"/>
  <c r="C78" i="2"/>
  <c r="D78" i="2"/>
  <c r="E78" i="2"/>
  <c r="F78" i="2"/>
  <c r="G78" i="2"/>
  <c r="H78" i="2"/>
  <c r="I78" i="2"/>
  <c r="C79" i="2"/>
  <c r="D79" i="2"/>
  <c r="E79" i="2"/>
  <c r="F79" i="2"/>
  <c r="G79" i="2"/>
  <c r="H79" i="2"/>
  <c r="I79" i="2"/>
  <c r="B79" i="2"/>
  <c r="B78" i="2"/>
  <c r="B77" i="2"/>
  <c r="A1" i="3" l="1"/>
  <c r="A2" i="4" a="1"/>
  <c r="A2" i="4" s="1"/>
  <c r="B1" i="4" s="1" a="1"/>
  <c r="B1" i="4" s="1"/>
  <c r="B10" i="5"/>
  <c r="H9" i="5" l="1"/>
  <c r="H8" i="5"/>
  <c r="H7" i="5"/>
  <c r="H6" i="5"/>
  <c r="H5" i="5"/>
  <c r="H4" i="5"/>
  <c r="H3" i="5"/>
  <c r="B16" i="5" l="1"/>
  <c r="B17" i="5" s="1"/>
  <c r="B19" i="5" s="1"/>
  <c r="H10" i="5"/>
  <c r="H11" i="5" s="1"/>
  <c r="F9" i="5" l="1"/>
  <c r="D5" i="5"/>
  <c r="E5" i="5" s="1"/>
  <c r="D4" i="5"/>
  <c r="E4" i="5" s="1"/>
  <c r="D7" i="5"/>
  <c r="E7" i="5" s="1"/>
  <c r="D6" i="5"/>
  <c r="E6" i="5" s="1"/>
  <c r="D3" i="5"/>
  <c r="E3" i="5" s="1"/>
  <c r="D8" i="5"/>
  <c r="E8" i="5" s="1"/>
  <c r="E9" i="5"/>
  <c r="F8" i="5"/>
  <c r="D2" i="5"/>
  <c r="E2" i="5" s="1"/>
  <c r="F6" i="5"/>
  <c r="F4" i="5"/>
  <c r="F5" i="5"/>
  <c r="F3" i="5"/>
  <c r="F2" i="5"/>
  <c r="F7" i="5"/>
  <c r="I9" i="5" l="1"/>
  <c r="I2" i="5"/>
  <c r="I8" i="5"/>
  <c r="I4" i="5"/>
  <c r="I5" i="5"/>
  <c r="I6" i="5"/>
  <c r="I7" i="5"/>
  <c r="F10" i="5"/>
  <c r="I3" i="5"/>
  <c r="E10" i="5"/>
  <c r="I10" i="5" l="1"/>
  <c r="B2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<sst xmlns="http://schemas.openxmlformats.org/spreadsheetml/2006/main" count="60" uniqueCount="35">
  <si>
    <t>Assets</t>
  </si>
  <si>
    <t>Quote</t>
  </si>
  <si>
    <t>VarCov*Quote</t>
  </si>
  <si>
    <t>MRC*</t>
  </si>
  <si>
    <t>TRC*</t>
  </si>
  <si>
    <t>ERC*</t>
  </si>
  <si>
    <t>Avg Ret</t>
  </si>
  <si>
    <t>Weighted Ret</t>
  </si>
  <si>
    <t>Squared Error</t>
  </si>
  <si>
    <t>STD DEV</t>
  </si>
  <si>
    <t>Monthly Ret</t>
  </si>
  <si>
    <t>Annual Ret</t>
  </si>
  <si>
    <t>DATI PTF</t>
  </si>
  <si>
    <t>Var</t>
  </si>
  <si>
    <t>Std Dev</t>
  </si>
  <si>
    <t>Expected ret</t>
  </si>
  <si>
    <t>Actual ret</t>
  </si>
  <si>
    <t>SSE</t>
  </si>
  <si>
    <t>*MRC/TRC/ERC = Marginal/Total/Expected Risk Contribution</t>
  </si>
  <si>
    <t>MATRICE SCARTI QUADRATICI MEDI TRASPOSTA</t>
  </si>
  <si>
    <t>World Low Volatility</t>
  </si>
  <si>
    <t>EU Gov bonds 7-10y</t>
  </si>
  <si>
    <t>EU Overnight</t>
  </si>
  <si>
    <t>US Short Treasury</t>
  </si>
  <si>
    <t>ETC GOLD</t>
  </si>
  <si>
    <t>Dates</t>
  </si>
  <si>
    <t>devst</t>
  </si>
  <si>
    <t>rend medio</t>
  </si>
  <si>
    <t>rend storico</t>
  </si>
  <si>
    <t>World Momentum</t>
  </si>
  <si>
    <t>World Quality</t>
  </si>
  <si>
    <t>EU Corp Large Cap bonds</t>
  </si>
  <si>
    <t>TOT</t>
  </si>
  <si>
    <t>Sharpe Ratio</t>
  </si>
  <si>
    <t>GM10YB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</si>
</sst>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yyyy\-mm\-dd"/>
    <numFmt numFmtId="165" formatCode="0.000%"/>
    <numFmt numFmtId="166" formatCode="_-* #,##0.0000000_-;\-* #,##0.0000000_-;_-* &quot;-&quot;??_-;_-@_-"/>
    <numFmt numFmtId="167" formatCode="0.0000000"/>
    <numFmt numFmtId="168" formatCode="_-* #,##0.000000000_-;\-* #,##0.000000000_-;_-* &quot;-&quot;??_-;_-@_-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164" fontId="0" fillId="0" borderId="0" xfId="0" applyNumberFormat="1"/>
    <xf numFmtId="165" fontId="0" fillId="0" borderId="0" xfId="2" applyNumberFormat="1" applyFont="1"/>
    <xf numFmtId="165" fontId="1" fillId="0" borderId="0" xfId="2" applyNumberFormat="1" applyFont="1"/>
    <xf numFmtId="165" fontId="4" fillId="2" borderId="0" xfId="2" applyNumberFormat="1" applyFont="1" applyFill="1"/>
    <xf numFmtId="165" fontId="0" fillId="2" borderId="0" xfId="2" applyNumberFormat="1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6" fontId="3" fillId="2" borderId="3" xfId="1" applyNumberFormat="1" applyFont="1" applyFill="1" applyBorder="1" applyAlignment="1">
      <alignment horizontal="center"/>
    </xf>
    <xf numFmtId="0" fontId="0" fillId="6" borderId="0" xfId="0" applyFill="1"/>
    <xf numFmtId="165" fontId="0" fillId="7" borderId="6" xfId="2" applyNumberFormat="1" applyFont="1" applyFill="1" applyBorder="1" applyAlignment="1">
      <alignment horizontal="center"/>
    </xf>
    <xf numFmtId="167" fontId="0" fillId="6" borderId="0" xfId="0" applyNumberFormat="1" applyFill="1"/>
    <xf numFmtId="165" fontId="0" fillId="6" borderId="0" xfId="2" applyNumberFormat="1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0" fontId="0" fillId="6" borderId="1" xfId="0" applyFill="1" applyBorder="1"/>
    <xf numFmtId="0" fontId="3" fillId="9" borderId="1" xfId="0" applyFont="1" applyFill="1" applyBorder="1" applyAlignment="1">
      <alignment horizontal="right"/>
    </xf>
    <xf numFmtId="165" fontId="3" fillId="9" borderId="3" xfId="2" applyNumberFormat="1" applyFont="1" applyFill="1" applyBorder="1" applyAlignment="1">
      <alignment horizontal="center"/>
    </xf>
    <xf numFmtId="167" fontId="0" fillId="6" borderId="2" xfId="0" applyNumberFormat="1" applyFill="1" applyBorder="1"/>
    <xf numFmtId="167" fontId="0" fillId="9" borderId="1" xfId="0" applyNumberFormat="1" applyFill="1" applyBorder="1" applyAlignment="1">
      <alignment horizontal="right"/>
    </xf>
    <xf numFmtId="165" fontId="0" fillId="9" borderId="2" xfId="2" applyNumberFormat="1" applyFont="1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11" fontId="0" fillId="0" borderId="0" xfId="0" applyNumberFormat="1"/>
    <xf numFmtId="10" fontId="0" fillId="6" borderId="5" xfId="2" applyNumberFormat="1" applyFont="1" applyFill="1" applyBorder="1" applyAlignment="1">
      <alignment horizontal="center"/>
    </xf>
    <xf numFmtId="165" fontId="0" fillId="6" borderId="0" xfId="2" applyNumberFormat="1" applyFont="1" applyFill="1"/>
    <xf numFmtId="168" fontId="0" fillId="2" borderId="4" xfId="1" applyNumberFormat="1" applyFont="1" applyFill="1" applyBorder="1"/>
    <xf numFmtId="168" fontId="0" fillId="2" borderId="6" xfId="1" applyNumberFormat="1" applyFont="1" applyFill="1" applyBorder="1"/>
    <xf numFmtId="168" fontId="0" fillId="2" borderId="3" xfId="0" applyNumberFormat="1" applyFill="1" applyBorder="1"/>
    <xf numFmtId="0" fontId="4" fillId="0" borderId="8" xfId="0" applyFont="1" applyBorder="1" applyAlignment="1">
      <alignment horizontal="center" vertical="center"/>
    </xf>
    <xf numFmtId="0" fontId="4" fillId="0" borderId="10" xfId="0" applyFont="1" applyBorder="1"/>
    <xf numFmtId="165" fontId="0" fillId="0" borderId="10" xfId="2" applyNumberFormat="1" applyFont="1" applyBorder="1"/>
    <xf numFmtId="0" fontId="4" fillId="0" borderId="0" xfId="0" applyFont="1"/>
    <xf numFmtId="165" fontId="0" fillId="0" borderId="0" xfId="2" applyNumberFormat="1" applyFont="1" applyBorder="1"/>
    <xf numFmtId="165" fontId="0" fillId="0" borderId="0" xfId="0" applyNumberFormat="1"/>
    <xf numFmtId="0" fontId="4" fillId="0" borderId="8" xfId="0" applyFont="1" applyBorder="1"/>
    <xf numFmtId="165" fontId="0" fillId="0" borderId="8" xfId="2" applyNumberFormat="1" applyFont="1" applyBorder="1"/>
    <xf numFmtId="0" fontId="5" fillId="0" borderId="0" xfId="0" applyFont="1"/>
    <xf numFmtId="0" fontId="3" fillId="3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0" borderId="0" xfId="0" quotePrefix="1"/>
    <xf numFmtId="0" fontId="6" fillId="0" borderId="0" xfId="0" applyFont="1"/>
    <xf numFmtId="0" fontId="0" fillId="10" borderId="1" xfId="0" applyFill="1" applyBorder="1" applyAlignment="1">
      <alignment horizontal="right"/>
    </xf>
    <xf numFmtId="165" fontId="0" fillId="10" borderId="2" xfId="2" applyNumberFormat="1" applyFont="1" applyFill="1" applyBorder="1" applyAlignment="1">
      <alignment horizontal="center"/>
    </xf>
    <xf numFmtId="0" fontId="0" fillId="0" borderId="9" xfId="0" applyBorder="1"/>
    <xf numFmtId="14" fontId="7" fillId="0" borderId="0" xfId="0" applyNumberFormat="1" applyFont="1"/>
    <xf numFmtId="0" fontId="0" fillId="0" borderId="8" xfId="0" applyBorder="1"/>
    <xf numFmtId="0" fontId="5" fillId="0" borderId="11" xfId="0" applyFont="1" applyBorder="1" applyAlignment="1">
      <alignment horizontal="center"/>
    </xf>
    <xf numFmtId="2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6600"/>
      <color rgb="FFFFCC66"/>
      <color rgb="FF3399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Portfolio AA</a:t>
            </a:r>
          </a:p>
        </c:rich>
      </c:tx>
      <c:layout>
        <c:manualLayout>
          <c:xMode val="edge"/>
          <c:yMode val="edge"/>
          <c:x val="0.46464311210083853"/>
          <c:y val="2.77777300738171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5D-4253-8FB6-A66E9973BE05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A5D-4253-8FB6-A66E9973BE05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A5D-4253-8FB6-A66E9973BE05}"/>
              </c:ext>
            </c:extLst>
          </c:dPt>
          <c:dPt>
            <c:idx val="3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A5D-4253-8FB6-A66E9973BE05}"/>
              </c:ext>
            </c:extLst>
          </c:dPt>
          <c:dPt>
            <c:idx val="4"/>
            <c:bubble3D val="0"/>
            <c:explosion val="1"/>
            <c:spPr>
              <a:solidFill>
                <a:srgbClr val="0070C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CA5D-4253-8FB6-A66E9973BE05}"/>
              </c:ext>
            </c:extLst>
          </c:dPt>
          <c:dPt>
            <c:idx val="5"/>
            <c:bubble3D val="0"/>
            <c:spPr>
              <a:solidFill>
                <a:srgbClr val="3399FF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A5D-4253-8FB6-A66E9973BE05}"/>
              </c:ext>
            </c:extLst>
          </c:dPt>
          <c:dPt>
            <c:idx val="6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A5D-4253-8FB6-A66E9973BE05}"/>
              </c:ext>
            </c:extLst>
          </c:dPt>
          <c:dPt>
            <c:idx val="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A5D-4253-8FB6-A66E9973BE05}"/>
              </c:ext>
            </c:extLst>
          </c:dPt>
          <c:dLbls>
            <c:dLbl>
              <c:idx val="0"/>
              <c:layout>
                <c:manualLayout>
                  <c:x val="3.3829499323410096E-2"/>
                  <c:y val="2.835706417526821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1D4A3FB-840A-474E-AE75-A821A3F0A9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EEB17C94-BCC9-417D-AA9F-FE212B25CCEF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A5D-4253-8FB6-A66E9973BE05}"/>
                </c:ext>
              </c:extLst>
            </c:dLbl>
            <c:dLbl>
              <c:idx val="1"/>
              <c:layout>
                <c:manualLayout>
                  <c:x val="2.4808299503833845E-2"/>
                  <c:y val="-9.270286810003677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38FA435-17EF-4E41-B281-A5143CC2B384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1791E695-CE54-4273-9A76-10D82BBC1A69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47337858139857"/>
                      <c:h val="0.144002284688507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A5D-4253-8FB6-A66E9973BE05}"/>
                </c:ext>
              </c:extLst>
            </c:dLbl>
            <c:dLbl>
              <c:idx val="2"/>
              <c:layout>
                <c:manualLayout>
                  <c:x val="0.12667558131688192"/>
                  <c:y val="-4.872084642269457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D171F4-21EA-43D8-B1A0-793AA3051925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FA97EE52-9F4D-4C07-86B2-39417C1F8755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63509246729815"/>
                      <c:h val="9.9636495819701923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A5D-4253-8FB6-A66E9973BE05}"/>
                </c:ext>
              </c:extLst>
            </c:dLbl>
            <c:dLbl>
              <c:idx val="3"/>
              <c:layout>
                <c:manualLayout>
                  <c:x val="-2.4808121921160439E-2"/>
                  <c:y val="-1.3599336365051372E-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044F53F-4378-434A-9BC1-8E937EE643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A1DAF75C-E433-4046-A9D0-46B41D7305E7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08398594965886"/>
                      <c:h val="0.1368395142317054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A5D-4253-8FB6-A66E9973BE05}"/>
                </c:ext>
              </c:extLst>
            </c:dLbl>
            <c:dLbl>
              <c:idx val="4"/>
              <c:layout>
                <c:manualLayout>
                  <c:x val="-2.0297699594046009E-2"/>
                  <c:y val="2.417962003454218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67E883E-17C2-4E4E-B8AF-166421A32C6D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50D42BA2-147A-4F86-B4C5-DED060AC21EA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355218622029486"/>
                      <c:h val="0.1440023241369637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CA5D-4253-8FB6-A66E9973BE05}"/>
                </c:ext>
              </c:extLst>
            </c:dLbl>
            <c:dLbl>
              <c:idx val="5"/>
              <c:layout>
                <c:manualLayout>
                  <c:x val="-2.3680738317723823E-2"/>
                  <c:y val="2.416085295037595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29C33AA-2DAF-4192-9015-84AD804EE0B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30AF8E5F-80B0-4EF3-9D48-4A5891AD9A24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930085701398281"/>
                      <c:h val="9.9636625732664241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A5D-4253-8FB6-A66E9973BE05}"/>
                </c:ext>
              </c:extLst>
            </c:dLbl>
            <c:dLbl>
              <c:idx val="6"/>
              <c:layout>
                <c:manualLayout>
                  <c:x val="-8.3446098331078036E-2"/>
                  <c:y val="1.889845375545673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08CF701-EF6D-4BA3-947C-3494C6A79771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7735BC17-F35F-4515-8280-05CF2CF71230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CA5D-4253-8FB6-A66E9973BE05}"/>
                </c:ext>
              </c:extLst>
            </c:dLbl>
            <c:dLbl>
              <c:idx val="7"/>
              <c:layout>
                <c:manualLayout>
                  <c:x val="-3.8340099233198054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456D8F5-2733-49FE-B576-E450EF7BA87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2B63E5DF-2782-466B-9C5F-69ED836EE9E1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A5D-4253-8FB6-A66E9973BE0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QUOTE!$A$2:$A$9</c:f>
              <c:strCache>
                <c:ptCount val="8"/>
                <c:pt idx="0">
                  <c:v>World Momentum</c:v>
                </c:pt>
                <c:pt idx="1">
                  <c:v>World Quality</c:v>
                </c:pt>
                <c:pt idx="2">
                  <c:v>World Low Volatility</c:v>
                </c:pt>
                <c:pt idx="3">
                  <c:v>EU Corp Large Cap bonds</c:v>
                </c:pt>
                <c:pt idx="4">
                  <c:v>EU Gov bonds 7-10y</c:v>
                </c:pt>
                <c:pt idx="5">
                  <c:v>EU Overnight</c:v>
                </c:pt>
                <c:pt idx="6">
                  <c:v>US Short Treasury</c:v>
                </c:pt>
                <c:pt idx="7">
                  <c:v>ETC GOLD</c:v>
                </c:pt>
              </c:strCache>
            </c:strRef>
          </c:cat>
          <c:val>
            <c:numRef>
              <c:f>QUOTE!$B$2:$B$9</c:f>
              <c:numCache>
                <c:formatCode>0.00%</c:formatCode>
                <c:ptCount val="8"/>
                <c:pt idx="0">
                  <c:v>0.3</c:v>
                </c:pt>
                <c:pt idx="1">
                  <c:v>0.15</c:v>
                </c:pt>
                <c:pt idx="2">
                  <c:v>0.15</c:v>
                </c:pt>
                <c:pt idx="3">
                  <c:v>0</c:v>
                </c:pt>
                <c:pt idx="4">
                  <c:v>0.15</c:v>
                </c:pt>
                <c:pt idx="5">
                  <c:v>0.08</c:v>
                </c:pt>
                <c:pt idx="6">
                  <c:v>0.05</c:v>
                </c:pt>
                <c:pt idx="7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D-4253-8FB6-A66E9973BE0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118110</xdr:rowOff>
    </xdr:from>
    <xdr:to>
      <xdr:col>18</xdr:col>
      <xdr:colOff>156210</xdr:colOff>
      <xdr:row>22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34331C5-BE2A-B955-86F1-760B3FF70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323850</xdr:colOff>
      <xdr:row>13</xdr:row>
      <xdr:rowOff>19050</xdr:rowOff>
    </xdr:from>
    <xdr:ext cx="93345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14:m>
                <m:oMath xmlns:m="http://schemas.openxmlformats.org/officeDocument/2006/math"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l-GR" sz="1100" b="0" i="1" kern="1200">
                          <a:latin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𝑤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𝑇</m:t>
                      </m:r>
                    </m:sup>
                  </m:sSup>
                  <m:r>
                    <a:rPr lang="el-GR" sz="1100" b="0" i="1" kern="1200">
                      <a:latin typeface="Cambria Math" panose="02040503050406030204" pitchFamily="18" charset="0"/>
                    </a:rPr>
                    <m:t>𝛴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𝑤</m:t>
                  </m:r>
                </m:oMath>
              </a14:m>
              <a:endParaRPr lang="it-IT" sz="1100" b="0" kern="12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:r>
                <a:rPr lang="el-GR" sz="1100" b="0" i="0" kern="1200">
                  <a:latin typeface="Cambria Math" panose="02040503050406030204" pitchFamily="18" charset="0"/>
                </a:rPr>
                <a:t>𝜎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2=𝑤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𝑇</a:t>
              </a:r>
              <a:r>
                <a:rPr lang="el-GR" sz="1100" b="0" i="0" kern="1200">
                  <a:latin typeface="Cambria Math" panose="02040503050406030204" pitchFamily="18" charset="0"/>
                </a:rPr>
                <a:t> 𝛴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𝑤</a:t>
              </a:r>
              <a:endParaRPr lang="it-IT" sz="1100" b="0" kern="12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56B5-A7F3-4945-BF6E-77EA59518F99}">
  <dimension ref="A1:I22"/>
  <sheetViews>
    <sheetView showGridLines="0" tabSelected="1" zoomScale="85" zoomScaleNormal="85" workbookViewId="0">
      <selection activeCell="B10" sqref="B10"/>
    </sheetView>
  </sheetViews>
  <sheetFormatPr defaultRowHeight="14.4" x14ac:dyDescent="0.55000000000000004"/>
  <cols>
    <col min="1" max="1" width="26.26171875" customWidth="1"/>
    <col min="2" max="2" width="8.578125" bestFit="1" customWidth="1"/>
    <col min="3" max="3" width="12.578125" bestFit="1" customWidth="1"/>
    <col min="4" max="4" width="12.26171875" bestFit="1" customWidth="1"/>
    <col min="5" max="5" width="11.26171875" customWidth="1"/>
    <col min="6" max="6" width="9.15625" bestFit="1" customWidth="1"/>
    <col min="7" max="7" width="10.41796875" bestFit="1" customWidth="1"/>
    <col min="8" max="8" width="11.83984375" bestFit="1" customWidth="1"/>
    <col min="9" max="9" width="12.26171875" bestFit="1" customWidth="1"/>
  </cols>
  <sheetData>
    <row r="1" spans="1:9" ht="14.7" thickBot="1" x14ac:dyDescent="0.6">
      <c r="A1" s="38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9" t="s">
        <v>8</v>
      </c>
    </row>
    <row r="2" spans="1:9" x14ac:dyDescent="0.55000000000000004">
      <c r="A2" s="39" t="str" cm="1">
        <f t="array" ref="A2:A9">TRANSPOSE(Prices!B1:I1)</f>
        <v>World Momentum</v>
      </c>
      <c r="B2" s="24">
        <v>0.3</v>
      </c>
      <c r="C2" s="10" cm="1">
        <f t="array" ref="C2:C9">MMULT(var_cov!B2:I9,B2:B9)</f>
        <v>1.1982752741628983E-3</v>
      </c>
      <c r="D2" s="10">
        <f t="shared" ref="D2:D8" si="0">C2/$B$15</f>
        <v>4.4306519631303491E-2</v>
      </c>
      <c r="E2" s="11">
        <f>D2*B2</f>
        <v>1.3291955889391046E-2</v>
      </c>
      <c r="F2" s="12">
        <f t="shared" ref="F2:F9" si="1">$B$15/9</f>
        <v>3.005013669255653E-3</v>
      </c>
      <c r="G2" s="25" cm="1">
        <f t="array" ref="G2:G9">TRANSPOSE(Returns!B78:I78)</f>
        <v>1.0358461224157452E-2</v>
      </c>
      <c r="H2" s="13">
        <f>G2*B2</f>
        <v>3.1075383672472356E-3</v>
      </c>
      <c r="I2" s="26">
        <f>(E2-F2)^2</f>
        <v>1.0582118024040408E-4</v>
      </c>
    </row>
    <row r="3" spans="1:9" x14ac:dyDescent="0.55000000000000004">
      <c r="A3" s="40" t="str">
        <v>World Quality</v>
      </c>
      <c r="B3" s="24">
        <v>0.15</v>
      </c>
      <c r="C3" s="10">
        <v>1.1412965417570593E-3</v>
      </c>
      <c r="D3" s="10">
        <f t="shared" si="0"/>
        <v>4.2199717145814754E-2</v>
      </c>
      <c r="E3" s="11">
        <f t="shared" ref="E3:E8" si="2">D3*B3</f>
        <v>6.3299575718722126E-3</v>
      </c>
      <c r="F3" s="12">
        <f t="shared" si="1"/>
        <v>3.005013669255653E-3</v>
      </c>
      <c r="G3" s="25">
        <v>9.8206931531271933E-3</v>
      </c>
      <c r="H3" s="13">
        <f t="shared" ref="H3:H9" si="3">G3*B3</f>
        <v>1.4731039729690789E-3</v>
      </c>
      <c r="I3" s="27">
        <f t="shared" ref="I3:I9" si="4">(E3-F3)^2</f>
        <v>1.1055251955547038E-5</v>
      </c>
    </row>
    <row r="4" spans="1:9" x14ac:dyDescent="0.55000000000000004">
      <c r="A4" s="40" t="str">
        <v>World Low Volatility</v>
      </c>
      <c r="B4" s="24">
        <v>0.15</v>
      </c>
      <c r="C4" s="10">
        <v>8.1166902597669995E-4</v>
      </c>
      <c r="D4" s="10">
        <f t="shared" si="0"/>
        <v>3.0011659598567993E-2</v>
      </c>
      <c r="E4" s="11">
        <f t="shared" si="2"/>
        <v>4.5017489397851992E-3</v>
      </c>
      <c r="F4" s="12">
        <f t="shared" si="1"/>
        <v>3.005013669255653E-3</v>
      </c>
      <c r="G4" s="25">
        <v>6.3270381497137511E-3</v>
      </c>
      <c r="H4" s="13">
        <f t="shared" si="3"/>
        <v>9.4905572245706257E-4</v>
      </c>
      <c r="I4" s="27">
        <f t="shared" si="4"/>
        <v>2.2402164700471539E-6</v>
      </c>
    </row>
    <row r="5" spans="1:9" x14ac:dyDescent="0.55000000000000004">
      <c r="A5" s="40" t="str">
        <v>EU Corp Large Cap bonds</v>
      </c>
      <c r="B5" s="24">
        <v>0</v>
      </c>
      <c r="C5" s="10">
        <v>3.2133466031864568E-4</v>
      </c>
      <c r="D5" s="10">
        <f t="shared" si="0"/>
        <v>1.1881427200083283E-2</v>
      </c>
      <c r="E5" s="11">
        <f t="shared" si="2"/>
        <v>0</v>
      </c>
      <c r="F5" s="12">
        <f t="shared" si="1"/>
        <v>3.005013669255653E-3</v>
      </c>
      <c r="G5" s="25">
        <v>7.9742200778861036E-5</v>
      </c>
      <c r="H5" s="13">
        <f t="shared" si="3"/>
        <v>0</v>
      </c>
      <c r="I5" s="27">
        <f t="shared" si="4"/>
        <v>9.030107152413324E-6</v>
      </c>
    </row>
    <row r="6" spans="1:9" x14ac:dyDescent="0.55000000000000004">
      <c r="A6" s="40" t="str">
        <v>EU Gov bonds 7-10y</v>
      </c>
      <c r="B6" s="24">
        <v>0.15</v>
      </c>
      <c r="C6" s="10">
        <v>2.7742283406979564E-4</v>
      </c>
      <c r="D6" s="10">
        <f t="shared" si="0"/>
        <v>1.0257776747060106E-2</v>
      </c>
      <c r="E6" s="11">
        <f t="shared" si="2"/>
        <v>1.5386665120590158E-3</v>
      </c>
      <c r="F6" s="12">
        <f t="shared" si="1"/>
        <v>3.005013669255653E-3</v>
      </c>
      <c r="G6" s="25">
        <v>-1.1366047669321446E-3</v>
      </c>
      <c r="H6" s="13">
        <f t="shared" si="3"/>
        <v>-1.7049071503982168E-4</v>
      </c>
      <c r="I6" s="27">
        <f t="shared" si="4"/>
        <v>2.1501739854186593E-6</v>
      </c>
    </row>
    <row r="7" spans="1:9" x14ac:dyDescent="0.55000000000000004">
      <c r="A7" s="40" t="str">
        <v>EU Overnight</v>
      </c>
      <c r="B7" s="24">
        <v>0.08</v>
      </c>
      <c r="C7" s="10">
        <v>5.9817227636914333E-6</v>
      </c>
      <c r="D7" s="10">
        <f t="shared" si="0"/>
        <v>2.2117565368579936E-4</v>
      </c>
      <c r="E7" s="11">
        <f t="shared" si="2"/>
        <v>1.7694052294863949E-5</v>
      </c>
      <c r="F7" s="12">
        <f t="shared" si="1"/>
        <v>3.005013669255653E-3</v>
      </c>
      <c r="G7" s="25">
        <v>7.574626534542976E-4</v>
      </c>
      <c r="H7" s="13">
        <f t="shared" si="3"/>
        <v>6.059701227634381E-5</v>
      </c>
      <c r="I7" s="27">
        <f t="shared" si="4"/>
        <v>8.9240784938787548E-6</v>
      </c>
    </row>
    <row r="8" spans="1:9" x14ac:dyDescent="0.55000000000000004">
      <c r="A8" s="40" t="str">
        <v>US Short Treasury</v>
      </c>
      <c r="B8" s="24">
        <v>0.05</v>
      </c>
      <c r="C8" s="10">
        <v>4.0114699329792974E-6</v>
      </c>
      <c r="D8" s="10">
        <f t="shared" si="0"/>
        <v>1.4832507618927054E-4</v>
      </c>
      <c r="E8" s="11">
        <f t="shared" si="2"/>
        <v>7.416253809463527E-6</v>
      </c>
      <c r="F8" s="12">
        <f t="shared" si="1"/>
        <v>3.005013669255653E-3</v>
      </c>
      <c r="G8" s="25">
        <v>2.0424847296149273E-3</v>
      </c>
      <c r="H8" s="13">
        <f t="shared" si="3"/>
        <v>1.0212423648074638E-4</v>
      </c>
      <c r="I8" s="27">
        <f t="shared" si="4"/>
        <v>8.9855902650896743E-6</v>
      </c>
    </row>
    <row r="9" spans="1:9" ht="14.7" thickBot="1" x14ac:dyDescent="0.6">
      <c r="A9" s="40" t="str">
        <v>ETC GOLD</v>
      </c>
      <c r="B9" s="24">
        <v>0.12</v>
      </c>
      <c r="C9" s="10">
        <v>3.0598937923610129E-4</v>
      </c>
      <c r="D9" s="10">
        <f>C9/$B$15</f>
        <v>1.1314031700742291E-2</v>
      </c>
      <c r="E9" s="11">
        <f>D9*B9</f>
        <v>1.3576838040890748E-3</v>
      </c>
      <c r="F9" s="12">
        <f t="shared" si="1"/>
        <v>3.005013669255653E-3</v>
      </c>
      <c r="G9" s="25">
        <v>1.317275007488662E-2</v>
      </c>
      <c r="H9" s="13">
        <f t="shared" si="3"/>
        <v>1.5807300089863943E-3</v>
      </c>
      <c r="I9" s="27">
        <f t="shared" si="4"/>
        <v>2.7136956846697371E-6</v>
      </c>
    </row>
    <row r="10" spans="1:9" ht="14.7" thickBot="1" x14ac:dyDescent="0.6">
      <c r="A10" s="41" t="s">
        <v>32</v>
      </c>
      <c r="B10" s="14">
        <f>SUM(B2:B9)</f>
        <v>1</v>
      </c>
      <c r="C10" s="15"/>
      <c r="D10" s="16" t="s">
        <v>9</v>
      </c>
      <c r="E10" s="17">
        <f>SUM(E2:E9)</f>
        <v>2.7045123023300872E-2</v>
      </c>
      <c r="F10" s="18">
        <f>SUM(F2:F9)</f>
        <v>2.4040109354045221E-2</v>
      </c>
      <c r="G10" s="19" t="s">
        <v>10</v>
      </c>
      <c r="H10" s="20">
        <f>SUM(H2:H9)</f>
        <v>7.1026586053770414E-3</v>
      </c>
      <c r="I10" s="28">
        <f>SUM(I2:I9)</f>
        <v>1.509202942474684E-4</v>
      </c>
    </row>
    <row r="11" spans="1:9" ht="14.7" thickBot="1" x14ac:dyDescent="0.6">
      <c r="A11" s="21"/>
      <c r="B11" s="22"/>
      <c r="C11" s="22"/>
      <c r="D11" s="22"/>
      <c r="E11" s="22"/>
      <c r="F11" s="22"/>
      <c r="G11" s="44" t="s">
        <v>11</v>
      </c>
      <c r="H11" s="45">
        <f>(H10+1)^12-1</f>
        <v>8.864155848145705E-2</v>
      </c>
      <c r="I11" s="46"/>
    </row>
    <row r="13" spans="1:9" ht="14.7" thickBot="1" x14ac:dyDescent="0.6">
      <c r="A13" s="29" t="s">
        <v>12</v>
      </c>
      <c r="B13" s="29"/>
    </row>
    <row r="14" spans="1:9" x14ac:dyDescent="0.55000000000000004">
      <c r="A14" s="30" t="s">
        <v>13</v>
      </c>
      <c r="B14" s="31" cm="1">
        <f t="array" ref="B14">MMULT(MMULT(TRANSPOSE(B2:B9),var_cov!B2:I9),B2:B9)</f>
        <v>7.3143867934547912E-4</v>
      </c>
      <c r="C14" s="42"/>
      <c r="G14" s="43"/>
    </row>
    <row r="15" spans="1:9" x14ac:dyDescent="0.55000000000000004">
      <c r="A15" s="32" t="s">
        <v>14</v>
      </c>
      <c r="B15" s="33">
        <f>SQRT(B14)</f>
        <v>2.7045123023300876E-2</v>
      </c>
    </row>
    <row r="16" spans="1:9" x14ac:dyDescent="0.55000000000000004">
      <c r="A16" s="32" t="s">
        <v>15</v>
      </c>
      <c r="B16" s="34">
        <f>SUM(H2:H9)</f>
        <v>7.1026586053770414E-3</v>
      </c>
    </row>
    <row r="17" spans="1:2" x14ac:dyDescent="0.55000000000000004">
      <c r="A17" s="32" t="s">
        <v>16</v>
      </c>
      <c r="B17" s="34">
        <f>(B16+1)^12-1</f>
        <v>8.864155848145705E-2</v>
      </c>
    </row>
    <row r="18" spans="1:2" x14ac:dyDescent="0.55000000000000004">
      <c r="A18" s="32" t="s">
        <v>34</v>
      </c>
      <c r="B18" s="34">
        <v>2.7300000000000001E-2</v>
      </c>
    </row>
    <row r="19" spans="1:2" x14ac:dyDescent="0.55000000000000004">
      <c r="A19" s="32" t="s">
        <v>33</v>
      </c>
      <c r="B19" s="50">
        <f>(B17-B18)/B15</f>
        <v>2.2681190404868148</v>
      </c>
    </row>
    <row r="20" spans="1:2" ht="14.7" thickBot="1" x14ac:dyDescent="0.6">
      <c r="A20" s="35" t="s">
        <v>17</v>
      </c>
      <c r="B20" s="36">
        <f>I10</f>
        <v>1.509202942474684E-4</v>
      </c>
    </row>
    <row r="22" spans="1:2" x14ac:dyDescent="0.55000000000000004">
      <c r="A22" s="37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E512-C8FE-4FBB-80DA-49E4BE48BE3B}">
  <dimension ref="A1:I13"/>
  <sheetViews>
    <sheetView showGridLines="0" workbookViewId="0">
      <selection activeCell="B2" sqref="B2"/>
    </sheetView>
  </sheetViews>
  <sheetFormatPr defaultColWidth="28.26171875" defaultRowHeight="14.4" x14ac:dyDescent="0.55000000000000004"/>
  <sheetData>
    <row r="1" spans="1:9" x14ac:dyDescent="0.55000000000000004">
      <c r="B1" t="str" cm="1">
        <f t="array" ref="B1:I1">TRANSPOSE(_xlfn.ANCHORARRAY(A2))</f>
        <v>World Momentum</v>
      </c>
      <c r="C1" t="str">
        <v>World Quality</v>
      </c>
      <c r="D1" t="str">
        <v>World Low Volatility</v>
      </c>
      <c r="E1" t="str">
        <v>EU Corp Large Cap bonds</v>
      </c>
      <c r="F1" t="str">
        <v>EU Gov bonds 7-10y</v>
      </c>
      <c r="G1" t="str">
        <v>EU Overnight</v>
      </c>
      <c r="H1" t="str">
        <v>US Short Treasury</v>
      </c>
      <c r="I1" t="str">
        <v>ETC GOLD</v>
      </c>
    </row>
    <row r="2" spans="1:9" x14ac:dyDescent="0.55000000000000004">
      <c r="A2" t="str" cm="1">
        <f t="array" ref="A2:A9">TRANSPOSE(Returns!B1:I1)</f>
        <v>World Momentum</v>
      </c>
      <c r="B2" cm="1">
        <f t="array" ref="B2:I9">MMULT(matr_sqm!A78:BT85,matr_sqm!A1:H72)/72</f>
        <v>2.1191692952904255E-3</v>
      </c>
      <c r="C2">
        <v>1.896593554999995E-3</v>
      </c>
      <c r="D2">
        <v>1.2649011111099818E-3</v>
      </c>
      <c r="E2">
        <v>4.5281895993558394E-4</v>
      </c>
      <c r="F2">
        <v>3.3864746465196591E-4</v>
      </c>
      <c r="G2">
        <v>6.9731977482194284E-6</v>
      </c>
      <c r="H2">
        <v>1.7665003326185165E-6</v>
      </c>
      <c r="I2">
        <v>3.0714154270825868E-4</v>
      </c>
    </row>
    <row r="3" spans="1:9" x14ac:dyDescent="0.55000000000000004">
      <c r="A3" t="str">
        <v>World Quality</v>
      </c>
      <c r="B3">
        <v>1.896593554999995E-3</v>
      </c>
      <c r="C3">
        <v>2.0537073173388857E-3</v>
      </c>
      <c r="D3">
        <v>1.330322342920026E-3</v>
      </c>
      <c r="E3">
        <v>5.1844938813838367E-4</v>
      </c>
      <c r="F3">
        <v>4.0502812166238745E-4</v>
      </c>
      <c r="G3">
        <v>5.0797940271835238E-6</v>
      </c>
      <c r="H3">
        <v>-3.9350505483194955E-9</v>
      </c>
      <c r="I3">
        <v>2.9613509993490136E-5</v>
      </c>
    </row>
    <row r="4" spans="1:9" x14ac:dyDescent="0.55000000000000004">
      <c r="A4" t="str">
        <v>World Low Volatility</v>
      </c>
      <c r="B4">
        <v>1.2649011111099818E-3</v>
      </c>
      <c r="C4">
        <v>1.330322342920026E-3</v>
      </c>
      <c r="D4">
        <v>1.1348878340424397E-3</v>
      </c>
      <c r="E4">
        <v>3.7235108011490672E-4</v>
      </c>
      <c r="F4">
        <v>3.0757051851625268E-4</v>
      </c>
      <c r="G4">
        <v>3.6813874525922389E-6</v>
      </c>
      <c r="H4">
        <v>8.1427274450458155E-7</v>
      </c>
      <c r="I4">
        <v>1.3288636407054281E-4</v>
      </c>
    </row>
    <row r="5" spans="1:9" x14ac:dyDescent="0.55000000000000004">
      <c r="A5" t="str">
        <v>EU Corp Large Cap bonds</v>
      </c>
      <c r="B5">
        <v>4.5281895993558394E-4</v>
      </c>
      <c r="C5">
        <v>5.1844938813838367E-4</v>
      </c>
      <c r="D5">
        <v>3.7235108011490672E-4</v>
      </c>
      <c r="E5">
        <v>3.1259552862437516E-4</v>
      </c>
      <c r="F5">
        <v>2.8847140470043527E-4</v>
      </c>
      <c r="G5">
        <v>4.4510791592912056E-6</v>
      </c>
      <c r="H5">
        <v>3.466221118759006E-6</v>
      </c>
      <c r="I5">
        <v>6.7239950051920189E-5</v>
      </c>
    </row>
    <row r="6" spans="1:9" x14ac:dyDescent="0.55000000000000004">
      <c r="A6" t="str">
        <v>EU Gov bonds 7-10y</v>
      </c>
      <c r="B6">
        <v>3.3864746465196591E-4</v>
      </c>
      <c r="C6">
        <v>4.0502812166238745E-4</v>
      </c>
      <c r="D6">
        <v>3.0757051851625268E-4</v>
      </c>
      <c r="E6">
        <v>2.8847140470043527E-4</v>
      </c>
      <c r="F6">
        <v>3.9475916374039798E-4</v>
      </c>
      <c r="G6">
        <v>4.2212373930199137E-6</v>
      </c>
      <c r="H6">
        <v>6.3563776286056171E-6</v>
      </c>
      <c r="I6">
        <v>7.557838511231888E-5</v>
      </c>
    </row>
    <row r="7" spans="1:9" x14ac:dyDescent="0.55000000000000004">
      <c r="A7" t="str">
        <v>EU Overnight</v>
      </c>
      <c r="B7">
        <v>6.9731977482194284E-6</v>
      </c>
      <c r="C7">
        <v>5.0797940271835238E-6</v>
      </c>
      <c r="D7">
        <v>3.6813874525922389E-6</v>
      </c>
      <c r="E7">
        <v>4.4510791592912056E-6</v>
      </c>
      <c r="F7">
        <v>4.2212373930199137E-6</v>
      </c>
      <c r="G7">
        <v>2.6102605688182244E-6</v>
      </c>
      <c r="H7">
        <v>2.746411594528538E-6</v>
      </c>
      <c r="I7">
        <v>1.3302159858953065E-5</v>
      </c>
    </row>
    <row r="8" spans="1:9" x14ac:dyDescent="0.55000000000000004">
      <c r="A8" t="str">
        <v>US Short Treasury</v>
      </c>
      <c r="B8">
        <v>1.7665003326185165E-6</v>
      </c>
      <c r="C8">
        <v>-3.9350505483194955E-9</v>
      </c>
      <c r="D8">
        <v>8.1427274450458155E-7</v>
      </c>
      <c r="E8">
        <v>3.466221118759006E-6</v>
      </c>
      <c r="F8">
        <v>6.3563776286056171E-6</v>
      </c>
      <c r="G8">
        <v>2.746411594528538E-6</v>
      </c>
      <c r="H8">
        <v>3.8021698519710972E-6</v>
      </c>
      <c r="I8">
        <v>1.6639092622071858E-5</v>
      </c>
    </row>
    <row r="9" spans="1:9" x14ac:dyDescent="0.55000000000000004">
      <c r="A9" t="str">
        <v>ETC GOLD</v>
      </c>
      <c r="B9">
        <v>3.0714154270825868E-4</v>
      </c>
      <c r="C9">
        <v>2.9613509993490136E-5</v>
      </c>
      <c r="D9">
        <v>1.3288636407054281E-4</v>
      </c>
      <c r="E9">
        <v>6.7239950051920189E-5</v>
      </c>
      <c r="F9">
        <v>7.557838511231888E-5</v>
      </c>
      <c r="G9">
        <v>1.3302159858953065E-5</v>
      </c>
      <c r="H9">
        <v>1.6639092622071858E-5</v>
      </c>
      <c r="I9">
        <v>1.468658751061259E-3</v>
      </c>
    </row>
    <row r="13" spans="1:9" x14ac:dyDescent="0.55000000000000004">
      <c r="A13" s="23"/>
    </row>
  </sheetData>
  <conditionalFormatting sqref="B2:J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6580-278D-4413-A326-CB3B7B4D7C3F}">
  <dimension ref="A1:BT86"/>
  <sheetViews>
    <sheetView topLeftCell="A60" workbookViewId="0">
      <selection activeCell="H72" sqref="H72"/>
    </sheetView>
  </sheetViews>
  <sheetFormatPr defaultRowHeight="14.4" x14ac:dyDescent="0.55000000000000004"/>
  <sheetData>
    <row r="1" spans="1:11" x14ac:dyDescent="0.55000000000000004">
      <c r="A1" s="2">
        <f>Returns!B2-Returns!$B$78</f>
        <v>-5.6349308889779459E-2</v>
      </c>
      <c r="B1" s="2">
        <f>Returns!C2-Returns!$C$78</f>
        <v>-4.8353142389121195E-2</v>
      </c>
      <c r="C1" s="2">
        <f>Returns!D2-Returns!$D$78</f>
        <v>3.3210928489757997E-3</v>
      </c>
      <c r="D1" s="2">
        <f>Returns!E2-Returns!$E$78</f>
        <v>-1.0965020108735861E-2</v>
      </c>
      <c r="E1" s="2">
        <f>Returns!F2-Returns!$F$78</f>
        <v>-1.6438623900129356E-2</v>
      </c>
      <c r="F1" s="2">
        <f>Returns!G2-Returns!$G$78</f>
        <v>7.7522604998607231E-4</v>
      </c>
      <c r="G1" s="2">
        <f>Returns!H2-Returns!$H$78</f>
        <v>1.1707441061111325E-3</v>
      </c>
      <c r="H1" s="2">
        <f>Returns!I2-Returns!$I$78</f>
        <v>2.570859589970298E-2</v>
      </c>
      <c r="I1" s="2"/>
      <c r="J1" s="2"/>
      <c r="K1" s="2"/>
    </row>
    <row r="2" spans="1:11" x14ac:dyDescent="0.55000000000000004">
      <c r="A2" s="2">
        <f>Returns!B3-Returns!$B$78</f>
        <v>-3.0761850046586253E-2</v>
      </c>
      <c r="B2" s="2">
        <f>Returns!C3-Returns!$C$78</f>
        <v>-2.9439499445387093E-2</v>
      </c>
      <c r="C2" s="2">
        <f>Returns!D3-Returns!$D$78</f>
        <v>1.5863048527736248E-2</v>
      </c>
      <c r="D2" s="2">
        <f>Returns!E3-Returns!$E$78</f>
        <v>5.2469707860699792E-3</v>
      </c>
      <c r="E2" s="2">
        <f>Returns!F3-Returns!$F$78</f>
        <v>8.825225459433015E-3</v>
      </c>
      <c r="F2" s="2">
        <f>Returns!G3-Returns!$G$78</f>
        <v>1.6736887964968025E-3</v>
      </c>
      <c r="G2" s="2">
        <f>Returns!H3-Returns!$H$78</f>
        <v>1.3400062423972229E-3</v>
      </c>
      <c r="H2" s="2">
        <f>Returns!I3-Returns!$I$78</f>
        <v>1.0482212187898805E-3</v>
      </c>
      <c r="I2" s="2"/>
    </row>
    <row r="3" spans="1:11" x14ac:dyDescent="0.55000000000000004">
      <c r="A3" s="2">
        <f>Returns!B4-Returns!$B$78</f>
        <v>4.6083086978243745E-2</v>
      </c>
      <c r="B3" s="2">
        <f>Returns!C4-Returns!$C$78</f>
        <v>2.7563891328983608E-2</v>
      </c>
      <c r="C3" s="2">
        <f>Returns!D4-Returns!$D$78</f>
        <v>3.7816115094410754E-2</v>
      </c>
      <c r="D3" s="2">
        <f>Returns!E4-Returns!$E$78</f>
        <v>4.1517821679043785E-3</v>
      </c>
      <c r="E3" s="2">
        <f>Returns!F4-Returns!$F$78</f>
        <v>5.5366564594353158E-4</v>
      </c>
      <c r="F3" s="2">
        <f>Returns!G4-Returns!$G$78</f>
        <v>1.6070033687681025E-3</v>
      </c>
      <c r="G3" s="2">
        <f>Returns!H4-Returns!$H$78</f>
        <v>1.7522289331284926E-3</v>
      </c>
      <c r="H3" s="2">
        <f>Returns!I4-Returns!$I$78</f>
        <v>6.4757390121127772E-2</v>
      </c>
      <c r="I3" s="2"/>
    </row>
    <row r="4" spans="1:11" x14ac:dyDescent="0.55000000000000004">
      <c r="A4" s="2">
        <f>Returns!B5-Returns!$B$78</f>
        <v>-3.5205046016852051E-2</v>
      </c>
      <c r="B4" s="2">
        <f>Returns!C5-Returns!$C$78</f>
        <v>-4.518689931186079E-2</v>
      </c>
      <c r="C4" s="2">
        <f>Returns!D5-Returns!$D$78</f>
        <v>-5.850149777896925E-2</v>
      </c>
      <c r="D4" s="2">
        <f>Returns!E5-Returns!$E$78</f>
        <v>-6.6716784726320311E-3</v>
      </c>
      <c r="E4" s="2">
        <f>Returns!F5-Returns!$F$78</f>
        <v>-1.6357931591824755E-2</v>
      </c>
      <c r="F4" s="2">
        <f>Returns!G5-Returns!$G$78</f>
        <v>2.3504394478029225E-3</v>
      </c>
      <c r="G4" s="2">
        <f>Returns!H5-Returns!$H$78</f>
        <v>2.4714649190427729E-3</v>
      </c>
      <c r="H4" s="2">
        <f>Returns!I5-Returns!$I$78</f>
        <v>-2.0003197634641881E-2</v>
      </c>
      <c r="I4" s="2"/>
    </row>
    <row r="5" spans="1:11" x14ac:dyDescent="0.55000000000000004">
      <c r="A5" s="2">
        <f>Returns!B6-Returns!$B$78</f>
        <v>2.923989937628765E-2</v>
      </c>
      <c r="B5" s="2">
        <f>Returns!C6-Returns!$C$78</f>
        <v>2.4751499142788704E-2</v>
      </c>
      <c r="C5" s="2">
        <f>Returns!D6-Returns!$D$78</f>
        <v>2.689256519644825E-2</v>
      </c>
      <c r="D5" s="2">
        <f>Returns!E6-Returns!$E$78</f>
        <v>1.8207071446220739E-2</v>
      </c>
      <c r="E5" s="2">
        <f>Returns!F6-Returns!$F$78</f>
        <v>2.7316291896871746E-2</v>
      </c>
      <c r="F5" s="2">
        <f>Returns!G6-Returns!$G$78</f>
        <v>1.5286734138566824E-3</v>
      </c>
      <c r="G5" s="2">
        <f>Returns!H6-Returns!$H$78</f>
        <v>1.7839438236989026E-3</v>
      </c>
      <c r="H5" s="2">
        <f>Returns!I6-Returns!$I$78</f>
        <v>-1.522588522253278E-2</v>
      </c>
      <c r="I5" s="2"/>
    </row>
    <row r="6" spans="1:11" x14ac:dyDescent="0.55000000000000004">
      <c r="A6" s="2">
        <f>Returns!B7-Returns!$B$78</f>
        <v>-1.4885062706330223E-2</v>
      </c>
      <c r="B6" s="2">
        <f>Returns!C7-Returns!$C$78</f>
        <v>-3.0418875165644892E-2</v>
      </c>
      <c r="C6" s="2">
        <f>Returns!D7-Returns!$D$78</f>
        <v>-2.5954815091859453E-2</v>
      </c>
      <c r="D6" s="2">
        <f>Returns!E7-Returns!$E$78</f>
        <v>-4.6306402563615909E-3</v>
      </c>
      <c r="E6" s="2">
        <f>Returns!F7-Returns!$F$78</f>
        <v>-1.4882910338093155E-2</v>
      </c>
      <c r="F6" s="2">
        <f>Returns!G7-Returns!$G$78</f>
        <v>1.9824915041207025E-3</v>
      </c>
      <c r="G6" s="2">
        <f>Returns!H7-Returns!$H$78</f>
        <v>1.4943405125096925E-3</v>
      </c>
      <c r="H6" s="2">
        <f>Returns!I7-Returns!$I$78</f>
        <v>5.5597539256155584E-2</v>
      </c>
      <c r="I6" s="2"/>
    </row>
    <row r="7" spans="1:11" x14ac:dyDescent="0.55000000000000004">
      <c r="A7" s="2">
        <f>Returns!B8-Returns!$B$78</f>
        <v>1.1221504583218148E-2</v>
      </c>
      <c r="B7" s="2">
        <f>Returns!C8-Returns!$C$78</f>
        <v>2.0279030710143066E-3</v>
      </c>
      <c r="C7" s="2">
        <f>Returns!D8-Returns!$D$78</f>
        <v>-1.0654096787127707E-3</v>
      </c>
      <c r="D7" s="2">
        <f>Returns!E8-Returns!$E$78</f>
        <v>1.2429322225313939E-2</v>
      </c>
      <c r="E7" s="2">
        <f>Returns!F8-Returns!$F$78</f>
        <v>1.7309802112922545E-2</v>
      </c>
      <c r="F7" s="2">
        <f>Returns!G8-Returns!$G$78</f>
        <v>2.1368937568589123E-3</v>
      </c>
      <c r="G7" s="2">
        <f>Returns!H8-Returns!$H$78</f>
        <v>2.2258841860077327E-3</v>
      </c>
      <c r="H7" s="2">
        <f>Returns!I8-Returns!$I$78</f>
        <v>3.047676533468708E-2</v>
      </c>
      <c r="I7" s="2"/>
    </row>
    <row r="8" spans="1:11" x14ac:dyDescent="0.55000000000000004">
      <c r="A8" s="2">
        <f>Returns!B9-Returns!$B$78</f>
        <v>6.2254590252594465E-3</v>
      </c>
      <c r="B8" s="2">
        <f>Returns!C9-Returns!$C$78</f>
        <v>1.9569459827157507E-2</v>
      </c>
      <c r="C8" s="2">
        <f>Returns!D9-Returns!$D$78</f>
        <v>3.5866359850048449E-2</v>
      </c>
      <c r="D8" s="2">
        <f>Returns!E9-Returns!$E$78</f>
        <v>1.850609302733199E-3</v>
      </c>
      <c r="E8" s="2">
        <f>Returns!F9-Returns!$F$78</f>
        <v>3.5658996046153144E-3</v>
      </c>
      <c r="F8" s="2">
        <f>Returns!G9-Returns!$G$78</f>
        <v>2.3665401752175725E-3</v>
      </c>
      <c r="G8" s="2">
        <f>Returns!H9-Returns!$H$78</f>
        <v>3.0435567947078631E-3</v>
      </c>
      <c r="H8" s="2">
        <f>Returns!I9-Returns!$I$78</f>
        <v>-1.5895596991717196E-3</v>
      </c>
      <c r="I8" s="2"/>
    </row>
    <row r="9" spans="1:11" x14ac:dyDescent="0.55000000000000004">
      <c r="A9" s="2">
        <f>Returns!B10-Returns!$B$78</f>
        <v>-3.1575180012994954E-2</v>
      </c>
      <c r="B9" s="2">
        <f>Returns!C10-Returns!$C$78</f>
        <v>-1.0701585210917488E-2</v>
      </c>
      <c r="C9" s="2">
        <f>Returns!D10-Returns!$D$78</f>
        <v>3.9554769196346554E-2</v>
      </c>
      <c r="D9" s="2">
        <f>Returns!E10-Returns!$E$78</f>
        <v>1.668506757606204E-2</v>
      </c>
      <c r="E9" s="2">
        <f>Returns!F10-Returns!$F$78</f>
        <v>2.6922032109349545E-2</v>
      </c>
      <c r="F9" s="2">
        <f>Returns!G10-Returns!$G$78</f>
        <v>2.2283591400847126E-3</v>
      </c>
      <c r="G9" s="2">
        <f>Returns!H10-Returns!$H$78</f>
        <v>3.0696574411995326E-3</v>
      </c>
      <c r="H9" s="2">
        <f>Returns!I10-Returns!$I$78</f>
        <v>1.6550511118446777E-2</v>
      </c>
      <c r="I9" s="2"/>
    </row>
    <row r="10" spans="1:11" x14ac:dyDescent="0.55000000000000004">
      <c r="A10" s="2">
        <f>Returns!B11-Returns!$B$78</f>
        <v>4.4088992706944746E-2</v>
      </c>
      <c r="B10" s="2">
        <f>Returns!C11-Returns!$C$78</f>
        <v>2.8916548380333407E-2</v>
      </c>
      <c r="C10" s="2">
        <f>Returns!D11-Returns!$D$78</f>
        <v>1.0026623826962847E-2</v>
      </c>
      <c r="D10" s="2">
        <f>Returns!E11-Returns!$E$78</f>
        <v>8.1364290941151884E-3</v>
      </c>
      <c r="E10" s="2">
        <f>Returns!F11-Returns!$F$78</f>
        <v>3.7981407186793749E-3</v>
      </c>
      <c r="F10" s="2">
        <f>Returns!G11-Returns!$G$78</f>
        <v>2.0426871015018326E-3</v>
      </c>
      <c r="G10" s="2">
        <f>Returns!H11-Returns!$H$78</f>
        <v>1.7071764879364529E-3</v>
      </c>
      <c r="H10" s="2">
        <f>Returns!I11-Returns!$I$78</f>
        <v>-2.1264495013957191E-3</v>
      </c>
      <c r="I10" s="2"/>
    </row>
    <row r="11" spans="1:11" x14ac:dyDescent="0.55000000000000004">
      <c r="A11" s="2">
        <f>Returns!B12-Returns!$B$78</f>
        <v>2.8275279152596148E-2</v>
      </c>
      <c r="B11" s="2">
        <f>Returns!C12-Returns!$C$78</f>
        <v>2.8829688367955204E-2</v>
      </c>
      <c r="C11" s="2">
        <f>Returns!D12-Returns!$D$78</f>
        <v>7.461539950016049E-3</v>
      </c>
      <c r="D11" s="2">
        <f>Returns!E12-Returns!$E$78</f>
        <v>7.3957029191320893E-4</v>
      </c>
      <c r="E11" s="2">
        <f>Returns!F12-Returns!$F$78</f>
        <v>-1.1241962392249656E-3</v>
      </c>
      <c r="F11" s="2">
        <f>Returns!G12-Returns!$G$78</f>
        <v>2.5712454109608025E-3</v>
      </c>
      <c r="G11" s="2">
        <f>Returns!H12-Returns!$H$78</f>
        <v>2.7165819075121826E-3</v>
      </c>
      <c r="H11" s="2">
        <f>Returns!I12-Returns!$I$78</f>
        <v>-1.3751234968221516E-2</v>
      </c>
      <c r="I11" s="2"/>
    </row>
    <row r="12" spans="1:11" x14ac:dyDescent="0.55000000000000004">
      <c r="A12" s="2">
        <f>Returns!B13-Returns!$B$78</f>
        <v>-4.5474593611668446E-2</v>
      </c>
      <c r="B12" s="2">
        <f>Returns!C13-Returns!$C$78</f>
        <v>-4.3791580036697489E-2</v>
      </c>
      <c r="C12" s="2">
        <f>Returns!D13-Returns!$D$78</f>
        <v>-4.102839166304325E-2</v>
      </c>
      <c r="D12" s="2">
        <f>Returns!E13-Returns!$E$78</f>
        <v>-1.0699775583535361E-2</v>
      </c>
      <c r="E12" s="2">
        <f>Returns!F13-Returns!$F$78</f>
        <v>-1.5015445864909856E-2</v>
      </c>
      <c r="F12" s="2">
        <f>Returns!G13-Returns!$G$78</f>
        <v>2.2370931511451024E-3</v>
      </c>
      <c r="G12" s="2">
        <f>Returns!H13-Returns!$H$78</f>
        <v>2.3392348938549631E-3</v>
      </c>
      <c r="H12" s="2">
        <f>Returns!I13-Returns!$I$78</f>
        <v>3.3501991785321379E-2</v>
      </c>
      <c r="I12" s="2"/>
    </row>
    <row r="13" spans="1:11" x14ac:dyDescent="0.55000000000000004">
      <c r="A13" s="2">
        <f>Returns!B14-Returns!$B$78</f>
        <v>3.9854317719492743E-2</v>
      </c>
      <c r="B13" s="2">
        <f>Returns!C14-Returns!$C$78</f>
        <v>2.2401658080159908E-2</v>
      </c>
      <c r="C13" s="2">
        <f>Returns!D14-Returns!$D$78</f>
        <v>1.8352300281815847E-2</v>
      </c>
      <c r="D13" s="2">
        <f>Returns!E14-Returns!$E$78</f>
        <v>1.3254685585992639E-2</v>
      </c>
      <c r="E13" s="2">
        <f>Returns!F14-Returns!$F$78</f>
        <v>1.2470096243429945E-2</v>
      </c>
      <c r="F13" s="2">
        <f>Returns!G14-Returns!$G$78</f>
        <v>2.9201483991192823E-3</v>
      </c>
      <c r="G13" s="2">
        <f>Returns!H14-Returns!$H$78</f>
        <v>1.7630529754516025E-3</v>
      </c>
      <c r="H13" s="2">
        <f>Returns!I14-Returns!$I$78</f>
        <v>7.2566547581096583E-2</v>
      </c>
      <c r="I13" s="2"/>
    </row>
    <row r="14" spans="1:11" x14ac:dyDescent="0.55000000000000004">
      <c r="A14" s="2">
        <f>Returns!B15-Returns!$B$78</f>
        <v>7.3589863001175745E-2</v>
      </c>
      <c r="B14" s="2">
        <f>Returns!C15-Returns!$C$78</f>
        <v>3.610698981495801E-2</v>
      </c>
      <c r="C14" s="2">
        <f>Returns!D15-Returns!$D$78</f>
        <v>-1.1042587726381508E-3</v>
      </c>
      <c r="D14" s="2">
        <f>Returns!E15-Returns!$E$78</f>
        <v>-8.977200598410652E-3</v>
      </c>
      <c r="E14" s="2">
        <f>Returns!F15-Returns!$F$78</f>
        <v>-1.3232970015236756E-2</v>
      </c>
      <c r="F14" s="2">
        <f>Returns!G15-Returns!$G$78</f>
        <v>2.2760092532872326E-3</v>
      </c>
      <c r="G14" s="2">
        <f>Returns!H15-Returns!$H$78</f>
        <v>2.0662194167114329E-3</v>
      </c>
      <c r="H14" s="2">
        <f>Returns!I15-Returns!$I$78</f>
        <v>0.2076003475949334</v>
      </c>
      <c r="I14" s="2"/>
    </row>
    <row r="15" spans="1:11" x14ac:dyDescent="0.55000000000000004">
      <c r="A15" s="2">
        <f>Returns!B16-Returns!$B$78</f>
        <v>4.2409460443768046E-2</v>
      </c>
      <c r="B15" s="2">
        <f>Returns!C16-Returns!$C$78</f>
        <v>9.8895183852009058E-3</v>
      </c>
      <c r="C15" s="2">
        <f>Returns!D16-Returns!$D$78</f>
        <v>2.0831367390006749E-2</v>
      </c>
      <c r="D15" s="2">
        <f>Returns!E16-Returns!$E$78</f>
        <v>-3.1440604551120407E-3</v>
      </c>
      <c r="E15" s="2">
        <f>Returns!F16-Returns!$F$78</f>
        <v>-4.1842637438267152E-3</v>
      </c>
      <c r="F15" s="2">
        <f>Returns!G16-Returns!$G$78</f>
        <v>2.6054996947409226E-3</v>
      </c>
      <c r="G15" s="2">
        <f>Returns!H16-Returns!$H$78</f>
        <v>1.8860223299933029E-3</v>
      </c>
      <c r="H15" s="2">
        <f>Returns!I16-Returns!$I$78</f>
        <v>-1.317275007488662E-2</v>
      </c>
      <c r="I15" s="2"/>
    </row>
    <row r="16" spans="1:11" x14ac:dyDescent="0.55000000000000004">
      <c r="A16" s="2">
        <f>Returns!B17-Returns!$B$78</f>
        <v>4.0321803757174146E-2</v>
      </c>
      <c r="B16" s="2">
        <f>Returns!C17-Returns!$C$78</f>
        <v>4.5468206586456103E-2</v>
      </c>
      <c r="C16" s="2">
        <f>Returns!D17-Returns!$D$78</f>
        <v>2.0881534940661348E-2</v>
      </c>
      <c r="D16" s="2">
        <f>Returns!E17-Returns!$E$78</f>
        <v>2.7423629005145639E-2</v>
      </c>
      <c r="E16" s="2">
        <f>Returns!F17-Returns!$F$78</f>
        <v>4.1006329030005541E-2</v>
      </c>
      <c r="F16" s="2">
        <f>Returns!G17-Returns!$G$78</f>
        <v>2.4845338451980124E-3</v>
      </c>
      <c r="G16" s="2">
        <f>Returns!H17-Returns!$H$78</f>
        <v>2.6941148995539123E-3</v>
      </c>
      <c r="H16" s="2">
        <f>Returns!I17-Returns!$I$78</f>
        <v>-1.317275007488662E-2</v>
      </c>
      <c r="I16" s="2"/>
    </row>
    <row r="17" spans="1:9" x14ac:dyDescent="0.55000000000000004">
      <c r="A17" s="2">
        <f>Returns!B18-Returns!$B$78</f>
        <v>7.9741663619840641E-2</v>
      </c>
      <c r="B17" s="2">
        <f>Returns!C18-Returns!$C$78</f>
        <v>7.7556080435923297E-2</v>
      </c>
      <c r="C17" s="2">
        <f>Returns!D18-Returns!$D$78</f>
        <v>4.9299238284713949E-2</v>
      </c>
      <c r="D17" s="2">
        <f>Returns!E18-Returns!$E$78</f>
        <v>2.4983548819542841E-2</v>
      </c>
      <c r="E17" s="2">
        <f>Returns!F18-Returns!$F$78</f>
        <v>3.4608068494912644E-2</v>
      </c>
      <c r="F17" s="2">
        <f>Returns!G18-Returns!$G$78</f>
        <v>2.6278962967525624E-3</v>
      </c>
      <c r="G17" s="2">
        <f>Returns!H18-Returns!$H$78</f>
        <v>3.3145674617510229E-3</v>
      </c>
      <c r="H17" s="2">
        <f>Returns!I18-Returns!$I$78</f>
        <v>-1.317275007488662E-2</v>
      </c>
      <c r="I17" s="2"/>
    </row>
    <row r="18" spans="1:9" x14ac:dyDescent="0.55000000000000004">
      <c r="A18" s="2">
        <f>Returns!B19-Returns!$B$78</f>
        <v>-3.2830401630263052E-2</v>
      </c>
      <c r="B18" s="2">
        <f>Returns!C19-Returns!$C$78</f>
        <v>-3.1568074065574193E-2</v>
      </c>
      <c r="C18" s="2">
        <f>Returns!D19-Returns!$D$78</f>
        <v>-2.3654677103538153E-2</v>
      </c>
      <c r="D18" s="2">
        <f>Returns!E19-Returns!$E$78</f>
        <v>5.5211704535683987E-3</v>
      </c>
      <c r="E18" s="2">
        <f>Returns!F19-Returns!$F$78</f>
        <v>8.3299817812761152E-3</v>
      </c>
      <c r="F18" s="2">
        <f>Returns!G19-Returns!$G$78</f>
        <v>2.0970215956575325E-3</v>
      </c>
      <c r="G18" s="2">
        <f>Returns!H19-Returns!$H$78</f>
        <v>2.4419182182152223E-3</v>
      </c>
      <c r="H18" s="2">
        <f>Returns!I19-Returns!$I$78</f>
        <v>-1.317275007488662E-2</v>
      </c>
      <c r="I18" s="2"/>
    </row>
    <row r="19" spans="1:9" x14ac:dyDescent="0.55000000000000004">
      <c r="A19" s="2">
        <f>Returns!B20-Returns!$B$78</f>
        <v>-5.0288834949676856E-2</v>
      </c>
      <c r="B19" s="2">
        <f>Returns!C20-Returns!$C$78</f>
        <v>-5.4963343058913497E-2</v>
      </c>
      <c r="C19" s="2">
        <f>Returns!D20-Returns!$D$78</f>
        <v>-3.2761828719516752E-2</v>
      </c>
      <c r="D19" s="2">
        <f>Returns!E20-Returns!$E$78</f>
        <v>-1.0138745767499562E-2</v>
      </c>
      <c r="E19" s="2">
        <f>Returns!F20-Returns!$F$78</f>
        <v>-2.9931001903138754E-2</v>
      </c>
      <c r="F19" s="2">
        <f>Returns!G20-Returns!$G$78</f>
        <v>2.4963190348233125E-3</v>
      </c>
      <c r="G19" s="2">
        <f>Returns!H20-Returns!$H$78</f>
        <v>2.0665496906680627E-3</v>
      </c>
      <c r="H19" s="2">
        <f>Returns!I20-Returns!$I$78</f>
        <v>-1.317275007488662E-2</v>
      </c>
      <c r="I19" s="2"/>
    </row>
    <row r="20" spans="1:9" x14ac:dyDescent="0.55000000000000004">
      <c r="A20" s="2">
        <f>Returns!B21-Returns!$B$78</f>
        <v>-2.1286049067227454E-2</v>
      </c>
      <c r="B20" s="2">
        <f>Returns!C21-Returns!$C$78</f>
        <v>-2.1774273493272996E-2</v>
      </c>
      <c r="C20" s="2">
        <f>Returns!D21-Returns!$D$78</f>
        <v>-1.9202574630400451E-2</v>
      </c>
      <c r="D20" s="2">
        <f>Returns!E21-Returns!$E$78</f>
        <v>-7.46975498383958E-4</v>
      </c>
      <c r="E20" s="2">
        <f>Returns!F21-Returns!$F$78</f>
        <v>5.6414008023875344E-3</v>
      </c>
      <c r="F20" s="2">
        <f>Returns!G21-Returns!$G$78</f>
        <v>2.4591606741429023E-3</v>
      </c>
      <c r="G20" s="2">
        <f>Returns!H21-Returns!$H$78</f>
        <v>2.4707990178918825E-3</v>
      </c>
      <c r="H20" s="2">
        <f>Returns!I21-Returns!$I$78</f>
        <v>-1.317275007488662E-2</v>
      </c>
      <c r="I20" s="2"/>
    </row>
    <row r="21" spans="1:9" x14ac:dyDescent="0.55000000000000004">
      <c r="A21" s="2">
        <f>Returns!B22-Returns!$B$78</f>
        <v>1.3786743064842146E-2</v>
      </c>
      <c r="B21" s="2">
        <f>Returns!C22-Returns!$C$78</f>
        <v>2.5266982888278004E-2</v>
      </c>
      <c r="C21" s="2">
        <f>Returns!D22-Returns!$D$78</f>
        <v>8.4812972427142502E-3</v>
      </c>
      <c r="D21" s="2">
        <f>Returns!E22-Returns!$E$78</f>
        <v>8.5852145121453581E-3</v>
      </c>
      <c r="E21" s="2">
        <f>Returns!F22-Returns!$F$78</f>
        <v>-1.1917547047389455E-3</v>
      </c>
      <c r="F21" s="2">
        <f>Returns!G22-Returns!$G$78</f>
        <v>1.7590467608797123E-3</v>
      </c>
      <c r="G21" s="2">
        <f>Returns!H22-Returns!$H$78</f>
        <v>2.4914729715853129E-3</v>
      </c>
      <c r="H21" s="2">
        <f>Returns!I22-Returns!$I$78</f>
        <v>-1.317275007488662E-2</v>
      </c>
      <c r="I21" s="2"/>
    </row>
    <row r="22" spans="1:9" x14ac:dyDescent="0.55000000000000004">
      <c r="A22" s="2">
        <f>Returns!B23-Returns!$B$78</f>
        <v>5.4781414707595039E-2</v>
      </c>
      <c r="B22" s="2">
        <f>Returns!C23-Returns!$C$78</f>
        <v>4.8209811008530112E-2</v>
      </c>
      <c r="C22" s="2">
        <f>Returns!D23-Returns!$D$78</f>
        <v>2.4378706891367948E-2</v>
      </c>
      <c r="D22" s="2">
        <f>Returns!E23-Returns!$E$78</f>
        <v>-3.5438774798076406E-3</v>
      </c>
      <c r="E22" s="2">
        <f>Returns!F23-Returns!$F$78</f>
        <v>-3.4448618432720551E-3</v>
      </c>
      <c r="F22" s="2">
        <f>Returns!G23-Returns!$G$78</f>
        <v>2.1792404091765323E-3</v>
      </c>
      <c r="G22" s="2">
        <f>Returns!H23-Returns!$H$78</f>
        <v>1.9154568866435826E-3</v>
      </c>
      <c r="H22" s="2">
        <f>Returns!I23-Returns!$I$78</f>
        <v>-1.317275007488662E-2</v>
      </c>
      <c r="I22" s="2"/>
    </row>
    <row r="23" spans="1:9" x14ac:dyDescent="0.55000000000000004">
      <c r="A23" s="2">
        <f>Returns!B24-Returns!$B$78</f>
        <v>-5.9702610366260747E-2</v>
      </c>
      <c r="B23" s="2">
        <f>Returns!C24-Returns!$C$78</f>
        <v>-1.4197669701402262E-2</v>
      </c>
      <c r="C23" s="2">
        <f>Returns!D24-Returns!$D$78</f>
        <v>-4.8137092345063651E-2</v>
      </c>
      <c r="D23" s="2">
        <f>Returns!E24-Returns!$E$78</f>
        <v>1.3389227449255589E-3</v>
      </c>
      <c r="E23" s="2">
        <f>Returns!F24-Returns!$F$78</f>
        <v>7.8731290044096441E-3</v>
      </c>
      <c r="F23" s="2">
        <f>Returns!G24-Returns!$G$78</f>
        <v>1.7149855319294224E-3</v>
      </c>
      <c r="G23" s="2">
        <f>Returns!H24-Returns!$H$78</f>
        <v>1.1339901320815528E-3</v>
      </c>
      <c r="H23" s="2">
        <f>Returns!I24-Returns!$I$78</f>
        <v>-1.317275007488662E-2</v>
      </c>
      <c r="I23" s="2"/>
    </row>
    <row r="24" spans="1:9" x14ac:dyDescent="0.55000000000000004">
      <c r="A24" s="2">
        <f>Returns!B25-Returns!$B$78</f>
        <v>1.7806673590743546E-2</v>
      </c>
      <c r="B24" s="2">
        <f>Returns!C25-Returns!$C$78</f>
        <v>1.0524636133305607E-2</v>
      </c>
      <c r="C24" s="2">
        <f>Returns!D25-Returns!$D$78</f>
        <v>2.1617744141994948E-2</v>
      </c>
      <c r="D24" s="2">
        <f>Returns!E25-Returns!$E$78</f>
        <v>4.0265307725188288E-3</v>
      </c>
      <c r="E24" s="2">
        <f>Returns!F25-Returns!$F$78</f>
        <v>-4.6008969493885506E-5</v>
      </c>
      <c r="F24" s="2">
        <f>Returns!G25-Returns!$G$78</f>
        <v>1.4891815045941325E-3</v>
      </c>
      <c r="G24" s="2">
        <f>Returns!H25-Returns!$H$78</f>
        <v>5.4503259441991258E-4</v>
      </c>
      <c r="H24" s="2">
        <f>Returns!I25-Returns!$I$78</f>
        <v>-1.317275007488662E-2</v>
      </c>
      <c r="I24" s="2"/>
    </row>
    <row r="25" spans="1:9" x14ac:dyDescent="0.55000000000000004">
      <c r="A25" s="2">
        <f>Returns!B26-Returns!$B$78</f>
        <v>-3.7090224651981623E-3</v>
      </c>
      <c r="B25" s="2">
        <f>Returns!C26-Returns!$C$78</f>
        <v>2.1288607681421708E-2</v>
      </c>
      <c r="C25" s="2">
        <f>Returns!D26-Returns!$D$78</f>
        <v>2.9204143088794248E-2</v>
      </c>
      <c r="D25" s="2">
        <f>Returns!E26-Returns!$E$78</f>
        <v>1.6425434858460642E-2</v>
      </c>
      <c r="E25" s="2">
        <f>Returns!F26-Returns!$F$78</f>
        <v>3.0805541190234646E-2</v>
      </c>
      <c r="F25" s="2">
        <f>Returns!G26-Returns!$G$78</f>
        <v>1.5523256255387924E-3</v>
      </c>
      <c r="G25" s="2">
        <f>Returns!H26-Returns!$H$78</f>
        <v>3.4691231073079127E-3</v>
      </c>
      <c r="H25" s="2">
        <f>Returns!I26-Returns!$I$78</f>
        <v>-1.317275007488662E-2</v>
      </c>
      <c r="I25" s="2"/>
    </row>
    <row r="26" spans="1:9" x14ac:dyDescent="0.55000000000000004">
      <c r="A26" s="2">
        <f>Returns!B27-Returns!$B$78</f>
        <v>-3.6792577472476454E-2</v>
      </c>
      <c r="B26" s="2">
        <f>Returns!C27-Returns!$C$78</f>
        <v>-2.7315141974625094E-2</v>
      </c>
      <c r="C26" s="2">
        <f>Returns!D27-Returns!$D$78</f>
        <v>-3.479682937920895E-2</v>
      </c>
      <c r="D26" s="2">
        <f>Returns!E27-Returns!$E$78</f>
        <v>-1.8303891929674361E-2</v>
      </c>
      <c r="E26" s="2">
        <f>Returns!F27-Returns!$F$78</f>
        <v>-2.2955813264366253E-2</v>
      </c>
      <c r="F26" s="2">
        <f>Returns!G27-Returns!$G$78</f>
        <v>9.2701920422481247E-4</v>
      </c>
      <c r="G26" s="2">
        <f>Returns!H27-Returns!$H$78</f>
        <v>1.3172746715178329E-3</v>
      </c>
      <c r="H26" s="2">
        <f>Returns!I27-Returns!$I$78</f>
        <v>-1.317275007488662E-2</v>
      </c>
      <c r="I26" s="2"/>
    </row>
    <row r="27" spans="1:9" x14ac:dyDescent="0.55000000000000004">
      <c r="A27" s="2">
        <f>Returns!B28-Returns!$B$78</f>
        <v>-2.5657772299994526E-3</v>
      </c>
      <c r="B27" s="2">
        <f>Returns!C28-Returns!$C$78</f>
        <v>4.4898244977582213E-2</v>
      </c>
      <c r="C27" s="2">
        <f>Returns!D28-Returns!$D$78</f>
        <v>4.4643702187168498E-3</v>
      </c>
      <c r="D27" s="2">
        <f>Returns!E28-Returns!$E$78</f>
        <v>1.7706373319568942E-2</v>
      </c>
      <c r="E27" s="2">
        <f>Returns!F28-Returns!$F$78</f>
        <v>3.2560789879850144E-2</v>
      </c>
      <c r="F27" s="2">
        <f>Returns!G28-Returns!$G$78</f>
        <v>6.6758938716530232E-4</v>
      </c>
      <c r="G27" s="2">
        <f>Returns!H28-Returns!$H$78</f>
        <v>1.3616286587298269E-4</v>
      </c>
      <c r="H27" s="2">
        <f>Returns!I28-Returns!$I$78</f>
        <v>-1.317275007488662E-2</v>
      </c>
      <c r="I27" s="2"/>
    </row>
    <row r="28" spans="1:9" x14ac:dyDescent="0.55000000000000004">
      <c r="A28" s="2">
        <f>Returns!B29-Returns!$B$78</f>
        <v>-2.5704653163873752E-2</v>
      </c>
      <c r="B28" s="2">
        <f>Returns!C29-Returns!$C$78</f>
        <v>-2.8551134890314193E-2</v>
      </c>
      <c r="C28" s="2">
        <f>Returns!D29-Returns!$D$78</f>
        <v>-1.0268299738855631E-2</v>
      </c>
      <c r="D28" s="2">
        <f>Returns!E29-Returns!$E$78</f>
        <v>-1.9027866352221059E-2</v>
      </c>
      <c r="E28" s="2">
        <f>Returns!F29-Returns!$F$78</f>
        <v>-5.0488313995377156E-2</v>
      </c>
      <c r="F28" s="2">
        <f>Returns!G29-Returns!$G$78</f>
        <v>7.0856624521068237E-4</v>
      </c>
      <c r="G28" s="2">
        <f>Returns!H29-Returns!$H$78</f>
        <v>2.733621174899903E-3</v>
      </c>
      <c r="H28" s="2">
        <f>Returns!I29-Returns!$I$78</f>
        <v>-1.317275007488662E-2</v>
      </c>
      <c r="I28" s="2"/>
    </row>
    <row r="29" spans="1:9" x14ac:dyDescent="0.55000000000000004">
      <c r="A29" s="2">
        <f>Returns!B30-Returns!$B$78</f>
        <v>3.3216959992648551E-2</v>
      </c>
      <c r="B29" s="2">
        <f>Returns!C30-Returns!$C$78</f>
        <v>5.3938465245405909E-2</v>
      </c>
      <c r="C29" s="2">
        <f>Returns!D30-Returns!$D$78</f>
        <v>3.9774893190883551E-2</v>
      </c>
      <c r="D29" s="2">
        <f>Returns!E30-Returns!$E$78</f>
        <v>3.1960703880191843E-2</v>
      </c>
      <c r="E29" s="2">
        <f>Returns!F30-Returns!$F$78</f>
        <v>2.2764085597467145E-2</v>
      </c>
      <c r="F29" s="2">
        <f>Returns!G30-Returns!$G$78</f>
        <v>1.1705230804651839E-4</v>
      </c>
      <c r="G29" s="2">
        <f>Returns!H30-Returns!$H$78</f>
        <v>1.1519017282007426E-3</v>
      </c>
      <c r="H29" s="2">
        <f>Returns!I30-Returns!$I$78</f>
        <v>-1.317275007488662E-2</v>
      </c>
      <c r="I29" s="2"/>
    </row>
    <row r="30" spans="1:9" x14ac:dyDescent="0.55000000000000004">
      <c r="A30" s="2">
        <f>Returns!B31-Returns!$B$78</f>
        <v>7.5586936843160243E-2</v>
      </c>
      <c r="B30" s="2">
        <f>Returns!C31-Returns!$C$78</f>
        <v>4.18672548461997E-2</v>
      </c>
      <c r="C30" s="2">
        <f>Returns!D31-Returns!$D$78</f>
        <v>3.8308801661684252E-2</v>
      </c>
      <c r="D30" s="2">
        <f>Returns!E31-Returns!$E$78</f>
        <v>-1.274528306412371E-3</v>
      </c>
      <c r="E30" s="2">
        <f>Returns!F31-Returns!$F$78</f>
        <v>6.8843416118460647E-3</v>
      </c>
      <c r="F30" s="2">
        <f>Returns!G31-Returns!$G$78</f>
        <v>-2.9077767145421058E-4</v>
      </c>
      <c r="G30" s="2">
        <f>Returns!H31-Returns!$H$78</f>
        <v>-9.4341803454083733E-4</v>
      </c>
      <c r="H30" s="2">
        <f>Returns!I31-Returns!$I$78</f>
        <v>-1.317275007488662E-2</v>
      </c>
      <c r="I30" s="2"/>
    </row>
    <row r="31" spans="1:9" x14ac:dyDescent="0.55000000000000004">
      <c r="A31" s="2">
        <f>Returns!B32-Returns!$B$78</f>
        <v>-7.8745818852157562E-2</v>
      </c>
      <c r="B31" s="2">
        <f>Returns!C32-Returns!$C$78</f>
        <v>-9.0907573329115796E-2</v>
      </c>
      <c r="C31" s="2">
        <f>Returns!D32-Returns!$D$78</f>
        <v>-6.7183769088080159E-2</v>
      </c>
      <c r="D31" s="2">
        <f>Returns!E32-Returns!$E$78</f>
        <v>-2.9681855853461159E-2</v>
      </c>
      <c r="E31" s="2">
        <f>Returns!F32-Returns!$F$78</f>
        <v>-4.4752905182217757E-2</v>
      </c>
      <c r="F31" s="2">
        <f>Returns!G32-Returns!$G$78</f>
        <v>-5.4350724104997657E-4</v>
      </c>
      <c r="G31" s="2">
        <f>Returns!H32-Returns!$H$78</f>
        <v>-9.6148113540566729E-4</v>
      </c>
      <c r="H31" s="2">
        <f>Returns!I32-Returns!$I$78</f>
        <v>-1.317275007488662E-2</v>
      </c>
      <c r="I31" s="2"/>
    </row>
    <row r="32" spans="1:9" x14ac:dyDescent="0.55000000000000004">
      <c r="A32" s="2">
        <f>Returns!B33-Returns!$B$78</f>
        <v>-2.5937028850563853E-2</v>
      </c>
      <c r="B32" s="2">
        <f>Returns!C33-Returns!$C$78</f>
        <v>-4.7300092727964496E-2</v>
      </c>
      <c r="C32" s="2">
        <f>Returns!D33-Returns!$D$78</f>
        <v>-2.9319652150030052E-2</v>
      </c>
      <c r="D32" s="2">
        <f>Returns!E33-Returns!$E$78</f>
        <v>-5.4072577733675062E-2</v>
      </c>
      <c r="E32" s="2">
        <f>Returns!F33-Returns!$F$78</f>
        <v>-5.6950294727554161E-2</v>
      </c>
      <c r="F32" s="2">
        <f>Returns!G33-Returns!$G$78</f>
        <v>-1.0199416612524867E-3</v>
      </c>
      <c r="G32" s="2">
        <f>Returns!H33-Returns!$H$78</f>
        <v>-8.4595792416946734E-4</v>
      </c>
      <c r="H32" s="2">
        <f>Returns!I33-Returns!$I$78</f>
        <v>-1.317275007488662E-2</v>
      </c>
      <c r="I32" s="2"/>
    </row>
    <row r="33" spans="1:9" x14ac:dyDescent="0.55000000000000004">
      <c r="A33" s="2">
        <f>Returns!B34-Returns!$B$78</f>
        <v>3.097022630188535E-2</v>
      </c>
      <c r="B33" s="2">
        <f>Returns!C34-Returns!$C$78</f>
        <v>6.0254234795918404E-2</v>
      </c>
      <c r="C33" s="2">
        <f>Returns!D34-Returns!$D$78</f>
        <v>2.6703186371661646E-2</v>
      </c>
      <c r="D33" s="2">
        <f>Returns!E34-Returns!$E$78</f>
        <v>5.594802832619384E-2</v>
      </c>
      <c r="E33" s="2">
        <f>Returns!F34-Returns!$F$78</f>
        <v>4.7539128212335441E-2</v>
      </c>
      <c r="F33" s="2">
        <f>Returns!G34-Returns!$G$78</f>
        <v>-1.0782086228689686E-3</v>
      </c>
      <c r="G33" s="2">
        <f>Returns!H34-Returns!$H$78</f>
        <v>-1.3439869031310263E-3</v>
      </c>
      <c r="H33" s="2">
        <f>Returns!I34-Returns!$I$78</f>
        <v>-1.317275007488662E-2</v>
      </c>
      <c r="I33" s="2"/>
    </row>
    <row r="34" spans="1:9" x14ac:dyDescent="0.55000000000000004">
      <c r="A34" s="2">
        <f>Returns!B35-Returns!$B$78</f>
        <v>-8.6045745119550252E-2</v>
      </c>
      <c r="B34" s="2">
        <f>Returns!C35-Returns!$C$78</f>
        <v>-9.3238131921686396E-2</v>
      </c>
      <c r="C34" s="2">
        <f>Returns!D35-Returns!$D$78</f>
        <v>-4.7771395681969649E-2</v>
      </c>
      <c r="D34" s="2">
        <f>Returns!E35-Returns!$E$78</f>
        <v>-3.4496091864507659E-2</v>
      </c>
      <c r="E34" s="2">
        <f>Returns!F35-Returns!$F$78</f>
        <v>-1.7577499924354655E-2</v>
      </c>
      <c r="F34" s="2">
        <f>Returns!G35-Returns!$G$78</f>
        <v>-1.5051621550101406E-3</v>
      </c>
      <c r="G34" s="2">
        <f>Returns!H35-Returns!$H$78</f>
        <v>-3.0393285112289481E-3</v>
      </c>
      <c r="H34" s="2">
        <f>Returns!I35-Returns!$I$78</f>
        <v>-1.317275007488662E-2</v>
      </c>
      <c r="I34" s="2"/>
    </row>
    <row r="35" spans="1:9" x14ac:dyDescent="0.55000000000000004">
      <c r="A35" s="2">
        <f>Returns!B36-Returns!$B$78</f>
        <v>-3.5249675953231349E-2</v>
      </c>
      <c r="B35" s="2">
        <f>Returns!C36-Returns!$C$78</f>
        <v>-3.846504991600079E-2</v>
      </c>
      <c r="C35" s="2">
        <f>Returns!D36-Returns!$D$78</f>
        <v>-2.9946360259878551E-2</v>
      </c>
      <c r="D35" s="2">
        <f>Returns!E36-Returns!$E$78</f>
        <v>-9.4521431432889914E-3</v>
      </c>
      <c r="E35" s="2">
        <f>Returns!F36-Returns!$F$78</f>
        <v>-1.4720001738044856E-2</v>
      </c>
      <c r="F35" s="2">
        <f>Returns!G36-Returns!$G$78</f>
        <v>-1.5240592665408316E-3</v>
      </c>
      <c r="G35" s="2">
        <f>Returns!H36-Returns!$H$78</f>
        <v>-1.2443296162418164E-3</v>
      </c>
      <c r="H35" s="2">
        <f>Returns!I36-Returns!$I$78</f>
        <v>-1.317275007488662E-2</v>
      </c>
      <c r="I35" s="2"/>
    </row>
    <row r="36" spans="1:9" x14ac:dyDescent="0.55000000000000004">
      <c r="A36" s="2">
        <f>Returns!B37-Returns!$B$78</f>
        <v>-0.11396270454388345</v>
      </c>
      <c r="B36" s="2">
        <f>Returns!C37-Returns!$C$78</f>
        <v>-8.1743436779067993E-2</v>
      </c>
      <c r="C36" s="2">
        <f>Returns!D37-Returns!$D$78</f>
        <v>-4.7299707153062448E-2</v>
      </c>
      <c r="D36" s="2">
        <f>Returns!E37-Returns!$E$78</f>
        <v>-3.1360762297194263E-2</v>
      </c>
      <c r="E36" s="2">
        <f>Returns!F37-Returns!$F$78</f>
        <v>-3.7585206105455855E-2</v>
      </c>
      <c r="F36" s="2">
        <f>Returns!G37-Returns!$G$78</f>
        <v>-1.0678545657985747E-3</v>
      </c>
      <c r="G36" s="2">
        <f>Returns!H37-Returns!$H$78</f>
        <v>-2.0424847296149273E-3</v>
      </c>
      <c r="H36" s="2">
        <f>Returns!I37-Returns!$I$78</f>
        <v>-1.317275007488662E-2</v>
      </c>
      <c r="I36" s="2"/>
    </row>
    <row r="37" spans="1:9" x14ac:dyDescent="0.55000000000000004">
      <c r="A37" s="2">
        <f>Returns!B38-Returns!$B$78</f>
        <v>4.5316012575702141E-2</v>
      </c>
      <c r="B37" s="2">
        <f>Returns!C38-Returns!$C$78</f>
        <v>3.0330802349106307E-2</v>
      </c>
      <c r="C37" s="2">
        <f>Returns!D38-Returns!$D$78</f>
        <v>4.3139871067957851E-2</v>
      </c>
      <c r="D37" s="2">
        <f>Returns!E38-Returns!$E$78</f>
        <v>-1.6131493588289459E-2</v>
      </c>
      <c r="E37" s="2">
        <f>Returns!F38-Returns!$F$78</f>
        <v>-2.8713995376522854E-2</v>
      </c>
      <c r="F37" s="2">
        <f>Returns!G38-Returns!$G$78</f>
        <v>-1.4651494155702646E-3</v>
      </c>
      <c r="G37" s="2">
        <f>Returns!H38-Returns!$H$78</f>
        <v>-2.4414030869381242E-3</v>
      </c>
      <c r="H37" s="2">
        <f>Returns!I38-Returns!$I$78</f>
        <v>-1.317275007488662E-2</v>
      </c>
      <c r="I37" s="2"/>
    </row>
    <row r="38" spans="1:9" x14ac:dyDescent="0.55000000000000004">
      <c r="A38" s="2">
        <f>Returns!B39-Returns!$B$78</f>
        <v>-2.4005904977204853E-2</v>
      </c>
      <c r="B38" s="2">
        <f>Returns!C39-Returns!$C$78</f>
        <v>-3.168064712093889E-2</v>
      </c>
      <c r="C38" s="2">
        <f>Returns!D39-Returns!$D$78</f>
        <v>-1.6192038268551701E-2</v>
      </c>
      <c r="D38" s="2">
        <f>Returns!E39-Returns!$E$78</f>
        <v>-2.2926553705904358E-2</v>
      </c>
      <c r="E38" s="2">
        <f>Returns!F39-Returns!$F$78</f>
        <v>-1.7830922934832554E-2</v>
      </c>
      <c r="F38" s="2">
        <f>Returns!G39-Returns!$G$78</f>
        <v>-1.2225046669066186E-3</v>
      </c>
      <c r="G38" s="2">
        <f>Returns!H39-Returns!$H$78</f>
        <v>-2.2418497015486622E-3</v>
      </c>
      <c r="H38" s="2">
        <f>Returns!I39-Returns!$I$78</f>
        <v>-1.317275007488662E-2</v>
      </c>
      <c r="I38" s="2"/>
    </row>
    <row r="39" spans="1:9" x14ac:dyDescent="0.55000000000000004">
      <c r="A39" s="2">
        <f>Returns!B40-Returns!$B$78</f>
        <v>-0.10146894368759116</v>
      </c>
      <c r="B39" s="2">
        <f>Returns!C40-Returns!$C$78</f>
        <v>-9.0229571506722103E-2</v>
      </c>
      <c r="C39" s="2">
        <f>Returns!D40-Returns!$D$78</f>
        <v>-6.9100803774967051E-2</v>
      </c>
      <c r="D39" s="2">
        <f>Returns!E40-Returns!$E$78</f>
        <v>-1.7209787698123161E-2</v>
      </c>
      <c r="E39" s="2">
        <f>Returns!F40-Returns!$F$78</f>
        <v>-1.2023607968638956E-2</v>
      </c>
      <c r="F39" s="2">
        <f>Returns!G40-Returns!$G$78</f>
        <v>-1.4352354366848545E-3</v>
      </c>
      <c r="G39" s="2">
        <f>Returns!H40-Returns!$H$78</f>
        <v>-2.4412733438952594E-3</v>
      </c>
      <c r="H39" s="2">
        <f>Returns!I40-Returns!$I$78</f>
        <v>-1.317275007488662E-2</v>
      </c>
      <c r="I39" s="2"/>
    </row>
    <row r="40" spans="1:9" x14ac:dyDescent="0.55000000000000004">
      <c r="A40" s="2">
        <f>Returns!B41-Returns!$B$78</f>
        <v>8.907022404108747E-3</v>
      </c>
      <c r="B40" s="2">
        <f>Returns!C41-Returns!$C$78</f>
        <v>2.930125796756251E-2</v>
      </c>
      <c r="C40" s="2">
        <f>Returns!D41-Returns!$D$78</f>
        <v>4.6979006812748053E-2</v>
      </c>
      <c r="D40" s="2">
        <f>Returns!E41-Returns!$E$78</f>
        <v>-3.4454177361750905E-4</v>
      </c>
      <c r="E40" s="2">
        <f>Returns!F41-Returns!$F$78</f>
        <v>-1.3711649461645556E-2</v>
      </c>
      <c r="F40" s="2">
        <f>Returns!G41-Returns!$G$78</f>
        <v>-1.3767884838079207E-3</v>
      </c>
      <c r="G40" s="2">
        <f>Returns!H41-Returns!$H$78</f>
        <v>-2.2417304902832484E-3</v>
      </c>
      <c r="H40" s="2">
        <f>Returns!I41-Returns!$I$78</f>
        <v>-1.317275007488662E-2</v>
      </c>
      <c r="I40" s="2"/>
    </row>
    <row r="41" spans="1:9" x14ac:dyDescent="0.55000000000000004">
      <c r="A41" s="2">
        <f>Returns!B42-Returns!$B$78</f>
        <v>-3.9439242385852349E-2</v>
      </c>
      <c r="B41" s="2">
        <f>Returns!C42-Returns!$C$78</f>
        <v>-2.2233264394431691E-2</v>
      </c>
      <c r="C41" s="2">
        <f>Returns!D42-Returns!$D$78</f>
        <v>-2.0973548658690652E-2</v>
      </c>
      <c r="D41" s="2">
        <f>Returns!E42-Returns!$E$78</f>
        <v>2.3686048347836492E-3</v>
      </c>
      <c r="E41" s="2">
        <f>Returns!F42-Returns!$F$78</f>
        <v>2.1197344800747645E-2</v>
      </c>
      <c r="F41" s="2">
        <f>Returns!G42-Returns!$G$78</f>
        <v>-1.4150405843332476E-3</v>
      </c>
      <c r="G41" s="2">
        <f>Returns!H42-Returns!$H$78</f>
        <v>-2.0424847296149273E-3</v>
      </c>
      <c r="H41" s="2">
        <f>Returns!I42-Returns!$I$78</f>
        <v>-1.317275007488662E-2</v>
      </c>
      <c r="I41" s="2"/>
    </row>
    <row r="42" spans="1:9" x14ac:dyDescent="0.55000000000000004">
      <c r="A42" s="2">
        <f>Returns!B43-Returns!$B$78</f>
        <v>5.7692118315704338E-2</v>
      </c>
      <c r="B42" s="2">
        <f>Returns!C43-Returns!$C$78</f>
        <v>5.3771758711322101E-2</v>
      </c>
      <c r="C42" s="2">
        <f>Returns!D43-Returns!$D$78</f>
        <v>2.1888316795746949E-2</v>
      </c>
      <c r="D42" s="2">
        <f>Returns!E43-Returns!$E$78</f>
        <v>-7.2297780978953516E-3</v>
      </c>
      <c r="E42" s="2">
        <f>Returns!F43-Returns!$F$78</f>
        <v>-1.2741823288060356E-2</v>
      </c>
      <c r="F42" s="2">
        <f>Returns!G43-Returns!$G$78</f>
        <v>-1.2503477130860396E-3</v>
      </c>
      <c r="G42" s="2">
        <f>Returns!H43-Returns!$H$78</f>
        <v>-2.0424847296149273E-3</v>
      </c>
      <c r="H42" s="2">
        <f>Returns!I43-Returns!$I$78</f>
        <v>-1.317275007488662E-2</v>
      </c>
      <c r="I42" s="2"/>
    </row>
    <row r="43" spans="1:9" x14ac:dyDescent="0.55000000000000004">
      <c r="A43" s="2">
        <f>Returns!B44-Returns!$B$78</f>
        <v>-4.2826016135750058E-2</v>
      </c>
      <c r="B43" s="2">
        <f>Returns!C44-Returns!$C$78</f>
        <v>-6.6808244784985496E-2</v>
      </c>
      <c r="C43" s="2">
        <f>Returns!D44-Returns!$D$78</f>
        <v>-4.9711687236725748E-2</v>
      </c>
      <c r="D43" s="2">
        <f>Returns!E44-Returns!$E$78</f>
        <v>-7.059769899522921E-3</v>
      </c>
      <c r="E43" s="2">
        <f>Returns!F44-Returns!$F$78</f>
        <v>-1.1951582528257856E-2</v>
      </c>
      <c r="F43" s="2">
        <f>Returns!G44-Returns!$G$78</f>
        <v>-1.2984290272350576E-3</v>
      </c>
      <c r="G43" s="2">
        <f>Returns!H44-Returns!$H$78</f>
        <v>-2.1618438289183113E-3</v>
      </c>
      <c r="H43" s="2">
        <f>Returns!I44-Returns!$I$78</f>
        <v>-1.317275007488662E-2</v>
      </c>
      <c r="I43" s="2"/>
    </row>
    <row r="44" spans="1:9" x14ac:dyDescent="0.55000000000000004">
      <c r="A44" s="2">
        <f>Returns!B45-Returns!$B$78</f>
        <v>2.2392605278768348E-2</v>
      </c>
      <c r="B44" s="2">
        <f>Returns!C45-Returns!$C$78</f>
        <v>1.7376682730936805E-2</v>
      </c>
      <c r="C44" s="2">
        <f>Returns!D45-Returns!$D$78</f>
        <v>1.1024693129029949E-2</v>
      </c>
      <c r="D44" s="2">
        <f>Returns!E45-Returns!$E$78</f>
        <v>-5.2274372698526113E-3</v>
      </c>
      <c r="E44" s="2">
        <f>Returns!F45-Returns!$F$78</f>
        <v>-5.0429506117933556E-3</v>
      </c>
      <c r="F44" s="2">
        <f>Returns!G45-Returns!$G$78</f>
        <v>-1.4235717741188576E-3</v>
      </c>
      <c r="G44" s="2">
        <f>Returns!H45-Returns!$H$78</f>
        <v>-2.0424847296149273E-3</v>
      </c>
      <c r="H44" s="2">
        <f>Returns!I45-Returns!$I$78</f>
        <v>-1.317275007488662E-2</v>
      </c>
      <c r="I44" s="2"/>
    </row>
    <row r="45" spans="1:9" x14ac:dyDescent="0.55000000000000004">
      <c r="A45" s="2">
        <f>Returns!B46-Returns!$B$78</f>
        <v>6.9349544254583492E-3</v>
      </c>
      <c r="B45" s="2">
        <f>Returns!C46-Returns!$C$78</f>
        <v>2.0808628521172906E-2</v>
      </c>
      <c r="C45" s="2">
        <f>Returns!D46-Returns!$D$78</f>
        <v>2.2977669585066349E-2</v>
      </c>
      <c r="D45" s="2">
        <f>Returns!E46-Returns!$E$78</f>
        <v>1.1836254516844339E-2</v>
      </c>
      <c r="E45" s="2">
        <f>Returns!F46-Returns!$F$78</f>
        <v>1.9173686887213645E-2</v>
      </c>
      <c r="F45" s="2">
        <f>Returns!G46-Returns!$G$78</f>
        <v>-1.3170522053388076E-3</v>
      </c>
      <c r="G45" s="2">
        <f>Returns!H46-Returns!$H$78</f>
        <v>-2.0424847296149273E-3</v>
      </c>
      <c r="H45" s="2">
        <f>Returns!I46-Returns!$I$78</f>
        <v>2.4008163314340476E-2</v>
      </c>
      <c r="I45" s="2"/>
    </row>
    <row r="46" spans="1:9" x14ac:dyDescent="0.55000000000000004">
      <c r="A46" s="2">
        <f>Returns!B47-Returns!$B$78</f>
        <v>-8.2859187333533292E-4</v>
      </c>
      <c r="B46" s="2">
        <f>Returns!C47-Returns!$C$78</f>
        <v>7.362083718916005E-3</v>
      </c>
      <c r="C46" s="2">
        <f>Returns!D47-Returns!$D$78</f>
        <v>-1.4481606052860214E-3</v>
      </c>
      <c r="D46" s="2">
        <f>Returns!E47-Returns!$E$78</f>
        <v>4.7972664073189491E-3</v>
      </c>
      <c r="E46" s="2">
        <f>Returns!F47-Returns!$F$78</f>
        <v>5.8218193061450344E-3</v>
      </c>
      <c r="F46" s="2">
        <f>Returns!G47-Returns!$G$78</f>
        <v>-1.3553402211938436E-3</v>
      </c>
      <c r="G46" s="2">
        <f>Returns!H47-Returns!$H$78</f>
        <v>-2.0424847296149273E-3</v>
      </c>
      <c r="H46" s="2">
        <f>Returns!I47-Returns!$I$78</f>
        <v>-5.4598348537704823E-2</v>
      </c>
      <c r="I46" s="2"/>
    </row>
    <row r="47" spans="1:9" x14ac:dyDescent="0.55000000000000004">
      <c r="A47" s="2">
        <f>Returns!B48-Returns!$B$78</f>
        <v>-2.2619143432773652E-2</v>
      </c>
      <c r="B47" s="2">
        <f>Returns!C48-Returns!$C$78</f>
        <v>1.0406608718323107E-2</v>
      </c>
      <c r="C47" s="2">
        <f>Returns!D48-Returns!$D$78</f>
        <v>1.6849985090150947E-2</v>
      </c>
      <c r="D47" s="2">
        <f>Returns!E48-Returns!$E$78</f>
        <v>-3.3609740120106009E-3</v>
      </c>
      <c r="E47" s="2">
        <f>Returns!F48-Returns!$F$78</f>
        <v>7.8306454174573354E-4</v>
      </c>
      <c r="F47" s="2">
        <f>Returns!G48-Returns!$G$78</f>
        <v>-1.3164050479776627E-3</v>
      </c>
      <c r="G47" s="2">
        <f>Returns!H48-Returns!$H$78</f>
        <v>-2.142140189357925E-3</v>
      </c>
      <c r="H47" s="2">
        <f>Returns!I48-Returns!$I$78</f>
        <v>4.4496543176734578E-2</v>
      </c>
      <c r="I47" s="2"/>
    </row>
    <row r="48" spans="1:9" x14ac:dyDescent="0.55000000000000004">
      <c r="A48" s="2">
        <f>Returns!B49-Returns!$B$78</f>
        <v>5.8822868723094238E-2</v>
      </c>
      <c r="B48" s="2">
        <f>Returns!C49-Returns!$C$78</f>
        <v>3.9502099781995106E-2</v>
      </c>
      <c r="C48" s="2">
        <f>Returns!D49-Returns!$D$78</f>
        <v>1.9647024978190247E-2</v>
      </c>
      <c r="D48" s="2">
        <f>Returns!E49-Returns!$E$78</f>
        <v>-3.6487834537721306E-4</v>
      </c>
      <c r="E48" s="2">
        <f>Returns!F49-Returns!$F$78</f>
        <v>-8.8366982318318354E-3</v>
      </c>
      <c r="F48" s="2">
        <f>Returns!G49-Returns!$G$78</f>
        <v>-1.2391180075158256E-3</v>
      </c>
      <c r="G48" s="2">
        <f>Returns!H49-Returns!$H$78</f>
        <v>-1.9428193376715341E-3</v>
      </c>
      <c r="H48" s="2">
        <f>Returns!I49-Returns!$I$78</f>
        <v>-1.8640995139472191E-3</v>
      </c>
      <c r="I48" s="2"/>
    </row>
    <row r="49" spans="1:9" x14ac:dyDescent="0.55000000000000004">
      <c r="A49" s="2">
        <f>Returns!B50-Returns!$B$78</f>
        <v>-1.2215638519475873E-2</v>
      </c>
      <c r="B49" s="2">
        <f>Returns!C50-Returns!$C$78</f>
        <v>2.7938969546638204E-2</v>
      </c>
      <c r="C49" s="2">
        <f>Returns!D50-Returns!$D$78</f>
        <v>4.079035559880035E-2</v>
      </c>
      <c r="D49" s="2">
        <f>Returns!E50-Returns!$E$78</f>
        <v>3.2030920798184186E-3</v>
      </c>
      <c r="E49" s="2">
        <f>Returns!F50-Returns!$F$78</f>
        <v>6.8114145248210651E-3</v>
      </c>
      <c r="F49" s="2">
        <f>Returns!G50-Returns!$G$78</f>
        <v>-1.4793506954486535E-3</v>
      </c>
      <c r="G49" s="2">
        <f>Returns!H50-Returns!$H$78</f>
        <v>-1.963050760842514E-3</v>
      </c>
      <c r="H49" s="2">
        <f>Returns!I50-Returns!$I$78</f>
        <v>6.4067446788115805E-3</v>
      </c>
      <c r="I49" s="2"/>
    </row>
    <row r="50" spans="1:9" x14ac:dyDescent="0.55000000000000004">
      <c r="A50" s="2">
        <f>Returns!B51-Returns!$B$78</f>
        <v>-1.5732091768640592E-2</v>
      </c>
      <c r="B50" s="2">
        <f>Returns!C51-Returns!$C$78</f>
        <v>1.6444051431748007E-2</v>
      </c>
      <c r="C50" s="2">
        <f>Returns!D51-Returns!$D$78</f>
        <v>-2.1232715801173051E-2</v>
      </c>
      <c r="D50" s="2">
        <f>Returns!E51-Returns!$E$78</f>
        <v>-1.2142207468424761E-2</v>
      </c>
      <c r="E50" s="2">
        <f>Returns!F51-Returns!$F$78</f>
        <v>-1.7767166731088056E-2</v>
      </c>
      <c r="F50" s="2">
        <f>Returns!G51-Returns!$G$78</f>
        <v>-1.3250304927838385E-3</v>
      </c>
      <c r="G50" s="2">
        <f>Returns!H51-Returns!$H$78</f>
        <v>-2.1420393126182968E-3</v>
      </c>
      <c r="H50" s="2">
        <f>Returns!I51-Returns!$I$78</f>
        <v>-8.2924579631831127E-2</v>
      </c>
      <c r="I50" s="2"/>
    </row>
    <row r="51" spans="1:9" x14ac:dyDescent="0.55000000000000004">
      <c r="A51" s="2">
        <f>Returns!B52-Returns!$B$78</f>
        <v>-1.8037019182795197E-4</v>
      </c>
      <c r="B51" s="2">
        <f>Returns!C52-Returns!$C$78</f>
        <v>-2.8206131392678295E-2</v>
      </c>
      <c r="C51" s="2">
        <f>Returns!D52-Returns!$D$78</f>
        <v>-2.1928824000517051E-2</v>
      </c>
      <c r="D51" s="2">
        <f>Returns!E52-Returns!$E$78</f>
        <v>-8.5533280222724502E-4</v>
      </c>
      <c r="E51" s="2">
        <f>Returns!F52-Returns!$F$78</f>
        <v>-2.8611704801003454E-3</v>
      </c>
      <c r="F51" s="2">
        <f>Returns!G52-Returns!$G$78</f>
        <v>-1.2574766283167315E-3</v>
      </c>
      <c r="G51" s="2">
        <f>Returns!H52-Returns!$H$78</f>
        <v>-1.7437317539209993E-3</v>
      </c>
      <c r="H51" s="2">
        <f>Returns!I52-Returns!$I$78</f>
        <v>-1.6601284574623971E-2</v>
      </c>
      <c r="I51" s="2"/>
    </row>
    <row r="52" spans="1:9" x14ac:dyDescent="0.55000000000000004">
      <c r="A52" s="2">
        <f>Returns!B53-Returns!$B$78</f>
        <v>4.2696223395164351E-2</v>
      </c>
      <c r="B52" s="2">
        <f>Returns!C53-Returns!$C$78</f>
        <v>3.4079544733168807E-2</v>
      </c>
      <c r="C52" s="2">
        <f>Returns!D53-Returns!$D$78</f>
        <v>1.9196774280531747E-2</v>
      </c>
      <c r="D52" s="2">
        <f>Returns!E53-Returns!$E$78</f>
        <v>2.4500984409895965E-5</v>
      </c>
      <c r="E52" s="2">
        <f>Returns!F53-Returns!$F$78</f>
        <v>2.7297047750205745E-3</v>
      </c>
      <c r="F52" s="2">
        <f>Returns!G53-Returns!$G$78</f>
        <v>-1.3628933329244627E-3</v>
      </c>
      <c r="G52" s="2">
        <f>Returns!H53-Returns!$H$78</f>
        <v>-2.0424847296149273E-3</v>
      </c>
      <c r="H52" s="2">
        <f>Returns!I53-Returns!$I$78</f>
        <v>1.7308675006100678E-2</v>
      </c>
      <c r="I52" s="2"/>
    </row>
    <row r="53" spans="1:9" x14ac:dyDescent="0.55000000000000004">
      <c r="A53" s="2">
        <f>Returns!B54-Returns!$B$78</f>
        <v>7.4630359742740141E-2</v>
      </c>
      <c r="B53" s="2">
        <f>Returns!C54-Returns!$C$78</f>
        <v>9.8898976456847809E-2</v>
      </c>
      <c r="C53" s="2">
        <f>Returns!D54-Returns!$D$78</f>
        <v>5.6210912915463845E-2</v>
      </c>
      <c r="D53" s="2">
        <f>Returns!E54-Returns!$E$78</f>
        <v>9.0780917923642089E-3</v>
      </c>
      <c r="E53" s="2">
        <f>Returns!F54-Returns!$F$78</f>
        <v>1.9525225189969434E-3</v>
      </c>
      <c r="F53" s="2">
        <f>Returns!G54-Returns!$G$78</f>
        <v>-1.4776246320227985E-3</v>
      </c>
      <c r="G53" s="2">
        <f>Returns!H54-Returns!$H$78</f>
        <v>-1.8433852817811213E-3</v>
      </c>
      <c r="H53" s="2">
        <f>Returns!I54-Returns!$I$78</f>
        <v>-9.0100735774285123E-2</v>
      </c>
      <c r="I53" s="2"/>
    </row>
    <row r="54" spans="1:9" x14ac:dyDescent="0.55000000000000004">
      <c r="A54" s="2">
        <f>Returns!B55-Returns!$B$78</f>
        <v>-4.4883114169858254E-2</v>
      </c>
      <c r="B54" s="2">
        <f>Returns!C55-Returns!$C$78</f>
        <v>-4.2357372154824588E-2</v>
      </c>
      <c r="C54" s="2">
        <f>Returns!D55-Returns!$D$78</f>
        <v>-3.9020889437465248E-2</v>
      </c>
      <c r="D54" s="2">
        <f>Returns!E55-Returns!$E$78</f>
        <v>6.4225591967554084E-3</v>
      </c>
      <c r="E54" s="2">
        <f>Returns!F55-Returns!$F$78</f>
        <v>9.9599747369687741E-3</v>
      </c>
      <c r="F54" s="2">
        <f>Returns!G55-Returns!$G$78</f>
        <v>-1.1797841342025756E-3</v>
      </c>
      <c r="G54" s="2">
        <f>Returns!H55-Returns!$H$78</f>
        <v>-2.1418612913535673E-3</v>
      </c>
      <c r="H54" s="2">
        <f>Returns!I55-Returns!$I$78</f>
        <v>-1.092955257277862E-2</v>
      </c>
      <c r="I54" s="2"/>
    </row>
    <row r="55" spans="1:9" x14ac:dyDescent="0.55000000000000004">
      <c r="A55" s="2">
        <f>Returns!B56-Returns!$B$78</f>
        <v>-3.0167738956855952E-2</v>
      </c>
      <c r="B55" s="2">
        <f>Returns!C56-Returns!$C$78</f>
        <v>-3.6312320195771894E-2</v>
      </c>
      <c r="C55" s="2">
        <f>Returns!D56-Returns!$D$78</f>
        <v>-1.9655193850077652E-2</v>
      </c>
      <c r="D55" s="2">
        <f>Returns!E56-Returns!$E$78</f>
        <v>2.7915332085953993E-3</v>
      </c>
      <c r="E55" s="2">
        <f>Returns!F56-Returns!$F$78</f>
        <v>1.1811278213333344E-2</v>
      </c>
      <c r="F55" s="2">
        <f>Returns!G56-Returns!$G$78</f>
        <v>-1.4193228083459668E-3</v>
      </c>
      <c r="G55" s="2">
        <f>Returns!H56-Returns!$H$78</f>
        <v>-1.8836529304219673E-3</v>
      </c>
      <c r="H55" s="2">
        <f>Returns!I56-Returns!$I$78</f>
        <v>-3.4866941526999221E-2</v>
      </c>
      <c r="I55" s="2"/>
    </row>
    <row r="56" spans="1:9" x14ac:dyDescent="0.55000000000000004">
      <c r="A56" s="2">
        <f>Returns!B57-Returns!$B$78</f>
        <v>5.573463827633654E-2</v>
      </c>
      <c r="B56" s="2">
        <f>Returns!C57-Returns!$C$78</f>
        <v>6.4950302226923898E-2</v>
      </c>
      <c r="C56" s="2">
        <f>Returns!D57-Returns!$D$78</f>
        <v>2.3511831680022747E-2</v>
      </c>
      <c r="D56" s="2">
        <f>Returns!E57-Returns!$E$78</f>
        <v>7.7923225378487098E-4</v>
      </c>
      <c r="E56" s="2">
        <f>Returns!F57-Returns!$F$78</f>
        <v>-4.8889248984819956E-3</v>
      </c>
      <c r="F56" s="2">
        <f>Returns!G57-Returns!$G$78</f>
        <v>-1.1505893877401176E-3</v>
      </c>
      <c r="G56" s="2">
        <f>Returns!H57-Returns!$H$78</f>
        <v>-1.9434091591247682E-3</v>
      </c>
      <c r="H56" s="2">
        <f>Returns!I57-Returns!$I$78</f>
        <v>-2.860580097447132E-2</v>
      </c>
      <c r="I56" s="2"/>
    </row>
    <row r="57" spans="1:9" x14ac:dyDescent="0.55000000000000004">
      <c r="A57" s="2">
        <f>Returns!B58-Returns!$B$78</f>
        <v>6.1085072823953951E-2</v>
      </c>
      <c r="B57" s="2">
        <f>Returns!C58-Returns!$C$78</f>
        <v>2.8482592330763706E-2</v>
      </c>
      <c r="C57" s="2">
        <f>Returns!D58-Returns!$D$78</f>
        <v>2.760964556330955E-2</v>
      </c>
      <c r="D57" s="2">
        <f>Returns!E58-Returns!$E$78</f>
        <v>1.2969289711375039E-2</v>
      </c>
      <c r="E57" s="2">
        <f>Returns!F58-Returns!$F$78</f>
        <v>9.7241850888503435E-3</v>
      </c>
      <c r="F57" s="2">
        <f>Returns!G58-Returns!$G$78</f>
        <v>-1.4856867997061415E-3</v>
      </c>
      <c r="G57" s="2">
        <f>Returns!H58-Returns!$H$78</f>
        <v>-1.7447338919593302E-3</v>
      </c>
      <c r="H57" s="2">
        <f>Returns!I58-Returns!$I$78</f>
        <v>4.0078240034977682E-2</v>
      </c>
      <c r="I57" s="2"/>
    </row>
    <row r="58" spans="1:9" x14ac:dyDescent="0.55000000000000004">
      <c r="A58" s="2">
        <f>Returns!B59-Returns!$B$78</f>
        <v>4.2354361484380154E-2</v>
      </c>
      <c r="B58" s="2">
        <f>Returns!C59-Returns!$C$78</f>
        <v>7.1728107914194074E-3</v>
      </c>
      <c r="C58" s="2">
        <f>Returns!D59-Returns!$D$78</f>
        <v>-7.1490873821999394E-3</v>
      </c>
      <c r="D58" s="2">
        <f>Returns!E59-Returns!$E$78</f>
        <v>1.3739252188726439E-2</v>
      </c>
      <c r="E58" s="2">
        <f>Returns!F59-Returns!$F$78</f>
        <v>1.1549174895094045E-2</v>
      </c>
      <c r="F58" s="2">
        <f>Returns!G59-Returns!$G$78</f>
        <v>-1.3606868675186327E-3</v>
      </c>
      <c r="G58" s="2">
        <f>Returns!H59-Returns!$H$78</f>
        <v>-1.9431519799341579E-3</v>
      </c>
      <c r="H58" s="2">
        <f>Returns!I59-Returns!$I$78</f>
        <v>4.2249142412380796E-3</v>
      </c>
      <c r="I58" s="2"/>
    </row>
    <row r="59" spans="1:9" x14ac:dyDescent="0.55000000000000004">
      <c r="A59" s="2">
        <f>Returns!B60-Returns!$B$78</f>
        <v>3.4944135953661248E-2</v>
      </c>
      <c r="B59" s="2">
        <f>Returns!C60-Returns!$C$78</f>
        <v>2.7045683449014608E-2</v>
      </c>
      <c r="C59" s="2">
        <f>Returns!D60-Returns!$D$78</f>
        <v>1.594189897782225E-2</v>
      </c>
      <c r="D59" s="2">
        <f>Returns!E60-Returns!$E$78</f>
        <v>3.2311385100757487E-3</v>
      </c>
      <c r="E59" s="2">
        <f>Returns!F60-Returns!$F$78</f>
        <v>5.0545401727391248E-3</v>
      </c>
      <c r="F59" s="2">
        <f>Returns!G60-Returns!$G$78</f>
        <v>-1.3412052150261955E-3</v>
      </c>
      <c r="G59" s="2">
        <f>Returns!H60-Returns!$H$78</f>
        <v>-2.2410018945981302E-3</v>
      </c>
      <c r="H59" s="2">
        <f>Returns!I60-Returns!$I$78</f>
        <v>-1.1051490197640641E-2</v>
      </c>
      <c r="I59" s="2"/>
    </row>
    <row r="60" spans="1:9" x14ac:dyDescent="0.55000000000000004">
      <c r="A60" s="2">
        <f>Returns!B61-Returns!$B$78</f>
        <v>6.7013665162661745E-2</v>
      </c>
      <c r="B60" s="2">
        <f>Returns!C61-Returns!$C$78</f>
        <v>7.2314807713040705E-2</v>
      </c>
      <c r="C60" s="2">
        <f>Returns!D61-Returns!$D$78</f>
        <v>5.2156332586935951E-2</v>
      </c>
      <c r="D60" s="2">
        <f>Returns!E61-Returns!$E$78</f>
        <v>3.8511126725006138E-2</v>
      </c>
      <c r="E60" s="2">
        <f>Returns!F61-Returns!$F$78</f>
        <v>1.1366047669321446E-3</v>
      </c>
      <c r="F60" s="2">
        <f>Returns!G61-Returns!$G$78</f>
        <v>-1.6848947737972617E-3</v>
      </c>
      <c r="G60" s="2">
        <f>Returns!H61-Returns!$H$78</f>
        <v>-2.3400085864995683E-3</v>
      </c>
      <c r="H60" s="2">
        <f>Returns!I61-Returns!$I$78</f>
        <v>4.7731698292908978E-2</v>
      </c>
      <c r="I60" s="2"/>
    </row>
    <row r="61" spans="1:9" x14ac:dyDescent="0.55000000000000004">
      <c r="A61" s="2">
        <f>Returns!B62-Returns!$B$78</f>
        <v>-8.1210143194805559E-2</v>
      </c>
      <c r="B61" s="2">
        <f>Returns!C62-Returns!$C$78</f>
        <v>-9.3176395992404695E-2</v>
      </c>
      <c r="C61" s="2">
        <f>Returns!D62-Returns!$D$78</f>
        <v>-8.4810605285689747E-2</v>
      </c>
      <c r="D61" s="2">
        <f>Returns!E62-Returns!$E$78</f>
        <v>-5.9684007067913859E-2</v>
      </c>
      <c r="E61" s="2">
        <f>Returns!F62-Returns!$F$78</f>
        <v>-1.3119610659632956E-2</v>
      </c>
      <c r="F61" s="2">
        <f>Returns!G62-Returns!$G$78</f>
        <v>-8.5308537215774511E-4</v>
      </c>
      <c r="G61" s="2">
        <f>Returns!H62-Returns!$H$78</f>
        <v>3.1538683904073824E-3</v>
      </c>
      <c r="H61" s="2">
        <f>Returns!I62-Returns!$I$78</f>
        <v>1.52786711496148E-3</v>
      </c>
      <c r="I61" s="2"/>
    </row>
    <row r="62" spans="1:9" x14ac:dyDescent="0.55000000000000004">
      <c r="A62" s="2">
        <f>Returns!B63-Returns!$B$78</f>
        <v>-9.833986804698186E-2</v>
      </c>
      <c r="B62" s="2">
        <f>Returns!C63-Returns!$C$78</f>
        <v>-0.10824496886927309</v>
      </c>
      <c r="C62" s="2">
        <f>Returns!D63-Returns!$D$78</f>
        <v>-9.5879265271101854E-2</v>
      </c>
      <c r="D62" s="2">
        <f>Returns!E63-Returns!$E$78</f>
        <v>-1.0370604014039161E-2</v>
      </c>
      <c r="E62" s="2">
        <f>Returns!F63-Returns!$F$78</f>
        <v>-6.1578360478503355E-3</v>
      </c>
      <c r="F62" s="2">
        <f>Returns!G63-Returns!$G$78</f>
        <v>-1.2543662282804217E-3</v>
      </c>
      <c r="G62" s="2">
        <f>Returns!H63-Returns!$H$78</f>
        <v>1.3672073060473286E-4</v>
      </c>
      <c r="H62" s="2">
        <f>Returns!I63-Returns!$I$78</f>
        <v>-4.5352184381313304E-3</v>
      </c>
      <c r="I62" s="2"/>
    </row>
    <row r="63" spans="1:9" x14ac:dyDescent="0.55000000000000004">
      <c r="A63" s="2">
        <f>Returns!B64-Returns!$B$78</f>
        <v>2.4717720521644147E-2</v>
      </c>
      <c r="B63" s="2">
        <f>Returns!C64-Returns!$C$78</f>
        <v>-8.3639955252689229E-3</v>
      </c>
      <c r="C63" s="2">
        <f>Returns!D64-Returns!$D$78</f>
        <v>1.5988395039971147E-2</v>
      </c>
      <c r="D63" s="2">
        <f>Returns!E64-Returns!$E$78</f>
        <v>1.0535396648911339E-2</v>
      </c>
      <c r="E63" s="2">
        <f>Returns!F64-Returns!$F$78</f>
        <v>2.6302275491078445E-2</v>
      </c>
      <c r="F63" s="2">
        <f>Returns!G64-Returns!$G$78</f>
        <v>-1.2827408563543456E-3</v>
      </c>
      <c r="G63" s="2">
        <f>Returns!H64-Returns!$H$78</f>
        <v>-6.5392179231886722E-4</v>
      </c>
      <c r="H63" s="2">
        <f>Returns!I64-Returns!$I$78</f>
        <v>4.6390991912852481E-2</v>
      </c>
      <c r="I63" s="2"/>
    </row>
    <row r="64" spans="1:9" x14ac:dyDescent="0.55000000000000004">
      <c r="A64" s="2">
        <f>Returns!B65-Returns!$B$78</f>
        <v>1.0776149383518247E-2</v>
      </c>
      <c r="B64" s="2">
        <f>Returns!C65-Returns!$C$78</f>
        <v>2.3286899778574306E-2</v>
      </c>
      <c r="C64" s="2">
        <f>Returns!D65-Returns!$D$78</f>
        <v>4.2743347442156495E-3</v>
      </c>
      <c r="D64" s="2">
        <f>Returns!E65-Returns!$E$78</f>
        <v>-7.0492733939828307E-4</v>
      </c>
      <c r="E64" s="2">
        <f>Returns!F65-Returns!$F$78</f>
        <v>-7.0353105676755545E-3</v>
      </c>
      <c r="F64" s="2">
        <f>Returns!G65-Returns!$G$78</f>
        <v>-1.3874139809578396E-3</v>
      </c>
      <c r="G64" s="2">
        <f>Returns!H65-Returns!$H$78</f>
        <v>-4.530647886972672E-4</v>
      </c>
      <c r="H64" s="2">
        <f>Returns!I65-Returns!$I$78</f>
        <v>3.4977459795030811E-3</v>
      </c>
      <c r="I64" s="2"/>
    </row>
    <row r="65" spans="1:72" x14ac:dyDescent="0.55000000000000004">
      <c r="A65" s="2">
        <f>Returns!B66-Returns!$B$78</f>
        <v>1.7304982718240446E-2</v>
      </c>
      <c r="B65" s="2">
        <f>Returns!C66-Returns!$C$78</f>
        <v>2.3616244109838504E-2</v>
      </c>
      <c r="C65" s="2">
        <f>Returns!D66-Returns!$D$78</f>
        <v>5.3734747812770487E-3</v>
      </c>
      <c r="D65" s="2">
        <f>Returns!E66-Returns!$E$78</f>
        <v>-3.0741614655329409E-3</v>
      </c>
      <c r="E65" s="2">
        <f>Returns!F66-Returns!$F$78</f>
        <v>-1.0339548236795656E-2</v>
      </c>
      <c r="F65" s="2">
        <f>Returns!G66-Returns!$G$78</f>
        <v>-1.3011925546979257E-3</v>
      </c>
      <c r="G65" s="2">
        <f>Returns!H66-Returns!$H$78</f>
        <v>-1.1475395569792634E-3</v>
      </c>
      <c r="H65" s="2">
        <f>Returns!I66-Returns!$I$78</f>
        <v>-3.323201135750372E-2</v>
      </c>
      <c r="I65" s="2"/>
    </row>
    <row r="66" spans="1:72" x14ac:dyDescent="0.55000000000000004">
      <c r="A66" s="2">
        <f>Returns!B67-Returns!$B$78</f>
        <v>5.035959917165482E-4</v>
      </c>
      <c r="B66" s="2">
        <f>Returns!C67-Returns!$C$78</f>
        <v>1.7472650410969105E-2</v>
      </c>
      <c r="C66" s="2">
        <f>Returns!D67-Returns!$D$78</f>
        <v>-2.2150529190982414E-3</v>
      </c>
      <c r="D66" s="2">
        <f>Returns!E67-Returns!$E$78</f>
        <v>-1.8590253070450411E-3</v>
      </c>
      <c r="E66" s="2">
        <f>Returns!F67-Returns!$F$78</f>
        <v>-9.0061416664986554E-3</v>
      </c>
      <c r="F66" s="2">
        <f>Returns!G67-Returns!$G$78</f>
        <v>-1.3389902387735617E-3</v>
      </c>
      <c r="G66" s="2">
        <f>Returns!H67-Returns!$H$78</f>
        <v>5.4952796830016288E-4</v>
      </c>
      <c r="H66" s="2">
        <f>Returns!I67-Returns!$I$78</f>
        <v>-6.4412813104679596E-3</v>
      </c>
      <c r="I66" s="2"/>
    </row>
    <row r="67" spans="1:72" x14ac:dyDescent="0.55000000000000004">
      <c r="A67" s="2">
        <f>Returns!B68-Returns!$B$78</f>
        <v>-1.5417123266289683E-2</v>
      </c>
      <c r="B67" s="2">
        <f>Returns!C68-Returns!$C$78</f>
        <v>1.0141300775267207E-2</v>
      </c>
      <c r="C67" s="2">
        <f>Returns!D68-Returns!$D$78</f>
        <v>5.3607621263982485E-3</v>
      </c>
      <c r="D67" s="2">
        <f>Returns!E68-Returns!$E$78</f>
        <v>-8.6560957121850409E-3</v>
      </c>
      <c r="E67" s="2">
        <f>Returns!F68-Returns!$F$78</f>
        <v>-3.3937765435739448E-3</v>
      </c>
      <c r="F67" s="2">
        <f>Returns!G68-Returns!$G$78</f>
        <v>-1.2815446158311516E-3</v>
      </c>
      <c r="G67" s="2">
        <f>Returns!H68-Returns!$H$78</f>
        <v>-6.8741351929639733E-4</v>
      </c>
      <c r="H67" s="2">
        <f>Returns!I68-Returns!$I$78</f>
        <v>-4.5304321566269123E-2</v>
      </c>
      <c r="I67" s="2"/>
    </row>
    <row r="68" spans="1:72" x14ac:dyDescent="0.55000000000000004">
      <c r="A68" s="2">
        <f>Returns!B69-Returns!$B$78</f>
        <v>-2.2173881876240954E-2</v>
      </c>
      <c r="B68" s="2">
        <f>Returns!C69-Returns!$C$78</f>
        <v>-4.0235408774089598E-2</v>
      </c>
      <c r="C68" s="2">
        <f>Returns!D69-Returns!$D$78</f>
        <v>4.1823741601317481E-3</v>
      </c>
      <c r="D68" s="2">
        <f>Returns!E69-Returns!$E$78</f>
        <v>5.8690738029648888E-3</v>
      </c>
      <c r="E68" s="2">
        <f>Returns!F69-Returns!$F$78</f>
        <v>2.1566177301429946E-2</v>
      </c>
      <c r="F68" s="2">
        <f>Returns!G69-Returns!$G$78</f>
        <v>-1.2622427326104066E-3</v>
      </c>
      <c r="G68" s="2">
        <f>Returns!H69-Returns!$H$78</f>
        <v>2.3125717935352282E-4</v>
      </c>
      <c r="H68" s="2">
        <f>Returns!I69-Returns!$I$78</f>
        <v>7.0769202117016775E-2</v>
      </c>
      <c r="I68" s="2"/>
    </row>
    <row r="69" spans="1:72" x14ac:dyDescent="0.55000000000000004">
      <c r="A69" s="2">
        <f>Returns!B70-Returns!$B$78</f>
        <v>1.1229200125664349E-2</v>
      </c>
      <c r="B69" s="2">
        <f>Returns!C70-Returns!$C$78</f>
        <v>3.6566817325439059E-3</v>
      </c>
      <c r="C69" s="2">
        <f>Returns!D70-Returns!$D$78</f>
        <v>6.3427363647997484E-3</v>
      </c>
      <c r="D69" s="2">
        <f>Returns!E70-Returns!$E$78</f>
        <v>1.4505759176468038E-2</v>
      </c>
      <c r="E69" s="2">
        <f>Returns!F70-Returns!$F$78</f>
        <v>1.7197104737967345E-2</v>
      </c>
      <c r="F69" s="2">
        <f>Returns!G70-Returns!$G$78</f>
        <v>-1.2905144424858106E-3</v>
      </c>
      <c r="G69" s="2">
        <f>Returns!H70-Returns!$H$78</f>
        <v>-4.5838550422254735E-4</v>
      </c>
      <c r="H69" s="2">
        <f>Returns!I70-Returns!$I$78</f>
        <v>2.0935138807698976E-2</v>
      </c>
      <c r="I69" s="2"/>
    </row>
    <row r="70" spans="1:72" x14ac:dyDescent="0.55000000000000004">
      <c r="A70" s="2">
        <f>Returns!B71-Returns!$B$78</f>
        <v>4.8378409874602041E-2</v>
      </c>
      <c r="B70" s="2">
        <f>Returns!C71-Returns!$C$78</f>
        <v>5.3158064881003997E-2</v>
      </c>
      <c r="C70" s="2">
        <f>Returns!D71-Returns!$D$78</f>
        <v>3.880010239448025E-2</v>
      </c>
      <c r="D70" s="2">
        <f>Returns!E71-Returns!$E$78</f>
        <v>1.6183337338857441E-2</v>
      </c>
      <c r="E70" s="2">
        <f>Returns!F71-Returns!$F$78</f>
        <v>2.1309162324415546E-2</v>
      </c>
      <c r="F70" s="2">
        <f>Returns!G71-Returns!$G$78</f>
        <v>-1.1285729374560167E-3</v>
      </c>
      <c r="G70" s="2">
        <f>Returns!H71-Returns!$H$78</f>
        <v>7.3764626265388281E-4</v>
      </c>
      <c r="H70" s="2">
        <f>Returns!I71-Returns!$I$78</f>
        <v>4.9624947217943277E-2</v>
      </c>
      <c r="I70" s="2"/>
    </row>
    <row r="71" spans="1:72" x14ac:dyDescent="0.55000000000000004">
      <c r="A71" s="2">
        <f>Returns!B72-Returns!$B$78</f>
        <v>-4.016294479426305E-2</v>
      </c>
      <c r="B71" s="2">
        <f>Returns!C72-Returns!$C$78</f>
        <v>-6.1475206565221693E-2</v>
      </c>
      <c r="C71" s="2">
        <f>Returns!D72-Returns!$D$78</f>
        <v>-1.368767915364261E-2</v>
      </c>
      <c r="D71" s="2">
        <f>Returns!E72-Returns!$E$78</f>
        <v>-2.5503797915544506E-3</v>
      </c>
      <c r="E71" s="2">
        <f>Returns!F72-Returns!$F$78</f>
        <v>1.2863836008412843E-2</v>
      </c>
      <c r="F71" s="2">
        <f>Returns!G72-Returns!$G$78</f>
        <v>-1.2615322151989447E-3</v>
      </c>
      <c r="G71" s="2">
        <f>Returns!H72-Returns!$H$78</f>
        <v>2.4630566183698284E-4</v>
      </c>
      <c r="H71" s="2">
        <f>Returns!I72-Returns!$I$78</f>
        <v>4.7837955286249793E-3</v>
      </c>
      <c r="I71" s="2"/>
    </row>
    <row r="72" spans="1:72" x14ac:dyDescent="0.55000000000000004">
      <c r="A72" s="2">
        <f>Returns!B73-Returns!$B$78</f>
        <v>2.0108316184324647E-2</v>
      </c>
      <c r="B72" s="2">
        <f>Returns!C73-Returns!$C$78</f>
        <v>2.0389846829507906E-2</v>
      </c>
      <c r="C72" s="2">
        <f>Returns!D73-Returns!$D$78</f>
        <v>3.6559140110026785E-3</v>
      </c>
      <c r="D72" s="2">
        <f>Returns!E73-Returns!$E$78</f>
        <v>5.4730725141801887E-3</v>
      </c>
      <c r="E72" s="2">
        <f>Returns!F73-Returns!$F$78</f>
        <v>5.848997966582416E-4</v>
      </c>
      <c r="F72" s="2">
        <f>Returns!G73-Returns!$G$78</f>
        <v>-1.2707013769061785E-3</v>
      </c>
      <c r="G72" s="2">
        <f>Returns!H73-Returns!$H$78</f>
        <v>-1.4811936882568738E-4</v>
      </c>
      <c r="H72" s="2">
        <f>Returns!I73-Returns!$I$78</f>
        <v>-2.0658082084758181E-2</v>
      </c>
      <c r="I72" s="2"/>
    </row>
    <row r="73" spans="1:72" x14ac:dyDescent="0.55000000000000004">
      <c r="A73" s="2"/>
      <c r="B73" s="2"/>
      <c r="C73" s="2"/>
      <c r="D73" s="2"/>
      <c r="E73" s="2"/>
      <c r="F73" s="2"/>
      <c r="G73" s="2"/>
      <c r="H73" s="2"/>
      <c r="I73" s="2"/>
    </row>
    <row r="74" spans="1:72" x14ac:dyDescent="0.55000000000000004">
      <c r="A74" s="2"/>
      <c r="B74" s="2"/>
      <c r="C74" s="2"/>
      <c r="D74" s="2"/>
      <c r="E74" s="2"/>
      <c r="F74" s="2"/>
      <c r="G74" s="2"/>
      <c r="H74" s="2"/>
      <c r="I74" s="2"/>
    </row>
    <row r="75" spans="1:72" x14ac:dyDescent="0.55000000000000004">
      <c r="A75" s="2"/>
      <c r="B75" s="2"/>
      <c r="C75" s="2"/>
      <c r="D75" s="2"/>
      <c r="E75" s="2"/>
      <c r="F75" s="2"/>
      <c r="G75" s="2"/>
      <c r="H75" s="2"/>
      <c r="I75" s="2"/>
    </row>
    <row r="77" spans="1:72" x14ac:dyDescent="0.55000000000000004">
      <c r="A77" s="4" t="s">
        <v>19</v>
      </c>
      <c r="B77" s="5"/>
      <c r="C77" s="5"/>
      <c r="D77" s="5"/>
      <c r="E77" s="5"/>
      <c r="F77" s="2"/>
      <c r="G77" s="2"/>
      <c r="H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spans="1:72" x14ac:dyDescent="0.55000000000000004">
      <c r="A78" s="2" cm="1">
        <f t="array" ref="A78:BT85">TRANSPOSE(A1:H72)</f>
        <v>-5.6349308889779459E-2</v>
      </c>
      <c r="B78" s="2">
        <v>-3.0761850046586253E-2</v>
      </c>
      <c r="C78" s="2">
        <v>4.6083086978243745E-2</v>
      </c>
      <c r="D78" s="2">
        <v>-3.5205046016852051E-2</v>
      </c>
      <c r="E78" s="2">
        <v>2.923989937628765E-2</v>
      </c>
      <c r="F78" s="2">
        <v>-1.4885062706330223E-2</v>
      </c>
      <c r="G78" s="2">
        <v>1.1221504583218148E-2</v>
      </c>
      <c r="H78" s="2">
        <v>6.2254590252594465E-3</v>
      </c>
      <c r="I78">
        <v>-3.1575180012994954E-2</v>
      </c>
      <c r="J78" s="2">
        <v>4.4088992706944746E-2</v>
      </c>
      <c r="K78" s="2">
        <v>2.8275279152596148E-2</v>
      </c>
      <c r="L78" s="2">
        <v>-4.5474593611668446E-2</v>
      </c>
      <c r="M78" s="2">
        <v>3.9854317719492743E-2</v>
      </c>
      <c r="N78" s="2">
        <v>7.3589863001175745E-2</v>
      </c>
      <c r="O78" s="2">
        <v>4.2409460443768046E-2</v>
      </c>
      <c r="P78" s="2">
        <v>4.0321803757174146E-2</v>
      </c>
      <c r="Q78" s="2">
        <v>7.9741663619840641E-2</v>
      </c>
      <c r="R78" s="2">
        <v>-3.2830401630263052E-2</v>
      </c>
      <c r="S78" s="2">
        <v>-5.0288834949676856E-2</v>
      </c>
      <c r="T78" s="2">
        <v>-2.1286049067227454E-2</v>
      </c>
      <c r="U78" s="2">
        <v>1.3786743064842146E-2</v>
      </c>
      <c r="V78" s="2">
        <v>5.4781414707595039E-2</v>
      </c>
      <c r="W78" s="2">
        <v>-5.9702610366260747E-2</v>
      </c>
      <c r="X78" s="2">
        <v>1.7806673590743546E-2</v>
      </c>
      <c r="Y78" s="2">
        <v>-3.7090224651981623E-3</v>
      </c>
      <c r="Z78" s="2">
        <v>-3.6792577472476454E-2</v>
      </c>
      <c r="AA78" s="2">
        <v>-2.5657772299994526E-3</v>
      </c>
      <c r="AB78" s="2">
        <v>-2.5704653163873752E-2</v>
      </c>
      <c r="AC78" s="2">
        <v>3.3216959992648551E-2</v>
      </c>
      <c r="AD78" s="2">
        <v>7.5586936843160243E-2</v>
      </c>
      <c r="AE78" s="2">
        <v>-7.8745818852157562E-2</v>
      </c>
      <c r="AF78" s="2">
        <v>-2.5937028850563853E-2</v>
      </c>
      <c r="AG78" s="2">
        <v>3.097022630188535E-2</v>
      </c>
      <c r="AH78" s="2">
        <v>-8.6045745119550252E-2</v>
      </c>
      <c r="AI78" s="2">
        <v>-3.5249675953231349E-2</v>
      </c>
      <c r="AJ78" s="2">
        <v>-0.11396270454388345</v>
      </c>
      <c r="AK78" s="2">
        <v>4.5316012575702141E-2</v>
      </c>
      <c r="AL78" s="2">
        <v>-2.4005904977204853E-2</v>
      </c>
      <c r="AM78" s="2">
        <v>-0.10146894368759116</v>
      </c>
      <c r="AN78" s="2">
        <v>8.907022404108747E-3</v>
      </c>
      <c r="AO78" s="2">
        <v>-3.9439242385852349E-2</v>
      </c>
      <c r="AP78" s="2">
        <v>5.7692118315704338E-2</v>
      </c>
      <c r="AQ78" s="2">
        <v>-4.2826016135750058E-2</v>
      </c>
      <c r="AR78" s="2">
        <v>2.2392605278768348E-2</v>
      </c>
      <c r="AS78" s="2">
        <v>6.9349544254583492E-3</v>
      </c>
      <c r="AT78" s="2">
        <v>-8.2859187333533292E-4</v>
      </c>
      <c r="AU78" s="2">
        <v>-2.2619143432773652E-2</v>
      </c>
      <c r="AV78" s="2">
        <v>5.8822868723094238E-2</v>
      </c>
      <c r="AW78" s="2">
        <v>-1.2215638519475873E-2</v>
      </c>
      <c r="AX78" s="2">
        <v>-1.5732091768640592E-2</v>
      </c>
      <c r="AY78" s="2">
        <v>-1.8037019182795197E-4</v>
      </c>
      <c r="AZ78" s="2">
        <v>4.2696223395164351E-2</v>
      </c>
      <c r="BA78" s="2">
        <v>7.4630359742740141E-2</v>
      </c>
      <c r="BB78" s="2">
        <v>-4.4883114169858254E-2</v>
      </c>
      <c r="BC78" s="2">
        <v>-3.0167738956855952E-2</v>
      </c>
      <c r="BD78" s="2">
        <v>5.573463827633654E-2</v>
      </c>
      <c r="BE78" s="2">
        <v>6.1085072823953951E-2</v>
      </c>
      <c r="BF78" s="2">
        <v>4.2354361484380154E-2</v>
      </c>
      <c r="BG78" s="2">
        <v>3.4944135953661248E-2</v>
      </c>
      <c r="BH78" s="2">
        <v>6.7013665162661745E-2</v>
      </c>
      <c r="BI78" s="2">
        <v>-8.1210143194805559E-2</v>
      </c>
      <c r="BJ78" s="2">
        <v>-9.833986804698186E-2</v>
      </c>
      <c r="BK78" s="2">
        <v>2.4717720521644147E-2</v>
      </c>
      <c r="BL78" s="2">
        <v>1.0776149383518247E-2</v>
      </c>
      <c r="BM78" s="2">
        <v>1.7304982718240446E-2</v>
      </c>
      <c r="BN78" s="2">
        <v>5.035959917165482E-4</v>
      </c>
      <c r="BO78" s="2">
        <v>-1.5417123266289683E-2</v>
      </c>
      <c r="BP78" s="2">
        <v>-2.2173881876240954E-2</v>
      </c>
      <c r="BQ78" s="2">
        <v>1.1229200125664349E-2</v>
      </c>
      <c r="BR78" s="2">
        <v>4.8378409874602041E-2</v>
      </c>
      <c r="BS78">
        <v>-4.016294479426305E-2</v>
      </c>
      <c r="BT78">
        <v>2.0108316184324647E-2</v>
      </c>
    </row>
    <row r="79" spans="1:72" x14ac:dyDescent="0.55000000000000004">
      <c r="A79" s="2">
        <v>-4.8353142389121195E-2</v>
      </c>
      <c r="B79" s="2">
        <v>-2.9439499445387093E-2</v>
      </c>
      <c r="C79" s="2">
        <v>2.7563891328983608E-2</v>
      </c>
      <c r="D79" s="2">
        <v>-4.518689931186079E-2</v>
      </c>
      <c r="E79" s="2">
        <v>2.4751499142788704E-2</v>
      </c>
      <c r="F79" s="2">
        <v>-3.0418875165644892E-2</v>
      </c>
      <c r="G79" s="2">
        <v>2.0279030710143066E-3</v>
      </c>
      <c r="H79" s="2">
        <v>1.9569459827157507E-2</v>
      </c>
      <c r="I79">
        <v>-1.0701585210917488E-2</v>
      </c>
      <c r="J79" s="2">
        <v>2.8916548380333407E-2</v>
      </c>
      <c r="K79" s="2">
        <v>2.8829688367955204E-2</v>
      </c>
      <c r="L79" s="2">
        <v>-4.3791580036697489E-2</v>
      </c>
      <c r="M79" s="2">
        <v>2.2401658080159908E-2</v>
      </c>
      <c r="N79" s="2">
        <v>3.610698981495801E-2</v>
      </c>
      <c r="O79" s="2">
        <v>9.8895183852009058E-3</v>
      </c>
      <c r="P79" s="2">
        <v>4.5468206586456103E-2</v>
      </c>
      <c r="Q79" s="2">
        <v>7.7556080435923297E-2</v>
      </c>
      <c r="R79" s="2">
        <v>-3.1568074065574193E-2</v>
      </c>
      <c r="S79" s="2">
        <v>-5.4963343058913497E-2</v>
      </c>
      <c r="T79" s="2">
        <v>-2.1774273493272996E-2</v>
      </c>
      <c r="U79" s="2">
        <v>2.5266982888278004E-2</v>
      </c>
      <c r="V79" s="2">
        <v>4.8209811008530112E-2</v>
      </c>
      <c r="W79" s="2">
        <v>-1.4197669701402262E-2</v>
      </c>
      <c r="X79" s="2">
        <v>1.0524636133305607E-2</v>
      </c>
      <c r="Y79" s="2">
        <v>2.1288607681421708E-2</v>
      </c>
      <c r="Z79" s="2">
        <v>-2.7315141974625094E-2</v>
      </c>
      <c r="AA79" s="2">
        <v>4.4898244977582213E-2</v>
      </c>
      <c r="AB79" s="2">
        <v>-2.8551134890314193E-2</v>
      </c>
      <c r="AC79" s="2">
        <v>5.3938465245405909E-2</v>
      </c>
      <c r="AD79" s="2">
        <v>4.18672548461997E-2</v>
      </c>
      <c r="AE79" s="2">
        <v>-9.0907573329115796E-2</v>
      </c>
      <c r="AF79" s="2">
        <v>-4.7300092727964496E-2</v>
      </c>
      <c r="AG79" s="2">
        <v>6.0254234795918404E-2</v>
      </c>
      <c r="AH79" s="2">
        <v>-9.3238131921686396E-2</v>
      </c>
      <c r="AI79" s="2">
        <v>-3.846504991600079E-2</v>
      </c>
      <c r="AJ79" s="2">
        <v>-8.1743436779067993E-2</v>
      </c>
      <c r="AK79" s="2">
        <v>3.0330802349106307E-2</v>
      </c>
      <c r="AL79" s="2">
        <v>-3.168064712093889E-2</v>
      </c>
      <c r="AM79" s="2">
        <v>-9.0229571506722103E-2</v>
      </c>
      <c r="AN79" s="2">
        <v>2.930125796756251E-2</v>
      </c>
      <c r="AO79" s="2">
        <v>-2.2233264394431691E-2</v>
      </c>
      <c r="AP79" s="2">
        <v>5.3771758711322101E-2</v>
      </c>
      <c r="AQ79" s="2">
        <v>-6.6808244784985496E-2</v>
      </c>
      <c r="AR79" s="2">
        <v>1.7376682730936805E-2</v>
      </c>
      <c r="AS79" s="2">
        <v>2.0808628521172906E-2</v>
      </c>
      <c r="AT79" s="2">
        <v>7.362083718916005E-3</v>
      </c>
      <c r="AU79" s="2">
        <v>1.0406608718323107E-2</v>
      </c>
      <c r="AV79" s="2">
        <v>3.9502099781995106E-2</v>
      </c>
      <c r="AW79" s="2">
        <v>2.7938969546638204E-2</v>
      </c>
      <c r="AX79" s="2">
        <v>1.6444051431748007E-2</v>
      </c>
      <c r="AY79" s="2">
        <v>-2.8206131392678295E-2</v>
      </c>
      <c r="AZ79" s="2">
        <v>3.4079544733168807E-2</v>
      </c>
      <c r="BA79" s="2">
        <v>9.8898976456847809E-2</v>
      </c>
      <c r="BB79" s="2">
        <v>-4.2357372154824588E-2</v>
      </c>
      <c r="BC79" s="2">
        <v>-3.6312320195771894E-2</v>
      </c>
      <c r="BD79" s="2">
        <v>6.4950302226923898E-2</v>
      </c>
      <c r="BE79" s="2">
        <v>2.8482592330763706E-2</v>
      </c>
      <c r="BF79" s="2">
        <v>7.1728107914194074E-3</v>
      </c>
      <c r="BG79" s="2">
        <v>2.7045683449014608E-2</v>
      </c>
      <c r="BH79" s="2">
        <v>7.2314807713040705E-2</v>
      </c>
      <c r="BI79" s="2">
        <v>-9.3176395992404695E-2</v>
      </c>
      <c r="BJ79" s="2">
        <v>-0.10824496886927309</v>
      </c>
      <c r="BK79" s="2">
        <v>-8.3639955252689229E-3</v>
      </c>
      <c r="BL79" s="2">
        <v>2.3286899778574306E-2</v>
      </c>
      <c r="BM79" s="2">
        <v>2.3616244109838504E-2</v>
      </c>
      <c r="BN79" s="2">
        <v>1.7472650410969105E-2</v>
      </c>
      <c r="BO79" s="2">
        <v>1.0141300775267207E-2</v>
      </c>
      <c r="BP79" s="2">
        <v>-4.0235408774089598E-2</v>
      </c>
      <c r="BQ79" s="2">
        <v>3.6566817325439059E-3</v>
      </c>
      <c r="BR79" s="2">
        <v>5.3158064881003997E-2</v>
      </c>
      <c r="BS79">
        <v>-6.1475206565221693E-2</v>
      </c>
      <c r="BT79">
        <v>2.0389846829507906E-2</v>
      </c>
    </row>
    <row r="80" spans="1:72" x14ac:dyDescent="0.55000000000000004">
      <c r="A80" s="2">
        <v>3.3210928489757997E-3</v>
      </c>
      <c r="B80" s="2">
        <v>1.5863048527736248E-2</v>
      </c>
      <c r="C80" s="2">
        <v>3.7816115094410754E-2</v>
      </c>
      <c r="D80" s="2">
        <v>-5.850149777896925E-2</v>
      </c>
      <c r="E80" s="2">
        <v>2.689256519644825E-2</v>
      </c>
      <c r="F80" s="2">
        <v>-2.5954815091859453E-2</v>
      </c>
      <c r="G80" s="2">
        <v>-1.0654096787127707E-3</v>
      </c>
      <c r="H80" s="2">
        <v>3.5866359850048449E-2</v>
      </c>
      <c r="I80">
        <v>3.9554769196346554E-2</v>
      </c>
      <c r="J80" s="2">
        <v>1.0026623826962847E-2</v>
      </c>
      <c r="K80" s="2">
        <v>7.461539950016049E-3</v>
      </c>
      <c r="L80" s="2">
        <v>-4.102839166304325E-2</v>
      </c>
      <c r="M80" s="2">
        <v>1.8352300281815847E-2</v>
      </c>
      <c r="N80" s="2">
        <v>-1.1042587726381508E-3</v>
      </c>
      <c r="O80" s="2">
        <v>2.0831367390006749E-2</v>
      </c>
      <c r="P80" s="2">
        <v>2.0881534940661348E-2</v>
      </c>
      <c r="Q80" s="2">
        <v>4.9299238284713949E-2</v>
      </c>
      <c r="R80" s="2">
        <v>-2.3654677103538153E-2</v>
      </c>
      <c r="S80" s="2">
        <v>-3.2761828719516752E-2</v>
      </c>
      <c r="T80" s="2">
        <v>-1.9202574630400451E-2</v>
      </c>
      <c r="U80" s="2">
        <v>8.4812972427142502E-3</v>
      </c>
      <c r="V80" s="2">
        <v>2.4378706891367948E-2</v>
      </c>
      <c r="W80" s="2">
        <v>-4.8137092345063651E-2</v>
      </c>
      <c r="X80" s="2">
        <v>2.1617744141994948E-2</v>
      </c>
      <c r="Y80" s="2">
        <v>2.9204143088794248E-2</v>
      </c>
      <c r="Z80" s="2">
        <v>-3.479682937920895E-2</v>
      </c>
      <c r="AA80" s="2">
        <v>4.4643702187168498E-3</v>
      </c>
      <c r="AB80" s="2">
        <v>-1.0268299738855631E-2</v>
      </c>
      <c r="AC80" s="2">
        <v>3.9774893190883551E-2</v>
      </c>
      <c r="AD80" s="2">
        <v>3.8308801661684252E-2</v>
      </c>
      <c r="AE80" s="2">
        <v>-6.7183769088080159E-2</v>
      </c>
      <c r="AF80" s="2">
        <v>-2.9319652150030052E-2</v>
      </c>
      <c r="AG80" s="2">
        <v>2.6703186371661646E-2</v>
      </c>
      <c r="AH80" s="2">
        <v>-4.7771395681969649E-2</v>
      </c>
      <c r="AI80" s="2">
        <v>-2.9946360259878551E-2</v>
      </c>
      <c r="AJ80" s="2">
        <v>-4.7299707153062448E-2</v>
      </c>
      <c r="AK80" s="2">
        <v>4.3139871067957851E-2</v>
      </c>
      <c r="AL80" s="2">
        <v>-1.6192038268551701E-2</v>
      </c>
      <c r="AM80" s="2">
        <v>-6.9100803774967051E-2</v>
      </c>
      <c r="AN80" s="2">
        <v>4.6979006812748053E-2</v>
      </c>
      <c r="AO80" s="2">
        <v>-2.0973548658690652E-2</v>
      </c>
      <c r="AP80" s="2">
        <v>2.1888316795746949E-2</v>
      </c>
      <c r="AQ80" s="2">
        <v>-4.9711687236725748E-2</v>
      </c>
      <c r="AR80" s="2">
        <v>1.1024693129029949E-2</v>
      </c>
      <c r="AS80" s="2">
        <v>2.2977669585066349E-2</v>
      </c>
      <c r="AT80" s="2">
        <v>-1.4481606052860214E-3</v>
      </c>
      <c r="AU80" s="2">
        <v>1.6849985090150947E-2</v>
      </c>
      <c r="AV80" s="2">
        <v>1.9647024978190247E-2</v>
      </c>
      <c r="AW80" s="2">
        <v>4.079035559880035E-2</v>
      </c>
      <c r="AX80" s="2">
        <v>-2.1232715801173051E-2</v>
      </c>
      <c r="AY80" s="2">
        <v>-2.1928824000517051E-2</v>
      </c>
      <c r="AZ80" s="2">
        <v>1.9196774280531747E-2</v>
      </c>
      <c r="BA80" s="2">
        <v>5.6210912915463845E-2</v>
      </c>
      <c r="BB80" s="2">
        <v>-3.9020889437465248E-2</v>
      </c>
      <c r="BC80" s="2">
        <v>-1.9655193850077652E-2</v>
      </c>
      <c r="BD80" s="2">
        <v>2.3511831680022747E-2</v>
      </c>
      <c r="BE80" s="2">
        <v>2.760964556330955E-2</v>
      </c>
      <c r="BF80" s="2">
        <v>-7.1490873821999394E-3</v>
      </c>
      <c r="BG80" s="2">
        <v>1.594189897782225E-2</v>
      </c>
      <c r="BH80" s="2">
        <v>5.2156332586935951E-2</v>
      </c>
      <c r="BI80" s="2">
        <v>-8.4810605285689747E-2</v>
      </c>
      <c r="BJ80" s="2">
        <v>-9.5879265271101854E-2</v>
      </c>
      <c r="BK80" s="2">
        <v>1.5988395039971147E-2</v>
      </c>
      <c r="BL80" s="2">
        <v>4.2743347442156495E-3</v>
      </c>
      <c r="BM80" s="2">
        <v>5.3734747812770487E-3</v>
      </c>
      <c r="BN80" s="2">
        <v>-2.2150529190982414E-3</v>
      </c>
      <c r="BO80" s="2">
        <v>5.3607621263982485E-3</v>
      </c>
      <c r="BP80" s="2">
        <v>4.1823741601317481E-3</v>
      </c>
      <c r="BQ80" s="2">
        <v>6.3427363647997484E-3</v>
      </c>
      <c r="BR80" s="2">
        <v>3.880010239448025E-2</v>
      </c>
      <c r="BS80">
        <v>-1.368767915364261E-2</v>
      </c>
      <c r="BT80">
        <v>3.6559140110026785E-3</v>
      </c>
    </row>
    <row r="81" spans="1:72" x14ac:dyDescent="0.55000000000000004">
      <c r="A81" s="2">
        <v>-1.0965020108735861E-2</v>
      </c>
      <c r="B81" s="2">
        <v>5.2469707860699792E-3</v>
      </c>
      <c r="C81" s="2">
        <v>4.1517821679043785E-3</v>
      </c>
      <c r="D81" s="2">
        <v>-6.6716784726320311E-3</v>
      </c>
      <c r="E81" s="2">
        <v>1.8207071446220739E-2</v>
      </c>
      <c r="F81" s="2">
        <v>-4.6306402563615909E-3</v>
      </c>
      <c r="G81" s="2">
        <v>1.2429322225313939E-2</v>
      </c>
      <c r="H81" s="2">
        <v>1.850609302733199E-3</v>
      </c>
      <c r="I81">
        <v>1.668506757606204E-2</v>
      </c>
      <c r="J81" s="2">
        <v>8.1364290941151884E-3</v>
      </c>
      <c r="K81" s="2">
        <v>7.3957029191320893E-4</v>
      </c>
      <c r="L81" s="2">
        <v>-1.0699775583535361E-2</v>
      </c>
      <c r="M81" s="2">
        <v>1.3254685585992639E-2</v>
      </c>
      <c r="N81" s="2">
        <v>-8.977200598410652E-3</v>
      </c>
      <c r="O81" s="2">
        <v>-3.1440604551120407E-3</v>
      </c>
      <c r="P81" s="2">
        <v>2.7423629005145639E-2</v>
      </c>
      <c r="Q81" s="2">
        <v>2.4983548819542841E-2</v>
      </c>
      <c r="R81" s="2">
        <v>5.5211704535683987E-3</v>
      </c>
      <c r="S81" s="2">
        <v>-1.0138745767499562E-2</v>
      </c>
      <c r="T81" s="2">
        <v>-7.46975498383958E-4</v>
      </c>
      <c r="U81" s="2">
        <v>8.5852145121453581E-3</v>
      </c>
      <c r="V81" s="2">
        <v>-3.5438774798076406E-3</v>
      </c>
      <c r="W81" s="2">
        <v>1.3389227449255589E-3</v>
      </c>
      <c r="X81" s="2">
        <v>4.0265307725188288E-3</v>
      </c>
      <c r="Y81" s="2">
        <v>1.6425434858460642E-2</v>
      </c>
      <c r="Z81" s="2">
        <v>-1.8303891929674361E-2</v>
      </c>
      <c r="AA81" s="2">
        <v>1.7706373319568942E-2</v>
      </c>
      <c r="AB81" s="2">
        <v>-1.9027866352221059E-2</v>
      </c>
      <c r="AC81" s="2">
        <v>3.1960703880191843E-2</v>
      </c>
      <c r="AD81" s="2">
        <v>-1.274528306412371E-3</v>
      </c>
      <c r="AE81" s="2">
        <v>-2.9681855853461159E-2</v>
      </c>
      <c r="AF81" s="2">
        <v>-5.4072577733675062E-2</v>
      </c>
      <c r="AG81" s="2">
        <v>5.594802832619384E-2</v>
      </c>
      <c r="AH81" s="2">
        <v>-3.4496091864507659E-2</v>
      </c>
      <c r="AI81" s="2">
        <v>-9.4521431432889914E-3</v>
      </c>
      <c r="AJ81" s="2">
        <v>-3.1360762297194263E-2</v>
      </c>
      <c r="AK81" s="2">
        <v>-1.6131493588289459E-2</v>
      </c>
      <c r="AL81" s="2">
        <v>-2.2926553705904358E-2</v>
      </c>
      <c r="AM81" s="2">
        <v>-1.7209787698123161E-2</v>
      </c>
      <c r="AN81" s="2">
        <v>-3.4454177361750905E-4</v>
      </c>
      <c r="AO81" s="2">
        <v>2.3686048347836492E-3</v>
      </c>
      <c r="AP81" s="2">
        <v>-7.2297780978953516E-3</v>
      </c>
      <c r="AQ81" s="2">
        <v>-7.059769899522921E-3</v>
      </c>
      <c r="AR81" s="2">
        <v>-5.2274372698526113E-3</v>
      </c>
      <c r="AS81" s="2">
        <v>1.1836254516844339E-2</v>
      </c>
      <c r="AT81" s="2">
        <v>4.7972664073189491E-3</v>
      </c>
      <c r="AU81" s="2">
        <v>-3.3609740120106009E-3</v>
      </c>
      <c r="AV81" s="2">
        <v>-3.6487834537721306E-4</v>
      </c>
      <c r="AW81" s="2">
        <v>3.2030920798184186E-3</v>
      </c>
      <c r="AX81" s="2">
        <v>-1.2142207468424761E-2</v>
      </c>
      <c r="AY81" s="2">
        <v>-8.5533280222724502E-4</v>
      </c>
      <c r="AZ81" s="2">
        <v>2.4500984409895965E-5</v>
      </c>
      <c r="BA81" s="2">
        <v>9.0780917923642089E-3</v>
      </c>
      <c r="BB81" s="2">
        <v>6.4225591967554084E-3</v>
      </c>
      <c r="BC81" s="2">
        <v>2.7915332085953993E-3</v>
      </c>
      <c r="BD81" s="2">
        <v>7.7923225378487098E-4</v>
      </c>
      <c r="BE81" s="2">
        <v>1.2969289711375039E-2</v>
      </c>
      <c r="BF81" s="2">
        <v>1.3739252188726439E-2</v>
      </c>
      <c r="BG81" s="2">
        <v>3.2311385100757487E-3</v>
      </c>
      <c r="BH81" s="2">
        <v>3.8511126725006138E-2</v>
      </c>
      <c r="BI81" s="2">
        <v>-5.9684007067913859E-2</v>
      </c>
      <c r="BJ81" s="2">
        <v>-1.0370604014039161E-2</v>
      </c>
      <c r="BK81" s="2">
        <v>1.0535396648911339E-2</v>
      </c>
      <c r="BL81" s="2">
        <v>-7.0492733939828307E-4</v>
      </c>
      <c r="BM81" s="2">
        <v>-3.0741614655329409E-3</v>
      </c>
      <c r="BN81" s="2">
        <v>-1.8590253070450411E-3</v>
      </c>
      <c r="BO81" s="2">
        <v>-8.6560957121850409E-3</v>
      </c>
      <c r="BP81" s="2">
        <v>5.8690738029648888E-3</v>
      </c>
      <c r="BQ81" s="2">
        <v>1.4505759176468038E-2</v>
      </c>
      <c r="BR81" s="2">
        <v>1.6183337338857441E-2</v>
      </c>
      <c r="BS81">
        <v>-2.5503797915544506E-3</v>
      </c>
      <c r="BT81">
        <v>5.4730725141801887E-3</v>
      </c>
    </row>
    <row r="82" spans="1:72" x14ac:dyDescent="0.55000000000000004">
      <c r="A82" s="2">
        <v>-1.6438623900129356E-2</v>
      </c>
      <c r="B82" s="2">
        <v>8.825225459433015E-3</v>
      </c>
      <c r="C82" s="2">
        <v>5.5366564594353158E-4</v>
      </c>
      <c r="D82" s="2">
        <v>-1.6357931591824755E-2</v>
      </c>
      <c r="E82" s="2">
        <v>2.7316291896871746E-2</v>
      </c>
      <c r="F82" s="2">
        <v>-1.4882910338093155E-2</v>
      </c>
      <c r="G82" s="2">
        <v>1.7309802112922545E-2</v>
      </c>
      <c r="H82" s="2">
        <v>3.5658996046153144E-3</v>
      </c>
      <c r="I82">
        <v>2.6922032109349545E-2</v>
      </c>
      <c r="J82" s="2">
        <v>3.7981407186793749E-3</v>
      </c>
      <c r="K82" s="2">
        <v>-1.1241962392249656E-3</v>
      </c>
      <c r="L82" s="2">
        <v>-1.5015445864909856E-2</v>
      </c>
      <c r="M82" s="2">
        <v>1.2470096243429945E-2</v>
      </c>
      <c r="N82" s="2">
        <v>-1.3232970015236756E-2</v>
      </c>
      <c r="O82" s="2">
        <v>-4.1842637438267152E-3</v>
      </c>
      <c r="P82" s="2">
        <v>4.1006329030005541E-2</v>
      </c>
      <c r="Q82" s="2">
        <v>3.4608068494912644E-2</v>
      </c>
      <c r="R82" s="2">
        <v>8.3299817812761152E-3</v>
      </c>
      <c r="S82" s="2">
        <v>-2.9931001903138754E-2</v>
      </c>
      <c r="T82" s="2">
        <v>5.6414008023875344E-3</v>
      </c>
      <c r="U82" s="2">
        <v>-1.1917547047389455E-3</v>
      </c>
      <c r="V82" s="2">
        <v>-3.4448618432720551E-3</v>
      </c>
      <c r="W82" s="2">
        <v>7.8731290044096441E-3</v>
      </c>
      <c r="X82" s="2">
        <v>-4.6008969493885506E-5</v>
      </c>
      <c r="Y82" s="2">
        <v>3.0805541190234646E-2</v>
      </c>
      <c r="Z82" s="2">
        <v>-2.2955813264366253E-2</v>
      </c>
      <c r="AA82" s="2">
        <v>3.2560789879850144E-2</v>
      </c>
      <c r="AB82" s="2">
        <v>-5.0488313995377156E-2</v>
      </c>
      <c r="AC82" s="2">
        <v>2.2764085597467145E-2</v>
      </c>
      <c r="AD82" s="2">
        <v>6.8843416118460647E-3</v>
      </c>
      <c r="AE82" s="2">
        <v>-4.4752905182217757E-2</v>
      </c>
      <c r="AF82" s="2">
        <v>-5.6950294727554161E-2</v>
      </c>
      <c r="AG82" s="2">
        <v>4.7539128212335441E-2</v>
      </c>
      <c r="AH82" s="2">
        <v>-1.7577499924354655E-2</v>
      </c>
      <c r="AI82" s="2">
        <v>-1.4720001738044856E-2</v>
      </c>
      <c r="AJ82" s="2">
        <v>-3.7585206105455855E-2</v>
      </c>
      <c r="AK82" s="2">
        <v>-2.8713995376522854E-2</v>
      </c>
      <c r="AL82" s="2">
        <v>-1.7830922934832554E-2</v>
      </c>
      <c r="AM82" s="2">
        <v>-1.2023607968638956E-2</v>
      </c>
      <c r="AN82" s="2">
        <v>-1.3711649461645556E-2</v>
      </c>
      <c r="AO82" s="2">
        <v>2.1197344800747645E-2</v>
      </c>
      <c r="AP82" s="2">
        <v>-1.2741823288060356E-2</v>
      </c>
      <c r="AQ82" s="2">
        <v>-1.1951582528257856E-2</v>
      </c>
      <c r="AR82" s="2">
        <v>-5.0429506117933556E-3</v>
      </c>
      <c r="AS82" s="2">
        <v>1.9173686887213645E-2</v>
      </c>
      <c r="AT82" s="2">
        <v>5.8218193061450344E-3</v>
      </c>
      <c r="AU82" s="2">
        <v>7.8306454174573354E-4</v>
      </c>
      <c r="AV82" s="2">
        <v>-8.8366982318318354E-3</v>
      </c>
      <c r="AW82" s="2">
        <v>6.8114145248210651E-3</v>
      </c>
      <c r="AX82" s="2">
        <v>-1.7767166731088056E-2</v>
      </c>
      <c r="AY82" s="2">
        <v>-2.8611704801003454E-3</v>
      </c>
      <c r="AZ82" s="2">
        <v>2.7297047750205745E-3</v>
      </c>
      <c r="BA82" s="2">
        <v>1.9525225189969434E-3</v>
      </c>
      <c r="BB82" s="2">
        <v>9.9599747369687741E-3</v>
      </c>
      <c r="BC82" s="2">
        <v>1.1811278213333344E-2</v>
      </c>
      <c r="BD82" s="2">
        <v>-4.8889248984819956E-3</v>
      </c>
      <c r="BE82" s="2">
        <v>9.7241850888503435E-3</v>
      </c>
      <c r="BF82" s="2">
        <v>1.1549174895094045E-2</v>
      </c>
      <c r="BG82" s="2">
        <v>5.0545401727391248E-3</v>
      </c>
      <c r="BH82" s="2">
        <v>1.1366047669321446E-3</v>
      </c>
      <c r="BI82" s="2">
        <v>-1.3119610659632956E-2</v>
      </c>
      <c r="BJ82" s="2">
        <v>-6.1578360478503355E-3</v>
      </c>
      <c r="BK82" s="2">
        <v>2.6302275491078445E-2</v>
      </c>
      <c r="BL82" s="2">
        <v>-7.0353105676755545E-3</v>
      </c>
      <c r="BM82" s="2">
        <v>-1.0339548236795656E-2</v>
      </c>
      <c r="BN82" s="2">
        <v>-9.0061416664986554E-3</v>
      </c>
      <c r="BO82" s="2">
        <v>-3.3937765435739448E-3</v>
      </c>
      <c r="BP82" s="2">
        <v>2.1566177301429946E-2</v>
      </c>
      <c r="BQ82" s="2">
        <v>1.7197104737967345E-2</v>
      </c>
      <c r="BR82" s="2">
        <v>2.1309162324415546E-2</v>
      </c>
      <c r="BS82">
        <v>1.2863836008412843E-2</v>
      </c>
      <c r="BT82">
        <v>5.848997966582416E-4</v>
      </c>
    </row>
    <row r="83" spans="1:72" x14ac:dyDescent="0.55000000000000004">
      <c r="A83" s="2">
        <v>7.7522604998607231E-4</v>
      </c>
      <c r="B83" s="2">
        <v>1.6736887964968025E-3</v>
      </c>
      <c r="C83" s="2">
        <v>1.6070033687681025E-3</v>
      </c>
      <c r="D83" s="2">
        <v>2.3504394478029225E-3</v>
      </c>
      <c r="E83" s="2">
        <v>1.5286734138566824E-3</v>
      </c>
      <c r="F83" s="2">
        <v>1.9824915041207025E-3</v>
      </c>
      <c r="G83" s="2">
        <v>2.1368937568589123E-3</v>
      </c>
      <c r="H83" s="2">
        <v>2.3665401752175725E-3</v>
      </c>
      <c r="I83">
        <v>2.2283591400847126E-3</v>
      </c>
      <c r="J83" s="2">
        <v>2.0426871015018326E-3</v>
      </c>
      <c r="K83" s="2">
        <v>2.5712454109608025E-3</v>
      </c>
      <c r="L83" s="2">
        <v>2.2370931511451024E-3</v>
      </c>
      <c r="M83" s="2">
        <v>2.9201483991192823E-3</v>
      </c>
      <c r="N83" s="2">
        <v>2.2760092532872326E-3</v>
      </c>
      <c r="O83" s="2">
        <v>2.6054996947409226E-3</v>
      </c>
      <c r="P83" s="2">
        <v>2.4845338451980124E-3</v>
      </c>
      <c r="Q83" s="2">
        <v>2.6278962967525624E-3</v>
      </c>
      <c r="R83" s="2">
        <v>2.0970215956575325E-3</v>
      </c>
      <c r="S83" s="2">
        <v>2.4963190348233125E-3</v>
      </c>
      <c r="T83" s="2">
        <v>2.4591606741429023E-3</v>
      </c>
      <c r="U83" s="2">
        <v>1.7590467608797123E-3</v>
      </c>
      <c r="V83" s="2">
        <v>2.1792404091765323E-3</v>
      </c>
      <c r="W83" s="2">
        <v>1.7149855319294224E-3</v>
      </c>
      <c r="X83" s="2">
        <v>1.4891815045941325E-3</v>
      </c>
      <c r="Y83" s="2">
        <v>1.5523256255387924E-3</v>
      </c>
      <c r="Z83" s="2">
        <v>9.2701920422481247E-4</v>
      </c>
      <c r="AA83" s="2">
        <v>6.6758938716530232E-4</v>
      </c>
      <c r="AB83" s="2">
        <v>7.0856624521068237E-4</v>
      </c>
      <c r="AC83" s="2">
        <v>1.1705230804651839E-4</v>
      </c>
      <c r="AD83" s="2">
        <v>-2.9077767145421058E-4</v>
      </c>
      <c r="AE83" s="2">
        <v>-5.4350724104997657E-4</v>
      </c>
      <c r="AF83" s="2">
        <v>-1.0199416612524867E-3</v>
      </c>
      <c r="AG83" s="2">
        <v>-1.0782086228689686E-3</v>
      </c>
      <c r="AH83" s="2">
        <v>-1.5051621550101406E-3</v>
      </c>
      <c r="AI83" s="2">
        <v>-1.5240592665408316E-3</v>
      </c>
      <c r="AJ83" s="2">
        <v>-1.0678545657985747E-3</v>
      </c>
      <c r="AK83" s="2">
        <v>-1.4651494155702646E-3</v>
      </c>
      <c r="AL83" s="2">
        <v>-1.2225046669066186E-3</v>
      </c>
      <c r="AM83" s="2">
        <v>-1.4352354366848545E-3</v>
      </c>
      <c r="AN83" s="2">
        <v>-1.3767884838079207E-3</v>
      </c>
      <c r="AO83" s="2">
        <v>-1.4150405843332476E-3</v>
      </c>
      <c r="AP83" s="2">
        <v>-1.2503477130860396E-3</v>
      </c>
      <c r="AQ83" s="2">
        <v>-1.2984290272350576E-3</v>
      </c>
      <c r="AR83" s="2">
        <v>-1.4235717741188576E-3</v>
      </c>
      <c r="AS83" s="2">
        <v>-1.3170522053388076E-3</v>
      </c>
      <c r="AT83" s="2">
        <v>-1.3553402211938436E-3</v>
      </c>
      <c r="AU83" s="2">
        <v>-1.3164050479776627E-3</v>
      </c>
      <c r="AV83" s="2">
        <v>-1.2391180075158256E-3</v>
      </c>
      <c r="AW83" s="2">
        <v>-1.4793506954486535E-3</v>
      </c>
      <c r="AX83" s="2">
        <v>-1.3250304927838385E-3</v>
      </c>
      <c r="AY83" s="2">
        <v>-1.2574766283167315E-3</v>
      </c>
      <c r="AZ83" s="2">
        <v>-1.3628933329244627E-3</v>
      </c>
      <c r="BA83" s="2">
        <v>-1.4776246320227985E-3</v>
      </c>
      <c r="BB83" s="2">
        <v>-1.1797841342025756E-3</v>
      </c>
      <c r="BC83" s="2">
        <v>-1.4193228083459668E-3</v>
      </c>
      <c r="BD83" s="2">
        <v>-1.1505893877401176E-3</v>
      </c>
      <c r="BE83" s="2">
        <v>-1.4856867997061415E-3</v>
      </c>
      <c r="BF83" s="2">
        <v>-1.3606868675186327E-3</v>
      </c>
      <c r="BG83" s="2">
        <v>-1.3412052150261955E-3</v>
      </c>
      <c r="BH83" s="2">
        <v>-1.6848947737972617E-3</v>
      </c>
      <c r="BI83" s="2">
        <v>-8.5308537215774511E-4</v>
      </c>
      <c r="BJ83" s="2">
        <v>-1.2543662282804217E-3</v>
      </c>
      <c r="BK83" s="2">
        <v>-1.2827408563543456E-3</v>
      </c>
      <c r="BL83" s="2">
        <v>-1.3874139809578396E-3</v>
      </c>
      <c r="BM83" s="2">
        <v>-1.3011925546979257E-3</v>
      </c>
      <c r="BN83" s="2">
        <v>-1.3389902387735617E-3</v>
      </c>
      <c r="BO83" s="2">
        <v>-1.2815446158311516E-3</v>
      </c>
      <c r="BP83" s="2">
        <v>-1.2622427326104066E-3</v>
      </c>
      <c r="BQ83" s="2">
        <v>-1.2905144424858106E-3</v>
      </c>
      <c r="BR83" s="2">
        <v>-1.1285729374560167E-3</v>
      </c>
      <c r="BS83">
        <v>-1.2615322151989447E-3</v>
      </c>
      <c r="BT83">
        <v>-1.2707013769061785E-3</v>
      </c>
    </row>
    <row r="84" spans="1:72" x14ac:dyDescent="0.55000000000000004">
      <c r="A84" s="2">
        <v>1.1707441061111325E-3</v>
      </c>
      <c r="B84" s="2">
        <v>1.3400062423972229E-3</v>
      </c>
      <c r="C84" s="2">
        <v>1.7522289331284926E-3</v>
      </c>
      <c r="D84" s="2">
        <v>2.4714649190427729E-3</v>
      </c>
      <c r="E84" s="2">
        <v>1.7839438236989026E-3</v>
      </c>
      <c r="F84" s="2">
        <v>1.4943405125096925E-3</v>
      </c>
      <c r="G84" s="2">
        <v>2.2258841860077327E-3</v>
      </c>
      <c r="H84" s="2">
        <v>3.0435567947078631E-3</v>
      </c>
      <c r="I84">
        <v>3.0696574411995326E-3</v>
      </c>
      <c r="J84" s="2">
        <v>1.7071764879364529E-3</v>
      </c>
      <c r="K84" s="2">
        <v>2.7165819075121826E-3</v>
      </c>
      <c r="L84" s="2">
        <v>2.3392348938549631E-3</v>
      </c>
      <c r="M84" s="2">
        <v>1.7630529754516025E-3</v>
      </c>
      <c r="N84" s="2">
        <v>2.0662194167114329E-3</v>
      </c>
      <c r="O84" s="2">
        <v>1.8860223299933029E-3</v>
      </c>
      <c r="P84" s="2">
        <v>2.6941148995539123E-3</v>
      </c>
      <c r="Q84" s="2">
        <v>3.3145674617510229E-3</v>
      </c>
      <c r="R84" s="2">
        <v>2.4419182182152223E-3</v>
      </c>
      <c r="S84" s="2">
        <v>2.0665496906680627E-3</v>
      </c>
      <c r="T84" s="2">
        <v>2.4707990178918825E-3</v>
      </c>
      <c r="U84" s="2">
        <v>2.4914729715853129E-3</v>
      </c>
      <c r="V84" s="2">
        <v>1.9154568866435826E-3</v>
      </c>
      <c r="W84" s="2">
        <v>1.1339901320815528E-3</v>
      </c>
      <c r="X84" s="2">
        <v>5.4503259441991258E-4</v>
      </c>
      <c r="Y84" s="2">
        <v>3.4691231073079127E-3</v>
      </c>
      <c r="Z84" s="2">
        <v>1.3172746715178329E-3</v>
      </c>
      <c r="AA84" s="2">
        <v>1.3616286587298269E-4</v>
      </c>
      <c r="AB84" s="2">
        <v>2.733621174899903E-3</v>
      </c>
      <c r="AC84" s="2">
        <v>1.1519017282007426E-3</v>
      </c>
      <c r="AD84" s="2">
        <v>-9.4341803454083733E-4</v>
      </c>
      <c r="AE84" s="2">
        <v>-9.6148113540566729E-4</v>
      </c>
      <c r="AF84" s="2">
        <v>-8.4595792416946734E-4</v>
      </c>
      <c r="AG84" s="2">
        <v>-1.3439869031310263E-3</v>
      </c>
      <c r="AH84" s="2">
        <v>-3.0393285112289481E-3</v>
      </c>
      <c r="AI84" s="2">
        <v>-1.2443296162418164E-3</v>
      </c>
      <c r="AJ84" s="2">
        <v>-2.0424847296149273E-3</v>
      </c>
      <c r="AK84" s="2">
        <v>-2.4414030869381242E-3</v>
      </c>
      <c r="AL84" s="2">
        <v>-2.2418497015486622E-3</v>
      </c>
      <c r="AM84" s="2">
        <v>-2.4412733438952594E-3</v>
      </c>
      <c r="AN84" s="2">
        <v>-2.2417304902832484E-3</v>
      </c>
      <c r="AO84" s="2">
        <v>-2.0424847296149273E-3</v>
      </c>
      <c r="AP84" s="2">
        <v>-2.0424847296149273E-3</v>
      </c>
      <c r="AQ84" s="2">
        <v>-2.1618438289183113E-3</v>
      </c>
      <c r="AR84" s="2">
        <v>-2.0424847296149273E-3</v>
      </c>
      <c r="AS84" s="2">
        <v>-2.0424847296149273E-3</v>
      </c>
      <c r="AT84" s="2">
        <v>-2.0424847296149273E-3</v>
      </c>
      <c r="AU84" s="2">
        <v>-2.142140189357925E-3</v>
      </c>
      <c r="AV84" s="2">
        <v>-1.9428193376715341E-3</v>
      </c>
      <c r="AW84" s="2">
        <v>-1.963050760842514E-3</v>
      </c>
      <c r="AX84" s="2">
        <v>-2.1420393126182968E-3</v>
      </c>
      <c r="AY84" s="2">
        <v>-1.7437317539209993E-3</v>
      </c>
      <c r="AZ84" s="2">
        <v>-2.0424847296149273E-3</v>
      </c>
      <c r="BA84" s="2">
        <v>-1.8433852817811213E-3</v>
      </c>
      <c r="BB84" s="2">
        <v>-2.1418612913535673E-3</v>
      </c>
      <c r="BC84" s="2">
        <v>-1.8836529304219673E-3</v>
      </c>
      <c r="BD84" s="2">
        <v>-1.9434091591247682E-3</v>
      </c>
      <c r="BE84" s="2">
        <v>-1.7447338919593302E-3</v>
      </c>
      <c r="BF84" s="2">
        <v>-1.9431519799341579E-3</v>
      </c>
      <c r="BG84" s="2">
        <v>-2.2410018945981302E-3</v>
      </c>
      <c r="BH84" s="2">
        <v>-2.3400085864995683E-3</v>
      </c>
      <c r="BI84" s="2">
        <v>3.1538683904073824E-3</v>
      </c>
      <c r="BJ84" s="2">
        <v>1.3672073060473286E-4</v>
      </c>
      <c r="BK84" s="2">
        <v>-6.5392179231886722E-4</v>
      </c>
      <c r="BL84" s="2">
        <v>-4.530647886972672E-4</v>
      </c>
      <c r="BM84" s="2">
        <v>-1.1475395569792634E-3</v>
      </c>
      <c r="BN84" s="2">
        <v>5.4952796830016288E-4</v>
      </c>
      <c r="BO84" s="2">
        <v>-6.8741351929639733E-4</v>
      </c>
      <c r="BP84" s="2">
        <v>2.3125717935352282E-4</v>
      </c>
      <c r="BQ84" s="2">
        <v>-4.5838550422254735E-4</v>
      </c>
      <c r="BR84" s="2">
        <v>7.3764626265388281E-4</v>
      </c>
      <c r="BS84">
        <v>2.4630566183698284E-4</v>
      </c>
      <c r="BT84">
        <v>-1.4811936882568738E-4</v>
      </c>
    </row>
    <row r="85" spans="1:72" x14ac:dyDescent="0.55000000000000004">
      <c r="A85" s="2">
        <v>2.570859589970298E-2</v>
      </c>
      <c r="B85" s="2">
        <v>1.0482212187898805E-3</v>
      </c>
      <c r="C85" s="2">
        <v>6.4757390121127772E-2</v>
      </c>
      <c r="D85" s="2">
        <v>-2.0003197634641881E-2</v>
      </c>
      <c r="E85" s="2">
        <v>-1.522588522253278E-2</v>
      </c>
      <c r="F85" s="2">
        <v>5.5597539256155584E-2</v>
      </c>
      <c r="G85" s="2">
        <v>3.047676533468708E-2</v>
      </c>
      <c r="H85" s="2">
        <v>-1.5895596991717196E-3</v>
      </c>
      <c r="I85">
        <v>1.6550511118446777E-2</v>
      </c>
      <c r="J85" s="2">
        <v>-2.1264495013957191E-3</v>
      </c>
      <c r="K85" s="2">
        <v>-1.3751234968221516E-2</v>
      </c>
      <c r="L85" s="2">
        <v>3.3501991785321379E-2</v>
      </c>
      <c r="M85" s="2">
        <v>7.2566547581096583E-2</v>
      </c>
      <c r="N85" s="2">
        <v>0.2076003475949334</v>
      </c>
      <c r="O85" s="2">
        <v>-1.317275007488662E-2</v>
      </c>
      <c r="P85" s="2">
        <v>-1.317275007488662E-2</v>
      </c>
      <c r="Q85" s="2">
        <v>-1.317275007488662E-2</v>
      </c>
      <c r="R85" s="2">
        <v>-1.317275007488662E-2</v>
      </c>
      <c r="S85" s="2">
        <v>-1.317275007488662E-2</v>
      </c>
      <c r="T85" s="2">
        <v>-1.317275007488662E-2</v>
      </c>
      <c r="U85" s="2">
        <v>-1.317275007488662E-2</v>
      </c>
      <c r="V85" s="2">
        <v>-1.317275007488662E-2</v>
      </c>
      <c r="W85" s="2">
        <v>-1.317275007488662E-2</v>
      </c>
      <c r="X85" s="2">
        <v>-1.317275007488662E-2</v>
      </c>
      <c r="Y85" s="2">
        <v>-1.317275007488662E-2</v>
      </c>
      <c r="Z85" s="2">
        <v>-1.317275007488662E-2</v>
      </c>
      <c r="AA85" s="2">
        <v>-1.317275007488662E-2</v>
      </c>
      <c r="AB85" s="2">
        <v>-1.317275007488662E-2</v>
      </c>
      <c r="AC85" s="2">
        <v>-1.317275007488662E-2</v>
      </c>
      <c r="AD85" s="2">
        <v>-1.317275007488662E-2</v>
      </c>
      <c r="AE85" s="2">
        <v>-1.317275007488662E-2</v>
      </c>
      <c r="AF85" s="2">
        <v>-1.317275007488662E-2</v>
      </c>
      <c r="AG85" s="2">
        <v>-1.317275007488662E-2</v>
      </c>
      <c r="AH85" s="2">
        <v>-1.317275007488662E-2</v>
      </c>
      <c r="AI85" s="2">
        <v>-1.317275007488662E-2</v>
      </c>
      <c r="AJ85" s="2">
        <v>-1.317275007488662E-2</v>
      </c>
      <c r="AK85" s="2">
        <v>-1.317275007488662E-2</v>
      </c>
      <c r="AL85" s="2">
        <v>-1.317275007488662E-2</v>
      </c>
      <c r="AM85" s="2">
        <v>-1.317275007488662E-2</v>
      </c>
      <c r="AN85" s="2">
        <v>-1.317275007488662E-2</v>
      </c>
      <c r="AO85" s="2">
        <v>-1.317275007488662E-2</v>
      </c>
      <c r="AP85" s="2">
        <v>-1.317275007488662E-2</v>
      </c>
      <c r="AQ85" s="2">
        <v>-1.317275007488662E-2</v>
      </c>
      <c r="AR85" s="2">
        <v>-1.317275007488662E-2</v>
      </c>
      <c r="AS85" s="2">
        <v>2.4008163314340476E-2</v>
      </c>
      <c r="AT85" s="2">
        <v>-5.4598348537704823E-2</v>
      </c>
      <c r="AU85" s="2">
        <v>4.4496543176734578E-2</v>
      </c>
      <c r="AV85" s="2">
        <v>-1.8640995139472191E-3</v>
      </c>
      <c r="AW85" s="2">
        <v>6.4067446788115805E-3</v>
      </c>
      <c r="AX85" s="2">
        <v>-8.2924579631831127E-2</v>
      </c>
      <c r="AY85" s="2">
        <v>-1.6601284574623971E-2</v>
      </c>
      <c r="AZ85" s="2">
        <v>1.7308675006100678E-2</v>
      </c>
      <c r="BA85" s="2">
        <v>-9.0100735774285123E-2</v>
      </c>
      <c r="BB85" s="2">
        <v>-1.092955257277862E-2</v>
      </c>
      <c r="BC85" s="2">
        <v>-3.4866941526999221E-2</v>
      </c>
      <c r="BD85" s="2">
        <v>-2.860580097447132E-2</v>
      </c>
      <c r="BE85" s="2">
        <v>4.0078240034977682E-2</v>
      </c>
      <c r="BF85" s="2">
        <v>4.2249142412380796E-3</v>
      </c>
      <c r="BG85" s="2">
        <v>-1.1051490197640641E-2</v>
      </c>
      <c r="BH85" s="2">
        <v>4.7731698292908978E-2</v>
      </c>
      <c r="BI85" s="2">
        <v>1.52786711496148E-3</v>
      </c>
      <c r="BJ85" s="2">
        <v>-4.5352184381313304E-3</v>
      </c>
      <c r="BK85" s="2">
        <v>4.6390991912852481E-2</v>
      </c>
      <c r="BL85" s="2">
        <v>3.4977459795030811E-3</v>
      </c>
      <c r="BM85" s="2">
        <v>-3.323201135750372E-2</v>
      </c>
      <c r="BN85" s="2">
        <v>-6.4412813104679596E-3</v>
      </c>
      <c r="BO85" s="2">
        <v>-4.5304321566269123E-2</v>
      </c>
      <c r="BP85" s="2">
        <v>7.0769202117016775E-2</v>
      </c>
      <c r="BQ85" s="2">
        <v>2.0935138807698976E-2</v>
      </c>
      <c r="BR85" s="2">
        <v>4.9624947217943277E-2</v>
      </c>
      <c r="BS85">
        <v>4.7837955286249793E-3</v>
      </c>
      <c r="BT85">
        <v>-2.0658082084758181E-2</v>
      </c>
    </row>
    <row r="86" spans="1:72" x14ac:dyDescent="0.55000000000000004">
      <c r="A86" s="2"/>
      <c r="B86" s="2"/>
      <c r="C86" s="2"/>
      <c r="D86" s="2"/>
      <c r="E86" s="2"/>
      <c r="F86" s="2"/>
      <c r="G86" s="2"/>
      <c r="H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B5DB-3E25-4BFA-9EDA-D83F01EA36D6}">
  <dimension ref="A1:I9"/>
  <sheetViews>
    <sheetView workbookViewId="0">
      <selection activeCell="K6" sqref="K6"/>
    </sheetView>
  </sheetViews>
  <sheetFormatPr defaultRowHeight="14.4" x14ac:dyDescent="0.55000000000000004"/>
  <cols>
    <col min="1" max="1" width="21.1015625" bestFit="1" customWidth="1"/>
    <col min="2" max="2" width="16.5234375" bestFit="1" customWidth="1"/>
    <col min="3" max="3" width="12.578125" bestFit="1" customWidth="1"/>
    <col min="4" max="4" width="17.68359375" bestFit="1" customWidth="1"/>
    <col min="5" max="5" width="22.05078125" bestFit="1" customWidth="1"/>
    <col min="6" max="6" width="17.578125" bestFit="1" customWidth="1"/>
    <col min="7" max="7" width="12.05078125" bestFit="1" customWidth="1"/>
    <col min="8" max="8" width="15.83984375" bestFit="1" customWidth="1"/>
    <col min="9" max="9" width="9.26171875" bestFit="1" customWidth="1"/>
  </cols>
  <sheetData>
    <row r="1" spans="1:9" x14ac:dyDescent="0.55000000000000004">
      <c r="A1" s="49"/>
      <c r="B1" s="49" t="s">
        <v>29</v>
      </c>
      <c r="C1" s="49" t="s">
        <v>30</v>
      </c>
      <c r="D1" s="49" t="s">
        <v>20</v>
      </c>
      <c r="E1" s="49" t="s">
        <v>31</v>
      </c>
      <c r="F1" s="49" t="s">
        <v>21</v>
      </c>
      <c r="G1" s="49" t="s">
        <v>22</v>
      </c>
      <c r="H1" s="49" t="s">
        <v>23</v>
      </c>
      <c r="I1" s="49" t="s">
        <v>24</v>
      </c>
    </row>
    <row r="2" spans="1:9" x14ac:dyDescent="0.55000000000000004">
      <c r="A2" t="s">
        <v>29</v>
      </c>
      <c r="B2">
        <v>1</v>
      </c>
    </row>
    <row r="3" spans="1:9" x14ac:dyDescent="0.55000000000000004">
      <c r="A3" t="s">
        <v>30</v>
      </c>
      <c r="B3">
        <v>0.90912200269061372</v>
      </c>
      <c r="C3">
        <v>1</v>
      </c>
    </row>
    <row r="4" spans="1:9" x14ac:dyDescent="0.55000000000000004">
      <c r="A4" t="s">
        <v>20</v>
      </c>
      <c r="B4">
        <v>0.81563767395310816</v>
      </c>
      <c r="C4">
        <v>0.87138712679483643</v>
      </c>
      <c r="D4">
        <v>1</v>
      </c>
    </row>
    <row r="5" spans="1:9" x14ac:dyDescent="0.55000000000000004">
      <c r="A5" t="s">
        <v>31</v>
      </c>
      <c r="B5">
        <v>0.55635295060668433</v>
      </c>
      <c r="C5">
        <v>0.64706172357930425</v>
      </c>
      <c r="D5">
        <v>0.62515076503963396</v>
      </c>
      <c r="E5">
        <v>1</v>
      </c>
    </row>
    <row r="6" spans="1:9" x14ac:dyDescent="0.55000000000000004">
      <c r="A6" t="s">
        <v>21</v>
      </c>
      <c r="B6">
        <v>0.37025326075727971</v>
      </c>
      <c r="C6">
        <v>0.44983142580543201</v>
      </c>
      <c r="D6">
        <v>0.45951757299391216</v>
      </c>
      <c r="E6">
        <v>0.82119307504337757</v>
      </c>
      <c r="F6">
        <v>1</v>
      </c>
    </row>
    <row r="7" spans="1:9" x14ac:dyDescent="0.55000000000000004">
      <c r="A7" t="s">
        <v>22</v>
      </c>
      <c r="B7">
        <v>9.3757760103288276E-2</v>
      </c>
      <c r="C7">
        <v>6.938009599657935E-2</v>
      </c>
      <c r="D7">
        <v>6.763836891242779E-2</v>
      </c>
      <c r="E7">
        <v>0.15582315943199654</v>
      </c>
      <c r="F7">
        <v>0.13150181135942185</v>
      </c>
      <c r="G7">
        <v>1</v>
      </c>
    </row>
    <row r="8" spans="1:9" x14ac:dyDescent="0.55000000000000004">
      <c r="A8" t="s">
        <v>23</v>
      </c>
      <c r="B8">
        <v>1.9679548944099675E-2</v>
      </c>
      <c r="C8">
        <v>-4.4531290737112673E-5</v>
      </c>
      <c r="D8">
        <v>1.2395888783492013E-2</v>
      </c>
      <c r="E8">
        <v>0.10054237184205142</v>
      </c>
      <c r="F8">
        <v>0.16406948820516998</v>
      </c>
      <c r="G8">
        <v>0.87178207576171907</v>
      </c>
      <c r="H8">
        <v>1</v>
      </c>
    </row>
    <row r="9" spans="1:9" ht="14.7" thickBot="1" x14ac:dyDescent="0.6">
      <c r="A9" s="48" t="s">
        <v>24</v>
      </c>
      <c r="B9" s="48">
        <v>0.1740986029718509</v>
      </c>
      <c r="C9" s="48">
        <v>1.7051404696029324E-2</v>
      </c>
      <c r="D9" s="48">
        <v>0.10293036192883749</v>
      </c>
      <c r="E9" s="48">
        <v>9.9237440070026578E-2</v>
      </c>
      <c r="F9" s="48">
        <v>9.9259263687257418E-2</v>
      </c>
      <c r="G9" s="48">
        <v>0.21484229478517289</v>
      </c>
      <c r="H9" s="48">
        <v>0.22266575704450878</v>
      </c>
      <c r="I9" s="48">
        <v>1</v>
      </c>
    </row>
  </sheetData>
  <conditionalFormatting sqref="A1:I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9"/>
  <sheetViews>
    <sheetView topLeftCell="A56" workbookViewId="0">
      <selection activeCell="K74" sqref="K74"/>
    </sheetView>
  </sheetViews>
  <sheetFormatPr defaultColWidth="11" defaultRowHeight="14.4" x14ac:dyDescent="0.55000000000000004"/>
  <cols>
    <col min="1" max="1" width="11.41796875" bestFit="1" customWidth="1"/>
    <col min="2" max="3" width="12.578125" bestFit="1" customWidth="1"/>
    <col min="4" max="4" width="18.578125" bestFit="1" customWidth="1"/>
    <col min="5" max="5" width="18.41796875" bestFit="1" customWidth="1"/>
    <col min="6" max="6" width="22.68359375" bestFit="1" customWidth="1"/>
    <col min="7" max="7" width="17.41796875" bestFit="1" customWidth="1"/>
    <col min="8" max="8" width="12.578125" bestFit="1" customWidth="1"/>
    <col min="9" max="9" width="16.41796875" bestFit="1" customWidth="1"/>
  </cols>
  <sheetData>
    <row r="1" spans="1:9" x14ac:dyDescent="0.55000000000000004">
      <c r="A1" t="s">
        <v>25</v>
      </c>
      <c r="B1" t="s">
        <v>29</v>
      </c>
      <c r="C1" t="s">
        <v>30</v>
      </c>
      <c r="D1" t="s">
        <v>20</v>
      </c>
      <c r="E1" t="s">
        <v>31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55000000000000004">
      <c r="A2" s="47">
        <v>45744</v>
      </c>
      <c r="B2">
        <v>-4.5990847665622003E-2</v>
      </c>
      <c r="C2">
        <v>-3.8532449235993999E-2</v>
      </c>
      <c r="D2">
        <v>9.6481309986895507E-3</v>
      </c>
      <c r="E2">
        <v>-1.0885277907957E-2</v>
      </c>
      <c r="F2">
        <v>-1.7575228667061502E-2</v>
      </c>
      <c r="G2">
        <v>1.5326887034403699E-3</v>
      </c>
      <c r="H2">
        <v>3.2132288357260598E-3</v>
      </c>
      <c r="I2">
        <v>3.8881345974589601E-2</v>
      </c>
    </row>
    <row r="3" spans="1:9" x14ac:dyDescent="0.55000000000000004">
      <c r="A3" s="47">
        <v>45716</v>
      </c>
      <c r="B3">
        <v>-2.04033888224288E-2</v>
      </c>
      <c r="C3">
        <v>-1.9618806292259899E-2</v>
      </c>
      <c r="D3">
        <v>2.219008667745E-2</v>
      </c>
      <c r="E3">
        <v>5.3267129868488404E-3</v>
      </c>
      <c r="F3">
        <v>7.6886206925008702E-3</v>
      </c>
      <c r="G3">
        <v>2.4311514499511001E-3</v>
      </c>
      <c r="H3">
        <v>3.3824909720121502E-3</v>
      </c>
      <c r="I3">
        <v>1.42209712936765E-2</v>
      </c>
    </row>
    <row r="4" spans="1:9" x14ac:dyDescent="0.55000000000000004">
      <c r="A4" s="47">
        <v>45688</v>
      </c>
      <c r="B4">
        <v>5.6441548202401201E-2</v>
      </c>
      <c r="C4">
        <v>3.7384584482110801E-2</v>
      </c>
      <c r="D4">
        <v>4.4143153244124503E-2</v>
      </c>
      <c r="E4">
        <v>4.2315243686832397E-3</v>
      </c>
      <c r="F4">
        <v>-5.8293912098861299E-4</v>
      </c>
      <c r="G4">
        <v>2.3644660222224001E-3</v>
      </c>
      <c r="H4">
        <v>3.7947136627434199E-3</v>
      </c>
      <c r="I4">
        <v>7.7930140196014394E-2</v>
      </c>
    </row>
    <row r="5" spans="1:9" x14ac:dyDescent="0.55000000000000004">
      <c r="A5" s="47">
        <v>45656</v>
      </c>
      <c r="B5">
        <v>-2.4846584792694599E-2</v>
      </c>
      <c r="C5">
        <v>-3.53662061587336E-2</v>
      </c>
      <c r="D5">
        <v>-5.2174459629255501E-2</v>
      </c>
      <c r="E5">
        <v>-6.5919362718531698E-3</v>
      </c>
      <c r="F5">
        <v>-1.7494536358756901E-2</v>
      </c>
      <c r="G5">
        <v>3.1079021012572201E-3</v>
      </c>
      <c r="H5">
        <v>4.5139496486577002E-3</v>
      </c>
      <c r="I5">
        <v>-6.8304475597552603E-3</v>
      </c>
    </row>
    <row r="6" spans="1:9" x14ac:dyDescent="0.55000000000000004">
      <c r="A6" s="47">
        <v>45625</v>
      </c>
      <c r="B6">
        <v>3.9598360600445102E-2</v>
      </c>
      <c r="C6">
        <v>3.4572192295915898E-2</v>
      </c>
      <c r="D6">
        <v>3.3219603346162002E-2</v>
      </c>
      <c r="E6">
        <v>1.8286813646999599E-2</v>
      </c>
      <c r="F6">
        <v>2.6179687129939601E-2</v>
      </c>
      <c r="G6">
        <v>2.28613606731098E-3</v>
      </c>
      <c r="H6">
        <v>3.8264285533138299E-3</v>
      </c>
      <c r="I6">
        <v>-2.0531351476461598E-3</v>
      </c>
    </row>
    <row r="7" spans="1:9" x14ac:dyDescent="0.55000000000000004">
      <c r="A7" s="47">
        <v>45596</v>
      </c>
      <c r="B7">
        <v>-4.5266014821727703E-3</v>
      </c>
      <c r="C7">
        <v>-2.0598182012517698E-2</v>
      </c>
      <c r="D7">
        <v>-1.9627776942145701E-2</v>
      </c>
      <c r="E7">
        <v>-4.5508980555827297E-3</v>
      </c>
      <c r="F7">
        <v>-1.6019515105025299E-2</v>
      </c>
      <c r="G7">
        <v>2.7399541575750001E-3</v>
      </c>
      <c r="H7">
        <v>3.5368252421246198E-3</v>
      </c>
      <c r="I7">
        <v>6.8770289331042206E-2</v>
      </c>
    </row>
    <row r="8" spans="1:9" x14ac:dyDescent="0.55000000000000004">
      <c r="A8" s="47">
        <v>45565</v>
      </c>
      <c r="B8">
        <v>2.15799658073756E-2</v>
      </c>
      <c r="C8">
        <v>1.18485962241415E-2</v>
      </c>
      <c r="D8">
        <v>5.2616284710009804E-3</v>
      </c>
      <c r="E8">
        <v>1.25090644260928E-2</v>
      </c>
      <c r="F8">
        <v>1.61731973459904E-2</v>
      </c>
      <c r="G8">
        <v>2.8943564103132099E-3</v>
      </c>
      <c r="H8">
        <v>4.26836891562266E-3</v>
      </c>
      <c r="I8">
        <v>4.3649515409573701E-2</v>
      </c>
    </row>
    <row r="9" spans="1:9" x14ac:dyDescent="0.55000000000000004">
      <c r="A9" s="47">
        <v>45534</v>
      </c>
      <c r="B9">
        <v>1.6583920249416899E-2</v>
      </c>
      <c r="C9">
        <v>2.93901529802847E-2</v>
      </c>
      <c r="D9">
        <v>4.2193397999762197E-2</v>
      </c>
      <c r="E9">
        <v>1.93035150351206E-3</v>
      </c>
      <c r="F9">
        <v>2.42929483768317E-3</v>
      </c>
      <c r="G9">
        <v>3.1240028286718701E-3</v>
      </c>
      <c r="H9">
        <v>5.0860415243227904E-3</v>
      </c>
      <c r="I9">
        <v>1.15831903757149E-2</v>
      </c>
    </row>
    <row r="10" spans="1:9" x14ac:dyDescent="0.55000000000000004">
      <c r="A10" s="47">
        <v>45504</v>
      </c>
      <c r="B10">
        <v>-2.1216718788837501E-2</v>
      </c>
      <c r="C10">
        <v>-8.8089205779029499E-4</v>
      </c>
      <c r="D10">
        <v>4.5881807346060302E-2</v>
      </c>
      <c r="E10">
        <v>1.6764809776840899E-2</v>
      </c>
      <c r="F10">
        <v>2.57854273424174E-2</v>
      </c>
      <c r="G10">
        <v>2.9858217935390102E-3</v>
      </c>
      <c r="H10">
        <v>5.1121421708144599E-3</v>
      </c>
      <c r="I10">
        <v>2.9723261193333399E-2</v>
      </c>
    </row>
    <row r="11" spans="1:9" x14ac:dyDescent="0.55000000000000004">
      <c r="A11" s="47">
        <v>45471</v>
      </c>
      <c r="B11">
        <v>5.4447453931102202E-2</v>
      </c>
      <c r="C11">
        <v>3.8737241533460601E-2</v>
      </c>
      <c r="D11">
        <v>1.6353661976676599E-2</v>
      </c>
      <c r="E11">
        <v>8.2161712948940497E-3</v>
      </c>
      <c r="F11">
        <v>2.6615359517472301E-3</v>
      </c>
      <c r="G11">
        <v>2.8001497549561302E-3</v>
      </c>
      <c r="H11">
        <v>3.7496612175513802E-3</v>
      </c>
      <c r="I11">
        <v>1.1046300573490901E-2</v>
      </c>
    </row>
    <row r="12" spans="1:9" x14ac:dyDescent="0.55000000000000004">
      <c r="A12" s="47">
        <v>45443</v>
      </c>
      <c r="B12">
        <v>3.86337403767536E-2</v>
      </c>
      <c r="C12">
        <v>3.8650381521082397E-2</v>
      </c>
      <c r="D12">
        <v>1.37885780997298E-2</v>
      </c>
      <c r="E12">
        <v>8.1931249269206997E-4</v>
      </c>
      <c r="F12">
        <v>-2.2608010061571102E-3</v>
      </c>
      <c r="G12">
        <v>3.3287080644151001E-3</v>
      </c>
      <c r="H12">
        <v>4.7590666371271099E-3</v>
      </c>
      <c r="I12">
        <v>-5.7848489333489595E-4</v>
      </c>
    </row>
    <row r="13" spans="1:9" x14ac:dyDescent="0.55000000000000004">
      <c r="A13" s="47">
        <v>45412</v>
      </c>
      <c r="B13">
        <v>-3.5116132387510997E-2</v>
      </c>
      <c r="C13">
        <v>-3.3970886883570299E-2</v>
      </c>
      <c r="D13">
        <v>-3.4701353513329501E-2</v>
      </c>
      <c r="E13">
        <v>-1.0620033382756499E-2</v>
      </c>
      <c r="F13">
        <v>-1.6152050631842E-2</v>
      </c>
      <c r="G13">
        <v>2.9945558045994E-3</v>
      </c>
      <c r="H13">
        <v>4.3817196234698904E-3</v>
      </c>
      <c r="I13">
        <v>4.6674741860208001E-2</v>
      </c>
    </row>
    <row r="14" spans="1:9" x14ac:dyDescent="0.55000000000000004">
      <c r="A14" s="47">
        <v>45379</v>
      </c>
      <c r="B14">
        <v>5.0212778943650199E-2</v>
      </c>
      <c r="C14">
        <v>3.2222351233287101E-2</v>
      </c>
      <c r="D14">
        <v>2.4679338431529599E-2</v>
      </c>
      <c r="E14">
        <v>1.33344277867715E-2</v>
      </c>
      <c r="F14">
        <v>1.1333491476497801E-2</v>
      </c>
      <c r="G14">
        <v>3.6776110525735799E-3</v>
      </c>
      <c r="H14">
        <v>3.8055377050665298E-3</v>
      </c>
      <c r="I14">
        <v>8.5739297655983204E-2</v>
      </c>
    </row>
    <row r="15" spans="1:9" x14ac:dyDescent="0.55000000000000004">
      <c r="A15" s="47">
        <v>45351</v>
      </c>
      <c r="B15">
        <v>8.3948324225333201E-2</v>
      </c>
      <c r="C15">
        <v>4.59276829680852E-2</v>
      </c>
      <c r="D15">
        <v>5.2227793770756002E-3</v>
      </c>
      <c r="E15">
        <v>-8.8974583976317908E-3</v>
      </c>
      <c r="F15">
        <v>-1.43695747821689E-2</v>
      </c>
      <c r="G15">
        <v>3.0334719067415302E-3</v>
      </c>
      <c r="H15">
        <v>4.1087041463263602E-3</v>
      </c>
      <c r="I15">
        <v>0.22077309766982001</v>
      </c>
    </row>
    <row r="16" spans="1:9" x14ac:dyDescent="0.55000000000000004">
      <c r="A16" s="47">
        <v>45322</v>
      </c>
      <c r="B16">
        <v>5.2767921667925502E-2</v>
      </c>
      <c r="C16">
        <v>1.9710211538328099E-2</v>
      </c>
      <c r="D16">
        <v>2.7158405539720501E-2</v>
      </c>
      <c r="E16">
        <v>-3.0643182543331799E-3</v>
      </c>
      <c r="F16">
        <v>-5.32086851075886E-3</v>
      </c>
      <c r="G16">
        <v>3.3629623481952202E-3</v>
      </c>
      <c r="H16">
        <v>3.9285070596082302E-3</v>
      </c>
      <c r="I16">
        <v>0</v>
      </c>
    </row>
    <row r="17" spans="1:9" x14ac:dyDescent="0.55000000000000004">
      <c r="A17" s="47">
        <v>45289</v>
      </c>
      <c r="B17">
        <v>5.0680264981331602E-2</v>
      </c>
      <c r="C17">
        <v>5.52888997395833E-2</v>
      </c>
      <c r="D17">
        <v>2.72085730903751E-2</v>
      </c>
      <c r="E17">
        <v>2.7503371205924498E-2</v>
      </c>
      <c r="F17">
        <v>3.9869724263073399E-2</v>
      </c>
      <c r="G17">
        <v>3.24199649865231E-3</v>
      </c>
      <c r="H17">
        <v>4.7365996291688396E-3</v>
      </c>
      <c r="I17">
        <v>0</v>
      </c>
    </row>
    <row r="18" spans="1:9" x14ac:dyDescent="0.55000000000000004">
      <c r="A18" s="47">
        <v>45260</v>
      </c>
      <c r="B18">
        <v>9.0100124843998097E-2</v>
      </c>
      <c r="C18">
        <v>8.7376773589050494E-2</v>
      </c>
      <c r="D18">
        <v>5.5626276434427697E-2</v>
      </c>
      <c r="E18">
        <v>2.5063291020321701E-2</v>
      </c>
      <c r="F18">
        <v>3.3471463727980502E-2</v>
      </c>
      <c r="G18">
        <v>3.38535895020686E-3</v>
      </c>
      <c r="H18">
        <v>5.3570521913659502E-3</v>
      </c>
      <c r="I18">
        <v>0</v>
      </c>
    </row>
    <row r="19" spans="1:9" x14ac:dyDescent="0.55000000000000004">
      <c r="A19" s="47">
        <v>45230</v>
      </c>
      <c r="B19">
        <v>-2.24719404061056E-2</v>
      </c>
      <c r="C19">
        <v>-2.1747380912447E-2</v>
      </c>
      <c r="D19">
        <v>-1.7327638953824401E-2</v>
      </c>
      <c r="E19">
        <v>5.60091265434726E-3</v>
      </c>
      <c r="F19">
        <v>7.1933770143439704E-3</v>
      </c>
      <c r="G19">
        <v>2.8544842491118301E-3</v>
      </c>
      <c r="H19">
        <v>4.4844029478301496E-3</v>
      </c>
      <c r="I19">
        <v>0</v>
      </c>
    </row>
    <row r="20" spans="1:9" x14ac:dyDescent="0.55000000000000004">
      <c r="A20" s="47">
        <v>45198</v>
      </c>
      <c r="B20">
        <v>-3.99303737255194E-2</v>
      </c>
      <c r="C20">
        <v>-4.51426499057863E-2</v>
      </c>
      <c r="D20">
        <v>-2.6434790569803E-2</v>
      </c>
      <c r="E20">
        <v>-1.00590035667207E-2</v>
      </c>
      <c r="F20">
        <v>-3.1067606670070899E-2</v>
      </c>
      <c r="G20">
        <v>3.2537816882776101E-3</v>
      </c>
      <c r="H20">
        <v>4.10903442028299E-3</v>
      </c>
      <c r="I20">
        <v>0</v>
      </c>
    </row>
    <row r="21" spans="1:9" x14ac:dyDescent="0.55000000000000004">
      <c r="A21" s="47">
        <v>45169</v>
      </c>
      <c r="B21">
        <v>-1.092758784307E-2</v>
      </c>
      <c r="C21">
        <v>-1.1953580340145801E-2</v>
      </c>
      <c r="D21">
        <v>-1.28755364806867E-2</v>
      </c>
      <c r="E21">
        <v>-6.6723329760509697E-4</v>
      </c>
      <c r="F21">
        <v>4.5047960354553896E-3</v>
      </c>
      <c r="G21">
        <v>3.2166233275971999E-3</v>
      </c>
      <c r="H21">
        <v>4.5132837475068098E-3</v>
      </c>
      <c r="I21">
        <v>0</v>
      </c>
    </row>
    <row r="22" spans="1:9" x14ac:dyDescent="0.55000000000000004">
      <c r="A22" s="47">
        <v>45138</v>
      </c>
      <c r="B22">
        <v>2.4145204288999599E-2</v>
      </c>
      <c r="C22">
        <v>3.5087676041405197E-2</v>
      </c>
      <c r="D22">
        <v>1.4808335392428E-2</v>
      </c>
      <c r="E22">
        <v>8.6649567129242194E-3</v>
      </c>
      <c r="F22">
        <v>-2.3283594716710901E-3</v>
      </c>
      <c r="G22">
        <v>2.5165094143340099E-3</v>
      </c>
      <c r="H22">
        <v>4.5339577012002402E-3</v>
      </c>
      <c r="I22">
        <v>0</v>
      </c>
    </row>
    <row r="23" spans="1:9" x14ac:dyDescent="0.55000000000000004">
      <c r="A23" s="47">
        <v>45107</v>
      </c>
      <c r="B23">
        <v>6.5139875931752494E-2</v>
      </c>
      <c r="C23">
        <v>5.8030504161657302E-2</v>
      </c>
      <c r="D23">
        <v>3.07057450410817E-2</v>
      </c>
      <c r="E23">
        <v>-3.4641352790287798E-3</v>
      </c>
      <c r="F23">
        <v>-4.5814666102041999E-3</v>
      </c>
      <c r="G23">
        <v>2.9367030626308299E-3</v>
      </c>
      <c r="H23">
        <v>3.9579416162585099E-3</v>
      </c>
      <c r="I23">
        <v>0</v>
      </c>
    </row>
    <row r="24" spans="1:9" x14ac:dyDescent="0.55000000000000004">
      <c r="A24" s="47">
        <v>45077</v>
      </c>
      <c r="B24">
        <v>-4.9344149142103298E-2</v>
      </c>
      <c r="C24">
        <v>-4.3769765482750697E-3</v>
      </c>
      <c r="D24">
        <v>-4.1810054195349902E-2</v>
      </c>
      <c r="E24">
        <v>1.41866494570442E-3</v>
      </c>
      <c r="F24">
        <v>6.7365242374775001E-3</v>
      </c>
      <c r="G24">
        <v>2.47244818538372E-3</v>
      </c>
      <c r="H24">
        <v>3.1764748616964801E-3</v>
      </c>
      <c r="I24">
        <v>0</v>
      </c>
    </row>
    <row r="25" spans="1:9" x14ac:dyDescent="0.55000000000000004">
      <c r="A25" s="47">
        <v>45044</v>
      </c>
      <c r="B25">
        <v>2.8165134814900999E-2</v>
      </c>
      <c r="C25">
        <v>2.03453292864328E-2</v>
      </c>
      <c r="D25">
        <v>2.79447822917087E-2</v>
      </c>
      <c r="E25">
        <v>4.1062729732976901E-3</v>
      </c>
      <c r="F25">
        <v>-1.1826137364260301E-3</v>
      </c>
      <c r="G25">
        <v>2.2466441580484301E-3</v>
      </c>
      <c r="H25">
        <v>2.5875173240348399E-3</v>
      </c>
      <c r="I25">
        <v>0</v>
      </c>
    </row>
    <row r="26" spans="1:9" x14ac:dyDescent="0.55000000000000004">
      <c r="A26" s="47">
        <v>45016</v>
      </c>
      <c r="B26">
        <v>6.6494387589592901E-3</v>
      </c>
      <c r="C26">
        <v>3.1109300834548902E-2</v>
      </c>
      <c r="D26">
        <v>3.5531181238508E-2</v>
      </c>
      <c r="E26">
        <v>1.6505177059239502E-2</v>
      </c>
      <c r="F26">
        <v>2.9668936423302501E-2</v>
      </c>
      <c r="G26">
        <v>2.30978827899309E-3</v>
      </c>
      <c r="H26">
        <v>5.51160783692284E-3</v>
      </c>
      <c r="I26">
        <v>0</v>
      </c>
    </row>
    <row r="27" spans="1:9" x14ac:dyDescent="0.55000000000000004">
      <c r="A27" s="47">
        <v>44985</v>
      </c>
      <c r="B27">
        <v>-2.6434116248319001E-2</v>
      </c>
      <c r="C27">
        <v>-1.74944488214979E-2</v>
      </c>
      <c r="D27">
        <v>-2.8469791229495198E-2</v>
      </c>
      <c r="E27">
        <v>-1.8224149728895501E-2</v>
      </c>
      <c r="F27">
        <v>-2.4092418031298399E-2</v>
      </c>
      <c r="G27">
        <v>1.6844818576791101E-3</v>
      </c>
      <c r="H27">
        <v>3.3597594011327602E-3</v>
      </c>
      <c r="I27">
        <v>0</v>
      </c>
    </row>
    <row r="28" spans="1:9" x14ac:dyDescent="0.55000000000000004">
      <c r="A28" s="47">
        <v>44957</v>
      </c>
      <c r="B28">
        <v>7.7926839941579997E-3</v>
      </c>
      <c r="C28">
        <v>5.4718938130709403E-2</v>
      </c>
      <c r="D28">
        <v>1.0791408368430601E-2</v>
      </c>
      <c r="E28">
        <v>1.7786115520347801E-2</v>
      </c>
      <c r="F28">
        <v>3.1424185112918002E-2</v>
      </c>
      <c r="G28">
        <v>1.4250520406195999E-3</v>
      </c>
      <c r="H28">
        <v>2.17864759548791E-3</v>
      </c>
      <c r="I28">
        <v>0</v>
      </c>
    </row>
    <row r="29" spans="1:9" x14ac:dyDescent="0.55000000000000004">
      <c r="A29" s="47">
        <v>44925</v>
      </c>
      <c r="B29">
        <v>-1.53461919397163E-2</v>
      </c>
      <c r="C29">
        <v>-1.8730441737186999E-2</v>
      </c>
      <c r="D29">
        <v>-3.94126158914188E-3</v>
      </c>
      <c r="E29">
        <v>-1.8948124151442199E-2</v>
      </c>
      <c r="F29">
        <v>-5.1624918762309298E-2</v>
      </c>
      <c r="G29">
        <v>1.46602889866498E-3</v>
      </c>
      <c r="H29">
        <v>4.7761059045148303E-3</v>
      </c>
      <c r="I29">
        <v>0</v>
      </c>
    </row>
    <row r="30" spans="1:9" x14ac:dyDescent="0.55000000000000004">
      <c r="A30" s="47">
        <v>44895</v>
      </c>
      <c r="B30">
        <v>4.3575421216806E-2</v>
      </c>
      <c r="C30">
        <v>6.3759158398533106E-2</v>
      </c>
      <c r="D30">
        <v>4.6101931340597299E-2</v>
      </c>
      <c r="E30">
        <v>3.2040446080970703E-2</v>
      </c>
      <c r="F30">
        <v>2.1627480830534999E-2</v>
      </c>
      <c r="G30">
        <v>8.7451496150081599E-4</v>
      </c>
      <c r="H30">
        <v>3.1943864578156699E-3</v>
      </c>
      <c r="I30">
        <v>0</v>
      </c>
    </row>
    <row r="31" spans="1:9" x14ac:dyDescent="0.55000000000000004">
      <c r="A31" s="47">
        <v>44865</v>
      </c>
      <c r="B31">
        <v>8.5945398067317699E-2</v>
      </c>
      <c r="C31">
        <v>5.1687947999326897E-2</v>
      </c>
      <c r="D31">
        <v>4.4635839811398001E-2</v>
      </c>
      <c r="E31">
        <v>-1.19478610563351E-3</v>
      </c>
      <c r="F31">
        <v>5.7477368449139199E-3</v>
      </c>
      <c r="G31">
        <v>4.6668498200008702E-4</v>
      </c>
      <c r="H31">
        <v>1.09906669507409E-3</v>
      </c>
      <c r="I31">
        <v>0</v>
      </c>
    </row>
    <row r="32" spans="1:9" x14ac:dyDescent="0.55000000000000004">
      <c r="A32" s="47">
        <v>44834</v>
      </c>
      <c r="B32">
        <v>-6.8387357628000106E-2</v>
      </c>
      <c r="C32">
        <v>-8.1086880175988599E-2</v>
      </c>
      <c r="D32">
        <v>-6.0856730938366403E-2</v>
      </c>
      <c r="E32">
        <v>-2.96021136526823E-2</v>
      </c>
      <c r="F32">
        <v>-4.58895099491499E-2</v>
      </c>
      <c r="G32">
        <v>2.13955412404321E-4</v>
      </c>
      <c r="H32">
        <v>1.08100359420926E-3</v>
      </c>
      <c r="I32">
        <v>0</v>
      </c>
    </row>
    <row r="33" spans="1:9" x14ac:dyDescent="0.55000000000000004">
      <c r="A33" s="47">
        <v>44804</v>
      </c>
      <c r="B33">
        <v>-1.55785676264064E-2</v>
      </c>
      <c r="C33">
        <v>-3.7479399574837299E-2</v>
      </c>
      <c r="D33">
        <v>-2.2992614000316301E-2</v>
      </c>
      <c r="E33">
        <v>-5.3992835532896202E-2</v>
      </c>
      <c r="F33">
        <v>-5.8086899494486303E-2</v>
      </c>
      <c r="G33">
        <v>-2.6247900779818899E-4</v>
      </c>
      <c r="H33">
        <v>1.19652680544546E-3</v>
      </c>
      <c r="I33">
        <v>0</v>
      </c>
    </row>
    <row r="34" spans="1:9" x14ac:dyDescent="0.55000000000000004">
      <c r="A34" s="47">
        <v>44771</v>
      </c>
      <c r="B34">
        <v>4.1328687526042802E-2</v>
      </c>
      <c r="C34">
        <v>7.0074927949045601E-2</v>
      </c>
      <c r="D34">
        <v>3.3030224521375398E-2</v>
      </c>
      <c r="E34">
        <v>5.6027770526972699E-2</v>
      </c>
      <c r="F34">
        <v>4.6402523445403299E-2</v>
      </c>
      <c r="G34">
        <v>-3.2074596941467098E-4</v>
      </c>
      <c r="H34">
        <v>6.9849782648390103E-4</v>
      </c>
      <c r="I34">
        <v>0</v>
      </c>
    </row>
    <row r="35" spans="1:9" x14ac:dyDescent="0.55000000000000004">
      <c r="A35" s="47">
        <v>44742</v>
      </c>
      <c r="B35">
        <v>-7.5687283895392796E-2</v>
      </c>
      <c r="C35">
        <v>-8.3417438768559199E-2</v>
      </c>
      <c r="D35">
        <v>-4.14443575322559E-2</v>
      </c>
      <c r="E35">
        <v>-3.44163496637288E-2</v>
      </c>
      <c r="F35">
        <v>-1.8714104691286801E-2</v>
      </c>
      <c r="G35">
        <v>-7.4769950155584297E-4</v>
      </c>
      <c r="H35">
        <v>-9.9684378161402098E-4</v>
      </c>
      <c r="I35">
        <v>0</v>
      </c>
    </row>
    <row r="36" spans="1:9" x14ac:dyDescent="0.55000000000000004">
      <c r="A36" s="47">
        <v>44712</v>
      </c>
      <c r="B36">
        <v>-2.48912147290739E-2</v>
      </c>
      <c r="C36">
        <v>-2.86443567628736E-2</v>
      </c>
      <c r="D36">
        <v>-2.3619322110164799E-2</v>
      </c>
      <c r="E36">
        <v>-9.3724009425101302E-3</v>
      </c>
      <c r="F36">
        <v>-1.5856606504977E-2</v>
      </c>
      <c r="G36">
        <v>-7.6659661308653405E-4</v>
      </c>
      <c r="H36">
        <v>7.9815511337311097E-4</v>
      </c>
      <c r="I36">
        <v>0</v>
      </c>
    </row>
    <row r="37" spans="1:9" x14ac:dyDescent="0.55000000000000004">
      <c r="A37" s="47">
        <v>44680</v>
      </c>
      <c r="B37">
        <v>-0.10360424331972599</v>
      </c>
      <c r="C37">
        <v>-7.1922743625940797E-2</v>
      </c>
      <c r="D37">
        <v>-4.09726690033487E-2</v>
      </c>
      <c r="E37">
        <v>-3.1281020096415403E-2</v>
      </c>
      <c r="F37">
        <v>-3.8721810872387998E-2</v>
      </c>
      <c r="G37">
        <v>-3.1039191234427698E-4</v>
      </c>
      <c r="H37">
        <v>0</v>
      </c>
      <c r="I37">
        <v>0</v>
      </c>
    </row>
    <row r="38" spans="1:9" x14ac:dyDescent="0.55000000000000004">
      <c r="A38" s="47">
        <v>44651</v>
      </c>
      <c r="B38">
        <v>5.5674473799859597E-2</v>
      </c>
      <c r="C38">
        <v>4.01514955022335E-2</v>
      </c>
      <c r="D38">
        <v>4.9466909217671599E-2</v>
      </c>
      <c r="E38">
        <v>-1.60517513875106E-2</v>
      </c>
      <c r="F38">
        <v>-2.9850600143454999E-2</v>
      </c>
      <c r="G38">
        <v>-7.0768676211596703E-4</v>
      </c>
      <c r="H38">
        <v>-3.9891835732319702E-4</v>
      </c>
      <c r="I38">
        <v>0</v>
      </c>
    </row>
    <row r="39" spans="1:9" x14ac:dyDescent="0.55000000000000004">
      <c r="A39" s="47">
        <v>44620</v>
      </c>
      <c r="B39">
        <v>-1.3647443753047399E-2</v>
      </c>
      <c r="C39">
        <v>-2.18599539678117E-2</v>
      </c>
      <c r="D39">
        <v>-9.8650001188379504E-3</v>
      </c>
      <c r="E39">
        <v>-2.2846811505125499E-2</v>
      </c>
      <c r="F39">
        <v>-1.89675277017647E-2</v>
      </c>
      <c r="G39">
        <v>-4.65042013452321E-4</v>
      </c>
      <c r="H39">
        <v>-1.9936497193373499E-4</v>
      </c>
      <c r="I39">
        <v>0</v>
      </c>
    </row>
    <row r="40" spans="1:9" x14ac:dyDescent="0.55000000000000004">
      <c r="A40" s="47">
        <v>44592</v>
      </c>
      <c r="B40">
        <v>-9.1110482463433701E-2</v>
      </c>
      <c r="C40">
        <v>-8.0408878353594906E-2</v>
      </c>
      <c r="D40">
        <v>-6.2773765625253303E-2</v>
      </c>
      <c r="E40">
        <v>-1.7130045497344301E-2</v>
      </c>
      <c r="F40">
        <v>-1.31602127355711E-2</v>
      </c>
      <c r="G40">
        <v>-6.7777278323055701E-4</v>
      </c>
      <c r="H40">
        <v>-3.9878861428033202E-4</v>
      </c>
      <c r="I40">
        <v>0</v>
      </c>
    </row>
    <row r="41" spans="1:9" x14ac:dyDescent="0.55000000000000004">
      <c r="A41" s="47">
        <v>44560</v>
      </c>
      <c r="B41">
        <v>1.9265483628266199E-2</v>
      </c>
      <c r="C41">
        <v>3.9121951120689703E-2</v>
      </c>
      <c r="D41">
        <v>5.3306044962461802E-2</v>
      </c>
      <c r="E41">
        <v>-2.6479957283864801E-4</v>
      </c>
      <c r="F41">
        <v>-1.48482542285777E-2</v>
      </c>
      <c r="G41">
        <v>-6.1932583035362299E-4</v>
      </c>
      <c r="H41">
        <v>-1.99245760668321E-4</v>
      </c>
      <c r="I41">
        <v>0</v>
      </c>
    </row>
    <row r="42" spans="1:9" x14ac:dyDescent="0.55000000000000004">
      <c r="A42" s="47">
        <v>44530</v>
      </c>
      <c r="B42">
        <v>-2.9080781161694901E-2</v>
      </c>
      <c r="C42">
        <v>-1.24125712413045E-2</v>
      </c>
      <c r="D42">
        <v>-1.46465105089769E-2</v>
      </c>
      <c r="E42">
        <v>2.44834703556251E-3</v>
      </c>
      <c r="F42">
        <v>2.00607400338155E-2</v>
      </c>
      <c r="G42">
        <v>-6.5757793087895E-4</v>
      </c>
      <c r="H42">
        <v>0</v>
      </c>
      <c r="I42">
        <v>0</v>
      </c>
    </row>
    <row r="43" spans="1:9" x14ac:dyDescent="0.55000000000000004">
      <c r="A43" s="47">
        <v>44498</v>
      </c>
      <c r="B43">
        <v>6.8050579539861794E-2</v>
      </c>
      <c r="C43">
        <v>6.3592451864449298E-2</v>
      </c>
      <c r="D43">
        <v>2.8215354945460701E-2</v>
      </c>
      <c r="E43">
        <v>-7.1500358971164904E-3</v>
      </c>
      <c r="F43">
        <v>-1.38784280549925E-2</v>
      </c>
      <c r="G43">
        <v>-4.9288505963174202E-4</v>
      </c>
      <c r="H43">
        <v>0</v>
      </c>
      <c r="I43">
        <v>0</v>
      </c>
    </row>
    <row r="44" spans="1:9" x14ac:dyDescent="0.55000000000000004">
      <c r="A44" s="47">
        <v>44469</v>
      </c>
      <c r="B44">
        <v>-3.2467554911592603E-2</v>
      </c>
      <c r="C44">
        <v>-5.6987551631858299E-2</v>
      </c>
      <c r="D44">
        <v>-4.3384649087011999E-2</v>
      </c>
      <c r="E44">
        <v>-6.9800276987440598E-3</v>
      </c>
      <c r="F44">
        <v>-1.308818729519E-2</v>
      </c>
      <c r="G44">
        <v>-5.4096637378075996E-4</v>
      </c>
      <c r="H44">
        <v>-1.19359099303384E-4</v>
      </c>
      <c r="I44">
        <v>0</v>
      </c>
    </row>
    <row r="45" spans="1:9" x14ac:dyDescent="0.55000000000000004">
      <c r="A45" s="47">
        <v>44439</v>
      </c>
      <c r="B45">
        <v>3.2751066502925801E-2</v>
      </c>
      <c r="C45">
        <v>2.7197375884063998E-2</v>
      </c>
      <c r="D45">
        <v>1.73517312787437E-2</v>
      </c>
      <c r="E45">
        <v>-5.1476950690737501E-3</v>
      </c>
      <c r="F45">
        <v>-6.1795553787255004E-3</v>
      </c>
      <c r="G45">
        <v>-6.6610912066455996E-4</v>
      </c>
      <c r="H45">
        <v>0</v>
      </c>
      <c r="I45">
        <v>0</v>
      </c>
    </row>
    <row r="46" spans="1:9" x14ac:dyDescent="0.55000000000000004">
      <c r="A46" s="47">
        <v>44407</v>
      </c>
      <c r="B46">
        <v>1.7293415649615802E-2</v>
      </c>
      <c r="C46">
        <v>3.0629321674300099E-2</v>
      </c>
      <c r="D46">
        <v>2.9304707734780101E-2</v>
      </c>
      <c r="E46">
        <v>1.19159967176232E-2</v>
      </c>
      <c r="F46">
        <v>1.8037082120281499E-2</v>
      </c>
      <c r="G46">
        <v>-5.5958955188450997E-4</v>
      </c>
      <c r="H46">
        <v>0</v>
      </c>
      <c r="I46">
        <v>3.7180913389227098E-2</v>
      </c>
    </row>
    <row r="47" spans="1:9" x14ac:dyDescent="0.55000000000000004">
      <c r="A47" s="47">
        <v>44377</v>
      </c>
      <c r="B47">
        <v>9.5298693508221195E-3</v>
      </c>
      <c r="C47">
        <v>1.7182776872043198E-2</v>
      </c>
      <c r="D47">
        <v>4.8788775444277297E-3</v>
      </c>
      <c r="E47">
        <v>4.8770086080978103E-3</v>
      </c>
      <c r="F47">
        <v>4.6852145392128897E-3</v>
      </c>
      <c r="G47">
        <v>-5.9787756773954604E-4</v>
      </c>
      <c r="H47">
        <v>0</v>
      </c>
      <c r="I47">
        <v>-4.1425598462818201E-2</v>
      </c>
    </row>
    <row r="48" spans="1:9" x14ac:dyDescent="0.55000000000000004">
      <c r="A48" s="47">
        <v>44344</v>
      </c>
      <c r="B48">
        <v>-1.2260682208616199E-2</v>
      </c>
      <c r="C48">
        <v>2.02273018714503E-2</v>
      </c>
      <c r="D48">
        <v>2.3177023239864699E-2</v>
      </c>
      <c r="E48">
        <v>-3.2812318112317401E-3</v>
      </c>
      <c r="F48">
        <v>-3.5354022518641097E-4</v>
      </c>
      <c r="G48">
        <v>-5.5894239452336503E-4</v>
      </c>
      <c r="H48">
        <v>-9.9655459742997694E-5</v>
      </c>
      <c r="I48">
        <v>5.76692932516212E-2</v>
      </c>
    </row>
    <row r="49" spans="1:9" x14ac:dyDescent="0.55000000000000004">
      <c r="A49" s="47">
        <v>44316</v>
      </c>
      <c r="B49">
        <v>6.9181329947251693E-2</v>
      </c>
      <c r="C49">
        <v>4.9322792935122303E-2</v>
      </c>
      <c r="D49">
        <v>2.5974063127903999E-2</v>
      </c>
      <c r="E49">
        <v>-2.8513614459835203E-4</v>
      </c>
      <c r="F49">
        <v>-9.9733029987639794E-3</v>
      </c>
      <c r="G49">
        <v>-4.8165535406152798E-4</v>
      </c>
      <c r="H49">
        <v>9.9665391943393203E-5</v>
      </c>
      <c r="I49">
        <v>1.1308650560939401E-2</v>
      </c>
    </row>
    <row r="50" spans="1:9" x14ac:dyDescent="0.55000000000000004">
      <c r="A50" s="47">
        <v>44286</v>
      </c>
      <c r="B50">
        <v>-1.8571772953184199E-3</v>
      </c>
      <c r="C50">
        <v>3.7759662699765398E-2</v>
      </c>
      <c r="D50">
        <v>4.7117393748514098E-2</v>
      </c>
      <c r="E50">
        <v>3.2828342805972799E-3</v>
      </c>
      <c r="F50">
        <v>5.6748097578889203E-3</v>
      </c>
      <c r="G50">
        <v>-7.2188804199435597E-4</v>
      </c>
      <c r="H50">
        <v>7.9433968772413307E-5</v>
      </c>
      <c r="I50">
        <v>1.95794947536982E-2</v>
      </c>
    </row>
    <row r="51" spans="1:9" x14ac:dyDescent="0.55000000000000004">
      <c r="A51" s="47">
        <v>44253</v>
      </c>
      <c r="B51">
        <v>-5.3736305444831399E-3</v>
      </c>
      <c r="C51">
        <v>2.62647445848752E-2</v>
      </c>
      <c r="D51">
        <v>-1.4905677651459301E-2</v>
      </c>
      <c r="E51">
        <v>-1.20624652676459E-2</v>
      </c>
      <c r="F51">
        <v>-1.8903771498020201E-2</v>
      </c>
      <c r="G51">
        <v>-5.6756783932954103E-4</v>
      </c>
      <c r="H51">
        <v>-9.9554583003369501E-5</v>
      </c>
      <c r="I51">
        <v>-6.9751829556944506E-2</v>
      </c>
    </row>
    <row r="52" spans="1:9" x14ac:dyDescent="0.55000000000000004">
      <c r="A52" s="47">
        <v>44225</v>
      </c>
      <c r="B52">
        <v>1.01780910323295E-2</v>
      </c>
      <c r="C52">
        <v>-1.8385438239551102E-2</v>
      </c>
      <c r="D52">
        <v>-1.5601785850803299E-2</v>
      </c>
      <c r="E52">
        <v>-7.7559060144838398E-4</v>
      </c>
      <c r="F52">
        <v>-3.9977752470324902E-3</v>
      </c>
      <c r="G52">
        <v>-5.0001397486243405E-4</v>
      </c>
      <c r="H52">
        <v>2.98752975693928E-4</v>
      </c>
      <c r="I52">
        <v>-3.42853449973735E-3</v>
      </c>
    </row>
    <row r="53" spans="1:9" x14ac:dyDescent="0.55000000000000004">
      <c r="A53" s="47">
        <v>44195</v>
      </c>
      <c r="B53">
        <v>5.30546846193218E-2</v>
      </c>
      <c r="C53">
        <v>4.3900237886295997E-2</v>
      </c>
      <c r="D53">
        <v>2.5523812430245499E-2</v>
      </c>
      <c r="E53">
        <v>1.04243185188757E-4</v>
      </c>
      <c r="F53">
        <v>1.59310000808843E-3</v>
      </c>
      <c r="G53">
        <v>-6.0543067947016504E-4</v>
      </c>
      <c r="H53">
        <v>0</v>
      </c>
      <c r="I53">
        <v>3.04814250809873E-2</v>
      </c>
    </row>
    <row r="54" spans="1:9" x14ac:dyDescent="0.55000000000000004">
      <c r="A54" s="47">
        <v>44165</v>
      </c>
      <c r="B54">
        <v>8.4988820966897596E-2</v>
      </c>
      <c r="C54">
        <v>0.10871966960997501</v>
      </c>
      <c r="D54">
        <v>6.2537951065177594E-2</v>
      </c>
      <c r="E54">
        <v>9.1578339931430702E-3</v>
      </c>
      <c r="F54">
        <v>8.1591775206479899E-4</v>
      </c>
      <c r="G54">
        <v>-7.2016197856850095E-4</v>
      </c>
      <c r="H54">
        <v>1.9909944783380601E-4</v>
      </c>
      <c r="I54">
        <v>-7.6927985699398502E-2</v>
      </c>
    </row>
    <row r="55" spans="1:9" x14ac:dyDescent="0.55000000000000004">
      <c r="A55" s="47">
        <v>44134</v>
      </c>
      <c r="B55">
        <v>-3.4524652945700798E-2</v>
      </c>
      <c r="C55">
        <v>-3.2536679001697398E-2</v>
      </c>
      <c r="D55">
        <v>-3.2693851287751499E-2</v>
      </c>
      <c r="E55">
        <v>6.5023013975342697E-3</v>
      </c>
      <c r="F55">
        <v>8.8233699700366302E-3</v>
      </c>
      <c r="G55">
        <v>-4.2232148074827802E-4</v>
      </c>
      <c r="H55">
        <v>-9.9376561738639998E-5</v>
      </c>
      <c r="I55">
        <v>2.2431975021079999E-3</v>
      </c>
    </row>
    <row r="56" spans="1:9" x14ac:dyDescent="0.55000000000000004">
      <c r="A56" s="47">
        <v>44104</v>
      </c>
      <c r="B56">
        <v>-1.9809277732698499E-2</v>
      </c>
      <c r="C56">
        <v>-2.6491627042644701E-2</v>
      </c>
      <c r="D56">
        <v>-1.33281557003639E-2</v>
      </c>
      <c r="E56">
        <v>2.8712754093742601E-3</v>
      </c>
      <c r="F56">
        <v>1.06746734464012E-2</v>
      </c>
      <c r="G56">
        <v>-6.6186015489166905E-4</v>
      </c>
      <c r="H56">
        <v>1.5883179919296E-4</v>
      </c>
      <c r="I56">
        <v>-2.1694191452112599E-2</v>
      </c>
    </row>
    <row r="57" spans="1:9" x14ac:dyDescent="0.55000000000000004">
      <c r="A57" s="47">
        <v>44071</v>
      </c>
      <c r="B57">
        <v>6.6093099500493996E-2</v>
      </c>
      <c r="C57">
        <v>7.4770995380051095E-2</v>
      </c>
      <c r="D57">
        <v>2.9838869829736499E-2</v>
      </c>
      <c r="E57">
        <v>8.5897445456373201E-4</v>
      </c>
      <c r="F57">
        <v>-6.0255296654141404E-3</v>
      </c>
      <c r="G57">
        <v>-3.9312673428582002E-4</v>
      </c>
      <c r="H57">
        <v>9.9075570490159097E-5</v>
      </c>
      <c r="I57">
        <v>-1.54330508995847E-2</v>
      </c>
    </row>
    <row r="58" spans="1:9" x14ac:dyDescent="0.55000000000000004">
      <c r="A58" s="47">
        <v>44043</v>
      </c>
      <c r="B58">
        <v>7.1443534048111407E-2</v>
      </c>
      <c r="C58">
        <v>3.8303285483890899E-2</v>
      </c>
      <c r="D58">
        <v>3.3936683713023302E-2</v>
      </c>
      <c r="E58">
        <v>1.30490319121539E-2</v>
      </c>
      <c r="F58">
        <v>8.5875803219181996E-3</v>
      </c>
      <c r="G58">
        <v>-7.2822414625184405E-4</v>
      </c>
      <c r="H58">
        <v>2.9775083765559701E-4</v>
      </c>
      <c r="I58">
        <v>5.3250990109864303E-2</v>
      </c>
    </row>
    <row r="59" spans="1:9" x14ac:dyDescent="0.55000000000000004">
      <c r="A59" s="47">
        <v>44012</v>
      </c>
      <c r="B59">
        <v>5.2712822708537603E-2</v>
      </c>
      <c r="C59">
        <v>1.6993503944546601E-2</v>
      </c>
      <c r="D59">
        <v>-8.2204923248618801E-4</v>
      </c>
      <c r="E59">
        <v>1.3818994389505301E-2</v>
      </c>
      <c r="F59">
        <v>1.0412570128161901E-2</v>
      </c>
      <c r="G59">
        <v>-6.0322421406433502E-4</v>
      </c>
      <c r="H59">
        <v>9.9332749680769398E-5</v>
      </c>
      <c r="I59">
        <v>1.73976643161247E-2</v>
      </c>
    </row>
    <row r="60" spans="1:9" x14ac:dyDescent="0.55000000000000004">
      <c r="A60" s="47">
        <v>43980</v>
      </c>
      <c r="B60">
        <v>4.5302597177818697E-2</v>
      </c>
      <c r="C60">
        <v>3.6866376602141801E-2</v>
      </c>
      <c r="D60">
        <v>2.2268937127536002E-2</v>
      </c>
      <c r="E60">
        <v>3.31088071085461E-3</v>
      </c>
      <c r="F60">
        <v>3.91793540580698E-3</v>
      </c>
      <c r="G60">
        <v>-5.8374256157189797E-4</v>
      </c>
      <c r="H60">
        <v>-1.9851716498320301E-4</v>
      </c>
      <c r="I60">
        <v>2.1212598772459802E-3</v>
      </c>
    </row>
    <row r="61" spans="1:9" x14ac:dyDescent="0.55000000000000004">
      <c r="A61" s="47">
        <v>43951</v>
      </c>
      <c r="B61">
        <v>7.7372126386819201E-2</v>
      </c>
      <c r="C61">
        <v>8.2135500866167901E-2</v>
      </c>
      <c r="D61">
        <v>5.8483370736649699E-2</v>
      </c>
      <c r="E61">
        <v>3.8590868925784998E-2</v>
      </c>
      <c r="F61">
        <v>0</v>
      </c>
      <c r="G61">
        <v>-9.2743212034296395E-4</v>
      </c>
      <c r="H61">
        <v>-2.9752385688464099E-4</v>
      </c>
      <c r="I61">
        <v>6.0904448367795599E-2</v>
      </c>
    </row>
    <row r="62" spans="1:9" x14ac:dyDescent="0.55000000000000004">
      <c r="A62" s="47">
        <v>43921</v>
      </c>
      <c r="B62">
        <v>-7.0851681970648103E-2</v>
      </c>
      <c r="C62">
        <v>-8.3355702839277498E-2</v>
      </c>
      <c r="D62">
        <v>-7.8483567135975998E-2</v>
      </c>
      <c r="E62">
        <v>-5.9604264867135E-2</v>
      </c>
      <c r="F62">
        <v>-1.42562154265651E-2</v>
      </c>
      <c r="G62">
        <v>-9.5622718703447504E-5</v>
      </c>
      <c r="H62">
        <v>5.1963531200223097E-3</v>
      </c>
      <c r="I62">
        <v>1.47006171898481E-2</v>
      </c>
    </row>
    <row r="63" spans="1:9" x14ac:dyDescent="0.55000000000000004">
      <c r="A63" s="47">
        <v>43889</v>
      </c>
      <c r="B63">
        <v>-8.7981406822824404E-2</v>
      </c>
      <c r="C63">
        <v>-9.8424275716145898E-2</v>
      </c>
      <c r="D63">
        <v>-8.9552227121388106E-2</v>
      </c>
      <c r="E63">
        <v>-1.0290861813260299E-2</v>
      </c>
      <c r="F63">
        <v>-7.2944408147824803E-3</v>
      </c>
      <c r="G63">
        <v>-4.9690357482612402E-4</v>
      </c>
      <c r="H63">
        <v>2.1792054602196602E-3</v>
      </c>
      <c r="I63">
        <v>8.6375316367552895E-3</v>
      </c>
    </row>
    <row r="64" spans="1:9" x14ac:dyDescent="0.55000000000000004">
      <c r="A64" s="47">
        <v>43861</v>
      </c>
      <c r="B64">
        <v>3.5076181745801599E-2</v>
      </c>
      <c r="C64">
        <v>1.45669762785827E-3</v>
      </c>
      <c r="D64">
        <v>2.2315433189684899E-2</v>
      </c>
      <c r="E64">
        <v>1.06151388496902E-2</v>
      </c>
      <c r="F64">
        <v>2.51656707241463E-2</v>
      </c>
      <c r="G64">
        <v>-5.2527820290004801E-4</v>
      </c>
      <c r="H64">
        <v>1.3885629372960601E-3</v>
      </c>
      <c r="I64">
        <v>5.9563741987739102E-2</v>
      </c>
    </row>
    <row r="65" spans="1:11" x14ac:dyDescent="0.55000000000000004">
      <c r="A65" s="47">
        <v>43829</v>
      </c>
      <c r="B65">
        <v>2.11346106076757E-2</v>
      </c>
      <c r="C65">
        <v>3.3107592931701499E-2</v>
      </c>
      <c r="D65">
        <v>1.0601372893929401E-2</v>
      </c>
      <c r="E65">
        <v>-6.2518513861942204E-4</v>
      </c>
      <c r="F65">
        <v>-8.1719153346076993E-3</v>
      </c>
      <c r="G65">
        <v>-6.2995132750354199E-4</v>
      </c>
      <c r="H65">
        <v>1.5894199409176601E-3</v>
      </c>
      <c r="I65">
        <v>1.6670496054389701E-2</v>
      </c>
    </row>
    <row r="66" spans="1:11" x14ac:dyDescent="0.55000000000000004">
      <c r="A66" s="47">
        <v>43798</v>
      </c>
      <c r="B66">
        <v>2.7663443942397899E-2</v>
      </c>
      <c r="C66">
        <v>3.3436937262965698E-2</v>
      </c>
      <c r="D66">
        <v>1.17005129309908E-2</v>
      </c>
      <c r="E66">
        <v>-2.9944192647540801E-3</v>
      </c>
      <c r="F66">
        <v>-1.14761530037278E-2</v>
      </c>
      <c r="G66">
        <v>-5.4372990124362797E-4</v>
      </c>
      <c r="H66">
        <v>8.9494517263566397E-4</v>
      </c>
      <c r="I66">
        <v>-2.0059261282617102E-2</v>
      </c>
    </row>
    <row r="67" spans="1:11" x14ac:dyDescent="0.55000000000000004">
      <c r="A67" s="47">
        <v>43769</v>
      </c>
      <c r="B67">
        <v>1.0862057215874001E-2</v>
      </c>
      <c r="C67">
        <v>2.7293343564096299E-2</v>
      </c>
      <c r="D67">
        <v>4.1119852306155096E-3</v>
      </c>
      <c r="E67">
        <v>-1.7792831062661801E-3</v>
      </c>
      <c r="F67">
        <v>-1.0142746433430799E-2</v>
      </c>
      <c r="G67">
        <v>-5.8152758531926395E-4</v>
      </c>
      <c r="H67">
        <v>2.5920126979150902E-3</v>
      </c>
      <c r="I67">
        <v>6.7314687644186603E-3</v>
      </c>
    </row>
    <row r="68" spans="1:11" x14ac:dyDescent="0.55000000000000004">
      <c r="A68" s="47">
        <v>43738</v>
      </c>
      <c r="B68">
        <v>-5.0586620421322302E-3</v>
      </c>
      <c r="C68">
        <v>1.99619939283944E-2</v>
      </c>
      <c r="D68">
        <v>1.1687800276112E-2</v>
      </c>
      <c r="E68">
        <v>-8.5763535114061797E-3</v>
      </c>
      <c r="F68">
        <v>-4.5303813105060896E-3</v>
      </c>
      <c r="G68">
        <v>-5.2408196237685402E-4</v>
      </c>
      <c r="H68">
        <v>1.35507121031853E-3</v>
      </c>
      <c r="I68">
        <v>-3.2131571491382502E-2</v>
      </c>
    </row>
    <row r="69" spans="1:11" x14ac:dyDescent="0.55000000000000004">
      <c r="A69" s="47">
        <v>43707</v>
      </c>
      <c r="B69">
        <v>-1.18154206520835E-2</v>
      </c>
      <c r="C69">
        <v>-3.0414715620962401E-2</v>
      </c>
      <c r="D69">
        <v>1.0509412309845499E-2</v>
      </c>
      <c r="E69">
        <v>5.9488160037437501E-3</v>
      </c>
      <c r="F69">
        <v>2.04295725344978E-2</v>
      </c>
      <c r="G69">
        <v>-5.04780079156109E-4</v>
      </c>
      <c r="H69">
        <v>2.2737419089684501E-3</v>
      </c>
      <c r="I69">
        <v>8.3941952191903396E-2</v>
      </c>
    </row>
    <row r="70" spans="1:11" x14ac:dyDescent="0.55000000000000004">
      <c r="A70" s="47">
        <v>43677</v>
      </c>
      <c r="B70">
        <v>2.1587661349821801E-2</v>
      </c>
      <c r="C70">
        <v>1.3477374885671099E-2</v>
      </c>
      <c r="D70">
        <v>1.2669774514513499E-2</v>
      </c>
      <c r="E70">
        <v>1.4585501377246899E-2</v>
      </c>
      <c r="F70">
        <v>1.6060499971035199E-2</v>
      </c>
      <c r="G70">
        <v>-5.3305178903151297E-4</v>
      </c>
      <c r="H70">
        <v>1.5840992253923799E-3</v>
      </c>
      <c r="I70">
        <v>3.4107888882585598E-2</v>
      </c>
    </row>
    <row r="71" spans="1:11" x14ac:dyDescent="0.55000000000000004">
      <c r="A71" s="47">
        <v>43644</v>
      </c>
      <c r="B71">
        <v>5.8736871098759497E-2</v>
      </c>
      <c r="C71">
        <v>6.2978758034131194E-2</v>
      </c>
      <c r="D71">
        <v>4.5127140544193999E-2</v>
      </c>
      <c r="E71">
        <v>1.6263079539636301E-2</v>
      </c>
      <c r="F71">
        <v>2.01725575574834E-2</v>
      </c>
      <c r="G71">
        <v>-3.7111028400171902E-4</v>
      </c>
      <c r="H71">
        <v>2.7801309922688101E-3</v>
      </c>
      <c r="I71">
        <v>6.2797697292829899E-2</v>
      </c>
    </row>
    <row r="72" spans="1:11" x14ac:dyDescent="0.55000000000000004">
      <c r="A72" s="47">
        <v>43616</v>
      </c>
      <c r="B72">
        <v>-2.9804483570105601E-2</v>
      </c>
      <c r="C72">
        <v>-5.1654513412094497E-2</v>
      </c>
      <c r="D72">
        <v>-7.3606410039288601E-3</v>
      </c>
      <c r="E72">
        <v>-2.4706375907755898E-3</v>
      </c>
      <c r="F72">
        <v>1.1727231241480699E-2</v>
      </c>
      <c r="G72">
        <v>-5.04069561744647E-4</v>
      </c>
      <c r="H72">
        <v>2.2887903914519101E-3</v>
      </c>
      <c r="I72">
        <v>1.7956545603511599E-2</v>
      </c>
    </row>
    <row r="73" spans="1:11" x14ac:dyDescent="0.55000000000000004">
      <c r="A73" s="47">
        <v>43585</v>
      </c>
      <c r="B73">
        <v>3.0466777408482099E-2</v>
      </c>
      <c r="C73">
        <v>3.02105399826351E-2</v>
      </c>
      <c r="D73">
        <v>9.9829521607164295E-3</v>
      </c>
      <c r="E73">
        <v>5.55281471495905E-3</v>
      </c>
      <c r="F73">
        <v>-5.5170497027390297E-4</v>
      </c>
      <c r="G73">
        <v>-5.1323872345188104E-4</v>
      </c>
      <c r="H73">
        <v>1.8943653607892399E-3</v>
      </c>
      <c r="I73">
        <v>-7.4853320098715601E-3</v>
      </c>
    </row>
    <row r="74" spans="1:11" x14ac:dyDescent="0.55000000000000004">
      <c r="A74" s="47"/>
      <c r="K74" s="34"/>
    </row>
    <row r="75" spans="1:11" x14ac:dyDescent="0.55000000000000004">
      <c r="A75" s="47"/>
    </row>
    <row r="77" spans="1:11" x14ac:dyDescent="0.55000000000000004">
      <c r="A77" s="1" t="s">
        <v>26</v>
      </c>
      <c r="B77" s="2">
        <f>STDEV(B2:B73)</f>
        <v>4.6357488609216874E-2</v>
      </c>
      <c r="C77" s="2">
        <f t="shared" ref="C77:I77" si="0">STDEV(C2:C73)</f>
        <v>4.5635871554213489E-2</v>
      </c>
      <c r="D77" s="2">
        <f t="shared" si="0"/>
        <v>3.3924506919529113E-2</v>
      </c>
      <c r="E77" s="2">
        <f t="shared" si="0"/>
        <v>1.7804445583860851E-2</v>
      </c>
      <c r="F77" s="2">
        <f t="shared" si="0"/>
        <v>2.00079772081561E-2</v>
      </c>
      <c r="G77" s="2">
        <f t="shared" si="0"/>
        <v>1.6269679782287853E-3</v>
      </c>
      <c r="H77" s="2">
        <f t="shared" si="0"/>
        <v>1.9635991291572291E-3</v>
      </c>
      <c r="I77" s="2">
        <f t="shared" si="0"/>
        <v>3.8592021009312923E-2</v>
      </c>
    </row>
    <row r="78" spans="1:11" x14ac:dyDescent="0.55000000000000004">
      <c r="A78" s="1" t="s">
        <v>27</v>
      </c>
      <c r="B78" s="2">
        <f>AVERAGE(B2:B73)</f>
        <v>1.0358461224157452E-2</v>
      </c>
      <c r="C78" s="2">
        <f t="shared" ref="C78:I78" si="1">AVERAGE(C2:C73)</f>
        <v>9.8206931531271933E-3</v>
      </c>
      <c r="D78" s="2">
        <f t="shared" si="1"/>
        <v>6.3270381497137511E-3</v>
      </c>
      <c r="E78" s="2">
        <f t="shared" si="1"/>
        <v>7.9742200778861036E-5</v>
      </c>
      <c r="F78" s="2">
        <f t="shared" si="1"/>
        <v>-1.1366047669321446E-3</v>
      </c>
      <c r="G78" s="2">
        <f t="shared" si="1"/>
        <v>7.574626534542976E-4</v>
      </c>
      <c r="H78" s="2">
        <f t="shared" si="1"/>
        <v>2.0424847296149273E-3</v>
      </c>
      <c r="I78" s="2">
        <f t="shared" si="1"/>
        <v>1.317275007488662E-2</v>
      </c>
    </row>
    <row r="79" spans="1:11" x14ac:dyDescent="0.55000000000000004">
      <c r="A79" s="1" t="s">
        <v>28</v>
      </c>
      <c r="B79" s="3">
        <f>(Prices!B2-Prices!B74)/Prices!B74</f>
        <v>0.94692865794547221</v>
      </c>
      <c r="C79" s="3">
        <f>(Prices!C2-Prices!C74)/Prices!C74</f>
        <v>0.87763301852919173</v>
      </c>
      <c r="D79" s="3">
        <f>(Prices!D2-Prices!D74)/Prices!D74</f>
        <v>0.51146985757275731</v>
      </c>
      <c r="E79" s="3">
        <f>(Prices!E2-Prices!E74)/Prices!E74</f>
        <v>-5.561370293187734E-3</v>
      </c>
      <c r="F79" s="3">
        <f>(Prices!F2-Prices!F74)/Prices!F74</f>
        <v>-9.1708108875326808E-2</v>
      </c>
      <c r="G79" s="3">
        <f>(Prices!G2-Prices!G74)/Prices!G74</f>
        <v>5.5931054713917835E-2</v>
      </c>
      <c r="H79" s="3">
        <f>(Prices!H2-Prices!H74)/Prices!H74</f>
        <v>0.15809062719861808</v>
      </c>
      <c r="I79" s="3">
        <f>(Prices!I2-Prices!I74)/Prices!I74</f>
        <v>1.4428801609909718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workbookViewId="0">
      <selection activeCell="I2" sqref="I2"/>
    </sheetView>
  </sheetViews>
  <sheetFormatPr defaultColWidth="10.15625" defaultRowHeight="14.4" x14ac:dyDescent="0.55000000000000004"/>
  <cols>
    <col min="2" max="2" width="16.1015625" bestFit="1" customWidth="1"/>
    <col min="3" max="3" width="12.3125" customWidth="1"/>
    <col min="4" max="4" width="17.68359375" bestFit="1" customWidth="1"/>
    <col min="5" max="5" width="16.89453125" customWidth="1"/>
    <col min="6" max="6" width="21.1015625" bestFit="1" customWidth="1"/>
    <col min="7" max="7" width="11.68359375" bestFit="1" customWidth="1"/>
    <col min="8" max="8" width="15.20703125" bestFit="1" customWidth="1"/>
    <col min="9" max="9" width="11.68359375" bestFit="1" customWidth="1"/>
    <col min="10" max="10" width="15.20703125" bestFit="1" customWidth="1"/>
    <col min="11" max="11" width="11.68359375" bestFit="1" customWidth="1"/>
  </cols>
  <sheetData>
    <row r="1" spans="1:9" x14ac:dyDescent="0.55000000000000004">
      <c r="A1" t="s">
        <v>25</v>
      </c>
      <c r="B1" t="s">
        <v>29</v>
      </c>
      <c r="C1" t="s">
        <v>30</v>
      </c>
      <c r="D1" t="s">
        <v>20</v>
      </c>
      <c r="E1" t="s">
        <v>31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55000000000000004">
      <c r="A2" s="47">
        <v>45744</v>
      </c>
      <c r="B2">
        <v>79.239997863769503</v>
      </c>
      <c r="C2">
        <v>67.745002746582003</v>
      </c>
      <c r="D2">
        <v>71.160003662109403</v>
      </c>
      <c r="E2">
        <v>124.15000152587901</v>
      </c>
      <c r="F2">
        <v>186.69999694824199</v>
      </c>
      <c r="G2">
        <v>111.084999084473</v>
      </c>
      <c r="H2">
        <v>4.9425001144409197</v>
      </c>
      <c r="I2">
        <v>274.14001464843801</v>
      </c>
    </row>
    <row r="3" spans="1:9" x14ac:dyDescent="0.55000000000000004">
      <c r="A3" s="47">
        <v>45716</v>
      </c>
      <c r="B3">
        <v>83.059997558593807</v>
      </c>
      <c r="C3">
        <v>70.459999084472699</v>
      </c>
      <c r="D3">
        <v>70.480003356933594</v>
      </c>
      <c r="E3">
        <v>125.51628112793</v>
      </c>
      <c r="F3">
        <v>190.03999328613301</v>
      </c>
      <c r="G3">
        <v>110.915000915527</v>
      </c>
      <c r="H3">
        <v>4.9266695976257298</v>
      </c>
      <c r="I3">
        <v>263.88000488281199</v>
      </c>
    </row>
    <row r="4" spans="1:9" x14ac:dyDescent="0.55000000000000004">
      <c r="A4" s="47">
        <v>45688</v>
      </c>
      <c r="B4">
        <v>84.790000915527301</v>
      </c>
      <c r="C4">
        <v>71.870002746582003</v>
      </c>
      <c r="D4">
        <v>68.949996948242202</v>
      </c>
      <c r="E4">
        <v>124.851234436035</v>
      </c>
      <c r="F4">
        <v>188.58999633789099</v>
      </c>
      <c r="G4">
        <v>110.646003723145</v>
      </c>
      <c r="H4">
        <v>4.9100613594055202</v>
      </c>
      <c r="I4">
        <v>260.17999267578102</v>
      </c>
    </row>
    <row r="5" spans="1:9" x14ac:dyDescent="0.55000000000000004">
      <c r="A5" s="47">
        <v>45656</v>
      </c>
      <c r="B5">
        <v>80.260002136230497</v>
      </c>
      <c r="C5">
        <v>69.279998779296903</v>
      </c>
      <c r="D5">
        <v>66.035003662109403</v>
      </c>
      <c r="E5">
        <v>124.325149536133</v>
      </c>
      <c r="F5">
        <v>188.69999694824199</v>
      </c>
      <c r="G5">
        <v>110.38500213623</v>
      </c>
      <c r="H5">
        <v>4.8914995193481401</v>
      </c>
      <c r="I5">
        <v>241.36999511718801</v>
      </c>
    </row>
    <row r="6" spans="1:9" x14ac:dyDescent="0.55000000000000004">
      <c r="A6" s="47">
        <v>45625</v>
      </c>
      <c r="B6">
        <v>82.305000305175795</v>
      </c>
      <c r="C6">
        <v>71.819999694824205</v>
      </c>
      <c r="D6">
        <v>69.669998168945298</v>
      </c>
      <c r="E6">
        <v>125.15013122558599</v>
      </c>
      <c r="F6">
        <v>192.05999755859401</v>
      </c>
      <c r="G6">
        <v>110.042999267578</v>
      </c>
      <c r="H6">
        <v>4.8695187568664604</v>
      </c>
      <c r="I6">
        <v>243.02999877929699</v>
      </c>
    </row>
    <row r="7" spans="1:9" x14ac:dyDescent="0.55000000000000004">
      <c r="A7" s="47">
        <v>45596</v>
      </c>
      <c r="B7">
        <v>79.169998168945298</v>
      </c>
      <c r="C7">
        <v>69.419998168945298</v>
      </c>
      <c r="D7">
        <v>67.430000305175795</v>
      </c>
      <c r="E7">
        <v>122.902633666992</v>
      </c>
      <c r="F7">
        <v>187.16020202636699</v>
      </c>
      <c r="G7">
        <v>109.791999816895</v>
      </c>
      <c r="H7">
        <v>4.8509569168090803</v>
      </c>
      <c r="I7">
        <v>243.52999877929699</v>
      </c>
    </row>
    <row r="8" spans="1:9" x14ac:dyDescent="0.55000000000000004">
      <c r="A8" s="47">
        <v>45565</v>
      </c>
      <c r="B8">
        <v>79.529998779296903</v>
      </c>
      <c r="C8">
        <v>70.879997253417997</v>
      </c>
      <c r="D8">
        <v>68.779998779296903</v>
      </c>
      <c r="E8">
        <v>123.46450805664099</v>
      </c>
      <c r="F8">
        <v>190.20722961425801</v>
      </c>
      <c r="G8">
        <v>109.491996765137</v>
      </c>
      <c r="H8">
        <v>4.8338603973388699</v>
      </c>
      <c r="I8">
        <v>227.86000061035199</v>
      </c>
    </row>
    <row r="9" spans="1:9" x14ac:dyDescent="0.55000000000000004">
      <c r="A9" s="47">
        <v>45534</v>
      </c>
      <c r="B9">
        <v>77.849998474121094</v>
      </c>
      <c r="C9">
        <v>70.050003051757798</v>
      </c>
      <c r="D9">
        <v>68.419998168945298</v>
      </c>
      <c r="E9">
        <v>121.939163208008</v>
      </c>
      <c r="F9">
        <v>187.179931640625</v>
      </c>
      <c r="G9">
        <v>109.17600250244099</v>
      </c>
      <c r="H9">
        <v>4.81331539154053</v>
      </c>
      <c r="I9">
        <v>218.330001831055</v>
      </c>
    </row>
    <row r="10" spans="1:9" x14ac:dyDescent="0.55000000000000004">
      <c r="A10" s="47">
        <v>45504</v>
      </c>
      <c r="B10">
        <v>76.580001831054702</v>
      </c>
      <c r="C10">
        <v>68.050003051757798</v>
      </c>
      <c r="D10">
        <v>65.650001525878906</v>
      </c>
      <c r="E10">
        <v>121.704231262207</v>
      </c>
      <c r="F10">
        <v>186.726318359375</v>
      </c>
      <c r="G10">
        <v>108.83599853515599</v>
      </c>
      <c r="H10">
        <v>4.7889585494995099</v>
      </c>
      <c r="I10">
        <v>215.830001831055</v>
      </c>
    </row>
    <row r="11" spans="1:9" x14ac:dyDescent="0.55000000000000004">
      <c r="A11" s="47">
        <v>45471</v>
      </c>
      <c r="B11">
        <v>78.239997863769503</v>
      </c>
      <c r="C11">
        <v>68.110000610351605</v>
      </c>
      <c r="D11">
        <v>62.7700004577637</v>
      </c>
      <c r="E11">
        <v>119.69752502441401</v>
      </c>
      <c r="F11">
        <v>182.03253173828099</v>
      </c>
      <c r="G11">
        <v>108.512001037598</v>
      </c>
      <c r="H11">
        <v>4.7646012306213397</v>
      </c>
      <c r="I11">
        <v>209.60000610351599</v>
      </c>
    </row>
    <row r="12" spans="1:9" x14ac:dyDescent="0.55000000000000004">
      <c r="A12" s="47">
        <v>45443</v>
      </c>
      <c r="B12">
        <v>74.199996948242202</v>
      </c>
      <c r="C12">
        <v>65.569999694824205</v>
      </c>
      <c r="D12">
        <v>61.759998321533203</v>
      </c>
      <c r="E12">
        <v>118.72208404541</v>
      </c>
      <c r="F12">
        <v>181.54933166503901</v>
      </c>
      <c r="G12">
        <v>108.20899963378901</v>
      </c>
      <c r="H12">
        <v>4.7468023300170898</v>
      </c>
      <c r="I12">
        <v>207.30999755859401</v>
      </c>
    </row>
    <row r="13" spans="1:9" x14ac:dyDescent="0.55000000000000004">
      <c r="A13" s="47">
        <v>45412</v>
      </c>
      <c r="B13">
        <v>71.440002441406193</v>
      </c>
      <c r="C13">
        <v>63.130001068115199</v>
      </c>
      <c r="D13">
        <v>60.919998168945298</v>
      </c>
      <c r="E13">
        <v>118.624893188477</v>
      </c>
      <c r="F13">
        <v>181.96070861816401</v>
      </c>
      <c r="G13">
        <v>107.84999847412099</v>
      </c>
      <c r="H13">
        <v>4.7243189811706499</v>
      </c>
      <c r="I13">
        <v>207.42999267578099</v>
      </c>
    </row>
    <row r="14" spans="1:9" x14ac:dyDescent="0.55000000000000004">
      <c r="A14" s="47">
        <v>45379</v>
      </c>
      <c r="B14">
        <v>74.040000915527301</v>
      </c>
      <c r="C14">
        <v>65.349998474121094</v>
      </c>
      <c r="D14">
        <v>63.110000610351598</v>
      </c>
      <c r="E14">
        <v>119.89821624755901</v>
      </c>
      <c r="F14">
        <v>184.947998046875</v>
      </c>
      <c r="G14">
        <v>107.52799987793</v>
      </c>
      <c r="H14">
        <v>4.7037086486816397</v>
      </c>
      <c r="I14">
        <v>198.17999267578099</v>
      </c>
    </row>
    <row r="15" spans="1:9" x14ac:dyDescent="0.55000000000000004">
      <c r="A15" s="47">
        <v>45351</v>
      </c>
      <c r="B15">
        <v>70.5</v>
      </c>
      <c r="C15">
        <v>63.310001373291001</v>
      </c>
      <c r="D15">
        <v>61.590000152587898</v>
      </c>
      <c r="E15">
        <v>118.32048034668</v>
      </c>
      <c r="F15">
        <v>182.87538146972699</v>
      </c>
      <c r="G15">
        <v>107.134002685547</v>
      </c>
      <c r="H15">
        <v>4.6858763694763201</v>
      </c>
      <c r="I15">
        <v>182.52999877929699</v>
      </c>
    </row>
    <row r="16" spans="1:9" x14ac:dyDescent="0.55000000000000004">
      <c r="A16" s="47">
        <v>45322</v>
      </c>
      <c r="B16">
        <v>65.040000915527301</v>
      </c>
      <c r="C16">
        <v>60.529998779296903</v>
      </c>
      <c r="D16">
        <v>61.2700004577637</v>
      </c>
      <c r="E16">
        <v>119.382682800293</v>
      </c>
      <c r="F16">
        <v>185.54153442382801</v>
      </c>
      <c r="G16">
        <v>106.80999755859401</v>
      </c>
      <c r="H16">
        <v>4.6667022705078098</v>
      </c>
      <c r="I16">
        <v>149.52000427246099</v>
      </c>
    </row>
    <row r="17" spans="1:9" x14ac:dyDescent="0.55000000000000004">
      <c r="A17" s="47">
        <v>45289</v>
      </c>
      <c r="B17">
        <v>61.779998779296903</v>
      </c>
      <c r="C17">
        <v>59.360000610351598</v>
      </c>
      <c r="D17">
        <v>59.650001525878899</v>
      </c>
      <c r="E17">
        <v>119.749633789062</v>
      </c>
      <c r="F17">
        <v>186.53405761718801</v>
      </c>
      <c r="G17">
        <v>106.45200347900401</v>
      </c>
      <c r="H17">
        <v>4.6484408378601101</v>
      </c>
      <c r="I17">
        <v>149.52000427246099</v>
      </c>
    </row>
    <row r="18" spans="1:9" x14ac:dyDescent="0.55000000000000004">
      <c r="A18" s="47">
        <v>45260</v>
      </c>
      <c r="B18">
        <v>58.799999237060497</v>
      </c>
      <c r="C18">
        <v>56.25</v>
      </c>
      <c r="D18">
        <v>58.069999694824197</v>
      </c>
      <c r="E18">
        <v>116.544273376465</v>
      </c>
      <c r="F18">
        <v>179.38214111328099</v>
      </c>
      <c r="G18">
        <v>106.10800170898401</v>
      </c>
      <c r="H18">
        <v>4.62652683258057</v>
      </c>
      <c r="I18">
        <v>149.52000427246099</v>
      </c>
    </row>
    <row r="19" spans="1:9" x14ac:dyDescent="0.55000000000000004">
      <c r="A19" s="47">
        <v>45230</v>
      </c>
      <c r="B19">
        <v>53.939998626708999</v>
      </c>
      <c r="C19">
        <v>51.7299995422363</v>
      </c>
      <c r="D19">
        <v>55.009998321533203</v>
      </c>
      <c r="E19">
        <v>113.694709777832</v>
      </c>
      <c r="F19">
        <v>173.57241821289099</v>
      </c>
      <c r="G19">
        <v>105.75</v>
      </c>
      <c r="H19">
        <v>4.6018743515014604</v>
      </c>
      <c r="I19">
        <v>149.52000427246099</v>
      </c>
    </row>
    <row r="20" spans="1:9" x14ac:dyDescent="0.55000000000000004">
      <c r="A20" s="47">
        <v>45198</v>
      </c>
      <c r="B20">
        <v>55.180000305175803</v>
      </c>
      <c r="C20">
        <v>52.880001068115199</v>
      </c>
      <c r="D20">
        <v>55.9799995422363</v>
      </c>
      <c r="E20">
        <v>113.06146240234401</v>
      </c>
      <c r="F20">
        <v>172.332763671875</v>
      </c>
      <c r="G20">
        <v>105.44899749755901</v>
      </c>
      <c r="H20">
        <v>4.5813298225402797</v>
      </c>
      <c r="I20">
        <v>149.52000427246099</v>
      </c>
    </row>
    <row r="21" spans="1:9" x14ac:dyDescent="0.55000000000000004">
      <c r="A21" s="47">
        <v>45169</v>
      </c>
      <c r="B21">
        <v>57.474998474121101</v>
      </c>
      <c r="C21">
        <v>55.380001068115199</v>
      </c>
      <c r="D21">
        <v>57.5</v>
      </c>
      <c r="E21">
        <v>114.21030426025401</v>
      </c>
      <c r="F21">
        <v>177.8583984375</v>
      </c>
      <c r="G21">
        <v>105.10700225830099</v>
      </c>
      <c r="H21">
        <v>4.56258201599121</v>
      </c>
      <c r="I21">
        <v>149.52000427246099</v>
      </c>
    </row>
    <row r="22" spans="1:9" x14ac:dyDescent="0.55000000000000004">
      <c r="A22" s="47">
        <v>45138</v>
      </c>
      <c r="B22">
        <v>58.110000610351598</v>
      </c>
      <c r="C22">
        <v>56.049999237060497</v>
      </c>
      <c r="D22">
        <v>58.25</v>
      </c>
      <c r="E22">
        <v>114.28656005859401</v>
      </c>
      <c r="F22">
        <v>177.06077575683599</v>
      </c>
      <c r="G22">
        <v>104.76999664306599</v>
      </c>
      <c r="H22">
        <v>4.5420823097229004</v>
      </c>
      <c r="I22">
        <v>149.52000427246099</v>
      </c>
    </row>
    <row r="23" spans="1:9" x14ac:dyDescent="0.55000000000000004">
      <c r="A23" s="47">
        <v>45107</v>
      </c>
      <c r="B23">
        <v>56.740001678466797</v>
      </c>
      <c r="C23">
        <v>54.150001525878899</v>
      </c>
      <c r="D23">
        <v>57.400001525878899</v>
      </c>
      <c r="E23">
        <v>113.30477905273401</v>
      </c>
      <c r="F23">
        <v>177.47399902343801</v>
      </c>
      <c r="G23">
        <v>104.50700378418</v>
      </c>
      <c r="H23">
        <v>4.5215816497802699</v>
      </c>
      <c r="I23">
        <v>149.52000427246099</v>
      </c>
    </row>
    <row r="24" spans="1:9" x14ac:dyDescent="0.55000000000000004">
      <c r="A24" s="47">
        <v>45077</v>
      </c>
      <c r="B24">
        <v>53.2700004577637</v>
      </c>
      <c r="C24">
        <v>51.180000305175803</v>
      </c>
      <c r="D24">
        <v>55.689998626708999</v>
      </c>
      <c r="E24">
        <v>113.69864654541</v>
      </c>
      <c r="F24">
        <v>178.29083251953099</v>
      </c>
      <c r="G24">
        <v>104.20099639892599</v>
      </c>
      <c r="H24">
        <v>4.5037560462951696</v>
      </c>
      <c r="I24">
        <v>149.52000427246099</v>
      </c>
    </row>
    <row r="25" spans="1:9" x14ac:dyDescent="0.55000000000000004">
      <c r="A25" s="47">
        <v>45044</v>
      </c>
      <c r="B25">
        <v>56.034999847412102</v>
      </c>
      <c r="C25">
        <v>51.404998779296903</v>
      </c>
      <c r="D25">
        <v>58.119998931884801</v>
      </c>
      <c r="E25">
        <v>113.53757476806599</v>
      </c>
      <c r="F25">
        <v>177.09780883789099</v>
      </c>
      <c r="G25">
        <v>103.94400024414099</v>
      </c>
      <c r="H25">
        <v>4.4894952774047896</v>
      </c>
      <c r="I25">
        <v>149.52000427246099</v>
      </c>
    </row>
    <row r="26" spans="1:9" x14ac:dyDescent="0.55000000000000004">
      <c r="A26" s="47">
        <v>45016</v>
      </c>
      <c r="B26">
        <v>54.5</v>
      </c>
      <c r="C26">
        <v>50.380001068115199</v>
      </c>
      <c r="D26">
        <v>56.540000915527301</v>
      </c>
      <c r="E26">
        <v>113.07326507568401</v>
      </c>
      <c r="F26">
        <v>177.30749511718801</v>
      </c>
      <c r="G26">
        <v>103.71099853515599</v>
      </c>
      <c r="H26">
        <v>4.4779086112976101</v>
      </c>
      <c r="I26">
        <v>149.52000427246099</v>
      </c>
    </row>
    <row r="27" spans="1:9" x14ac:dyDescent="0.55000000000000004">
      <c r="A27" s="47">
        <v>44985</v>
      </c>
      <c r="B27">
        <v>54.139999389648402</v>
      </c>
      <c r="C27">
        <v>48.860000610351598</v>
      </c>
      <c r="D27">
        <v>54.599998474121101</v>
      </c>
      <c r="E27">
        <v>111.237274169922</v>
      </c>
      <c r="F27">
        <v>172.19854736328099</v>
      </c>
      <c r="G27">
        <v>103.47200012207</v>
      </c>
      <c r="H27">
        <v>4.4533634185790998</v>
      </c>
      <c r="I27">
        <v>149.52000427246099</v>
      </c>
    </row>
    <row r="28" spans="1:9" x14ac:dyDescent="0.55000000000000004">
      <c r="A28" s="47">
        <v>44957</v>
      </c>
      <c r="B28">
        <v>55.610000610351598</v>
      </c>
      <c r="C28">
        <v>49.7299995422363</v>
      </c>
      <c r="D28">
        <v>56.200000762939503</v>
      </c>
      <c r="E28">
        <v>113.302108764648</v>
      </c>
      <c r="F28">
        <v>176.44964599609401</v>
      </c>
      <c r="G28">
        <v>103.29799652099599</v>
      </c>
      <c r="H28">
        <v>4.4384512901306197</v>
      </c>
      <c r="I28">
        <v>149.52000427246099</v>
      </c>
    </row>
    <row r="29" spans="1:9" x14ac:dyDescent="0.55000000000000004">
      <c r="A29" s="47">
        <v>44925</v>
      </c>
      <c r="B29">
        <v>55.180000305175803</v>
      </c>
      <c r="C29">
        <v>47.150001525878899</v>
      </c>
      <c r="D29">
        <v>55.599998474121101</v>
      </c>
      <c r="E29">
        <v>111.32212066650401</v>
      </c>
      <c r="F29">
        <v>171.07379150390599</v>
      </c>
      <c r="G29">
        <v>103.151000976562</v>
      </c>
      <c r="H29">
        <v>4.4288024902343803</v>
      </c>
      <c r="I29">
        <v>149.52000427246099</v>
      </c>
    </row>
    <row r="30" spans="1:9" x14ac:dyDescent="0.55000000000000004">
      <c r="A30" s="47">
        <v>44895</v>
      </c>
      <c r="B30">
        <v>56.040000915527301</v>
      </c>
      <c r="C30">
        <v>48.049999237060497</v>
      </c>
      <c r="D30">
        <v>55.819999694824197</v>
      </c>
      <c r="E30">
        <v>113.472206115723</v>
      </c>
      <c r="F30">
        <v>180.38621520996099</v>
      </c>
      <c r="G30">
        <v>103</v>
      </c>
      <c r="H30">
        <v>4.4077506065368697</v>
      </c>
      <c r="I30">
        <v>149.52000427246099</v>
      </c>
    </row>
    <row r="31" spans="1:9" x14ac:dyDescent="0.55000000000000004">
      <c r="A31" s="47">
        <v>44865</v>
      </c>
      <c r="B31">
        <v>53.700000762939503</v>
      </c>
      <c r="C31">
        <v>45.169998168945298</v>
      </c>
      <c r="D31">
        <v>53.360000610351598</v>
      </c>
      <c r="E31">
        <v>109.949378967285</v>
      </c>
      <c r="F31">
        <v>176.56750488281199</v>
      </c>
      <c r="G31">
        <v>102.91000366210901</v>
      </c>
      <c r="H31">
        <v>4.39371538162231</v>
      </c>
      <c r="I31">
        <v>149.52000427246099</v>
      </c>
    </row>
    <row r="32" spans="1:9" x14ac:dyDescent="0.55000000000000004">
      <c r="A32" s="47">
        <v>44834</v>
      </c>
      <c r="B32">
        <v>49.450000762939503</v>
      </c>
      <c r="C32">
        <v>42.950000762939503</v>
      </c>
      <c r="D32">
        <v>51.080001831054702</v>
      </c>
      <c r="E32">
        <v>110.08090209960901</v>
      </c>
      <c r="F32">
        <v>175.55844116210901</v>
      </c>
      <c r="G32">
        <v>102.86199951171901</v>
      </c>
      <c r="H32">
        <v>4.3888916969299299</v>
      </c>
      <c r="I32">
        <v>149.52000427246099</v>
      </c>
    </row>
    <row r="33" spans="1:9" x14ac:dyDescent="0.55000000000000004">
      <c r="A33" s="47">
        <v>44804</v>
      </c>
      <c r="B33">
        <v>53.080001831054702</v>
      </c>
      <c r="C33">
        <v>46.740001678466797</v>
      </c>
      <c r="D33">
        <v>54.389999389648402</v>
      </c>
      <c r="E33">
        <v>113.438934326172</v>
      </c>
      <c r="F33">
        <v>184.00221252441401</v>
      </c>
      <c r="G33">
        <v>102.83999633789099</v>
      </c>
      <c r="H33">
        <v>4.3841524124145499</v>
      </c>
      <c r="I33">
        <v>149.52000427246099</v>
      </c>
    </row>
    <row r="34" spans="1:9" x14ac:dyDescent="0.55000000000000004">
      <c r="A34" s="47">
        <v>44771</v>
      </c>
      <c r="B34">
        <v>53.919998168945298</v>
      </c>
      <c r="C34">
        <v>48.560001373291001</v>
      </c>
      <c r="D34">
        <v>55.669998168945298</v>
      </c>
      <c r="E34">
        <v>119.91339874267599</v>
      </c>
      <c r="F34">
        <v>195.34945678710901</v>
      </c>
      <c r="G34">
        <v>102.866996765137</v>
      </c>
      <c r="H34">
        <v>4.3789129257202104</v>
      </c>
      <c r="I34">
        <v>149.52000427246099</v>
      </c>
    </row>
    <row r="35" spans="1:9" x14ac:dyDescent="0.55000000000000004">
      <c r="A35" s="47">
        <v>44742</v>
      </c>
      <c r="B35">
        <v>51.779998779296903</v>
      </c>
      <c r="C35">
        <v>45.380001068115199</v>
      </c>
      <c r="D35">
        <v>53.889999389648402</v>
      </c>
      <c r="E35">
        <v>113.55136871337901</v>
      </c>
      <c r="F35">
        <v>186.68672180175801</v>
      </c>
      <c r="G35">
        <v>102.90000152587901</v>
      </c>
      <c r="H35">
        <v>4.3758563995361301</v>
      </c>
      <c r="I35">
        <v>149.52000427246099</v>
      </c>
    </row>
    <row r="36" spans="1:9" x14ac:dyDescent="0.55000000000000004">
      <c r="A36" s="47">
        <v>44712</v>
      </c>
      <c r="B36">
        <v>56.0200004577637</v>
      </c>
      <c r="C36">
        <v>49.509998321533203</v>
      </c>
      <c r="D36">
        <v>56.220001220703097</v>
      </c>
      <c r="E36">
        <v>117.598686218262</v>
      </c>
      <c r="F36">
        <v>190.24702453613301</v>
      </c>
      <c r="G36">
        <v>102.976997375488</v>
      </c>
      <c r="H36">
        <v>4.3802227973937997</v>
      </c>
      <c r="I36">
        <v>149.52000427246099</v>
      </c>
    </row>
    <row r="37" spans="1:9" x14ac:dyDescent="0.55000000000000004">
      <c r="A37" s="47">
        <v>44680</v>
      </c>
      <c r="B37">
        <v>57.450000762939503</v>
      </c>
      <c r="C37">
        <v>50.970001220703097</v>
      </c>
      <c r="D37">
        <v>57.580001831054702</v>
      </c>
      <c r="E37">
        <v>118.711296081543</v>
      </c>
      <c r="F37">
        <v>193.31230163574199</v>
      </c>
      <c r="G37">
        <v>103.05599975585901</v>
      </c>
      <c r="H37">
        <v>4.3767294883728001</v>
      </c>
      <c r="I37">
        <v>149.52000427246099</v>
      </c>
    </row>
    <row r="38" spans="1:9" x14ac:dyDescent="0.55000000000000004">
      <c r="A38" s="47">
        <v>44651</v>
      </c>
      <c r="B38">
        <v>64.089996337890597</v>
      </c>
      <c r="C38">
        <v>54.919998168945298</v>
      </c>
      <c r="D38">
        <v>60.040000915527301</v>
      </c>
      <c r="E38">
        <v>122.54461669921901</v>
      </c>
      <c r="F38">
        <v>201.09922790527301</v>
      </c>
      <c r="G38">
        <v>103.087997436523</v>
      </c>
      <c r="H38">
        <v>4.3767294883728001</v>
      </c>
      <c r="I38">
        <v>149.52000427246099</v>
      </c>
    </row>
    <row r="39" spans="1:9" x14ac:dyDescent="0.55000000000000004">
      <c r="A39" s="47">
        <v>44620</v>
      </c>
      <c r="B39">
        <v>60.709999084472699</v>
      </c>
      <c r="C39">
        <v>52.799999237060497</v>
      </c>
      <c r="D39">
        <v>57.209999084472699</v>
      </c>
      <c r="E39">
        <v>124.54376220703099</v>
      </c>
      <c r="F39">
        <v>207.286865234375</v>
      </c>
      <c r="G39">
        <v>103.161003112793</v>
      </c>
      <c r="H39">
        <v>4.3784761428832999</v>
      </c>
      <c r="I39">
        <v>149.52000427246099</v>
      </c>
    </row>
    <row r="40" spans="1:9" x14ac:dyDescent="0.55000000000000004">
      <c r="A40" s="47">
        <v>44592</v>
      </c>
      <c r="B40">
        <v>61.549999237060497</v>
      </c>
      <c r="C40">
        <v>53.9799995422363</v>
      </c>
      <c r="D40">
        <v>57.779998779296903</v>
      </c>
      <c r="E40">
        <v>127.45571899414099</v>
      </c>
      <c r="F40">
        <v>211.29460144043</v>
      </c>
      <c r="G40">
        <v>103.20899963378901</v>
      </c>
      <c r="H40">
        <v>4.3793492317199698</v>
      </c>
      <c r="I40">
        <v>149.52000427246099</v>
      </c>
    </row>
    <row r="41" spans="1:9" x14ac:dyDescent="0.55000000000000004">
      <c r="A41" s="47">
        <v>44560</v>
      </c>
      <c r="B41">
        <v>67.720001220703097</v>
      </c>
      <c r="C41">
        <v>58.700000762939503</v>
      </c>
      <c r="D41">
        <v>61.650001525878899</v>
      </c>
      <c r="E41">
        <v>129.67709350585901</v>
      </c>
      <c r="F41">
        <v>214.11236572265599</v>
      </c>
      <c r="G41">
        <v>103.278999328613</v>
      </c>
      <c r="H41">
        <v>4.3810963630676296</v>
      </c>
      <c r="I41">
        <v>149.52000427246099</v>
      </c>
    </row>
    <row r="42" spans="1:9" x14ac:dyDescent="0.55000000000000004">
      <c r="A42" s="47">
        <v>44530</v>
      </c>
      <c r="B42">
        <v>66.440002441406193</v>
      </c>
      <c r="C42">
        <v>56.490001678466797</v>
      </c>
      <c r="D42">
        <v>58.529998779296903</v>
      </c>
      <c r="E42">
        <v>129.71144104003901</v>
      </c>
      <c r="F42">
        <v>217.33947753906199</v>
      </c>
      <c r="G42">
        <v>103.34300231933599</v>
      </c>
      <c r="H42">
        <v>4.3819694519043004</v>
      </c>
      <c r="I42">
        <v>149.52000427246099</v>
      </c>
    </row>
    <row r="43" spans="1:9" x14ac:dyDescent="0.55000000000000004">
      <c r="A43" s="47">
        <v>44498</v>
      </c>
      <c r="B43">
        <v>68.430000305175795</v>
      </c>
      <c r="C43">
        <v>57.200000762939503</v>
      </c>
      <c r="D43">
        <v>59.400001525878899</v>
      </c>
      <c r="E43">
        <v>129.39463806152301</v>
      </c>
      <c r="F43">
        <v>213.06523132324199</v>
      </c>
      <c r="G43">
        <v>103.411003112793</v>
      </c>
      <c r="H43">
        <v>4.3819694519043004</v>
      </c>
      <c r="I43">
        <v>149.52000427246099</v>
      </c>
    </row>
    <row r="44" spans="1:9" x14ac:dyDescent="0.55000000000000004">
      <c r="A44" s="47">
        <v>44469</v>
      </c>
      <c r="B44">
        <v>64.069999694824205</v>
      </c>
      <c r="C44">
        <v>53.779998779296903</v>
      </c>
      <c r="D44">
        <v>57.7700004577637</v>
      </c>
      <c r="E44">
        <v>130.32647705078099</v>
      </c>
      <c r="F44">
        <v>216.06385803222699</v>
      </c>
      <c r="G44">
        <v>103.46199798584</v>
      </c>
      <c r="H44">
        <v>4.3819694519043004</v>
      </c>
      <c r="I44">
        <v>149.52000427246099</v>
      </c>
    </row>
    <row r="45" spans="1:9" x14ac:dyDescent="0.55000000000000004">
      <c r="A45" s="47">
        <v>44439</v>
      </c>
      <c r="B45">
        <v>66.220001220703097</v>
      </c>
      <c r="C45">
        <v>57.029998779296903</v>
      </c>
      <c r="D45">
        <v>60.389999389648402</v>
      </c>
      <c r="E45">
        <v>131.24255371093801</v>
      </c>
      <c r="F45">
        <v>218.92924499511699</v>
      </c>
      <c r="G45">
        <v>103.51799774169901</v>
      </c>
      <c r="H45">
        <v>4.3824925422668501</v>
      </c>
      <c r="I45">
        <v>149.52000427246099</v>
      </c>
    </row>
    <row r="46" spans="1:9" x14ac:dyDescent="0.55000000000000004">
      <c r="A46" s="47">
        <v>44407</v>
      </c>
      <c r="B46">
        <v>64.120002746582003</v>
      </c>
      <c r="C46">
        <v>55.5200004577637</v>
      </c>
      <c r="D46">
        <v>59.360000610351598</v>
      </c>
      <c r="E46">
        <v>131.92164611816401</v>
      </c>
      <c r="F46">
        <v>220.29054260253901</v>
      </c>
      <c r="G46">
        <v>103.58699798584</v>
      </c>
      <c r="H46">
        <v>4.3824925422668501</v>
      </c>
      <c r="I46">
        <v>149.52000427246099</v>
      </c>
    </row>
    <row r="47" spans="1:9" x14ac:dyDescent="0.55000000000000004">
      <c r="A47" s="47">
        <v>44377</v>
      </c>
      <c r="B47">
        <v>63.029998779296903</v>
      </c>
      <c r="C47">
        <v>53.869998931884801</v>
      </c>
      <c r="D47">
        <v>57.669998168945298</v>
      </c>
      <c r="E47">
        <v>130.36817932128901</v>
      </c>
      <c r="F47">
        <v>216.38754272460901</v>
      </c>
      <c r="G47">
        <v>103.64499664306599</v>
      </c>
      <c r="H47">
        <v>4.3824925422668501</v>
      </c>
      <c r="I47">
        <v>144.16000366210901</v>
      </c>
    </row>
    <row r="48" spans="1:9" x14ac:dyDescent="0.55000000000000004">
      <c r="A48" s="47">
        <v>44344</v>
      </c>
      <c r="B48">
        <v>62.435001373291001</v>
      </c>
      <c r="C48">
        <v>52.959999084472699</v>
      </c>
      <c r="D48">
        <v>57.389999389648402</v>
      </c>
      <c r="E48">
        <v>129.73545837402301</v>
      </c>
      <c r="F48">
        <v>215.37844848632801</v>
      </c>
      <c r="G48">
        <v>103.707000732422</v>
      </c>
      <c r="H48">
        <v>4.3824925422668501</v>
      </c>
      <c r="I48">
        <v>150.38999938964801</v>
      </c>
    </row>
    <row r="49" spans="1:9" x14ac:dyDescent="0.55000000000000004">
      <c r="A49" s="47">
        <v>44316</v>
      </c>
      <c r="B49">
        <v>63.209999084472699</v>
      </c>
      <c r="C49">
        <v>51.909999847412102</v>
      </c>
      <c r="D49">
        <v>56.090000152587898</v>
      </c>
      <c r="E49">
        <v>130.16255187988301</v>
      </c>
      <c r="F49">
        <v>215.45462036132801</v>
      </c>
      <c r="G49">
        <v>103.764999389648</v>
      </c>
      <c r="H49">
        <v>4.3829293251037598</v>
      </c>
      <c r="I49">
        <v>142.19000244140599</v>
      </c>
    </row>
    <row r="50" spans="1:9" x14ac:dyDescent="0.55000000000000004">
      <c r="A50" s="47">
        <v>44286</v>
      </c>
      <c r="B50">
        <v>59.119998931884801</v>
      </c>
      <c r="C50">
        <v>49.470001220703097</v>
      </c>
      <c r="D50">
        <v>54.669998168945298</v>
      </c>
      <c r="E50">
        <v>130.19967651367199</v>
      </c>
      <c r="F50">
        <v>217.62506103515599</v>
      </c>
      <c r="G50">
        <v>103.81500244140599</v>
      </c>
      <c r="H50">
        <v>4.3824925422668501</v>
      </c>
      <c r="I50">
        <v>140.60000610351599</v>
      </c>
    </row>
    <row r="51" spans="1:9" x14ac:dyDescent="0.55000000000000004">
      <c r="A51" s="47">
        <v>44253</v>
      </c>
      <c r="B51">
        <v>59.2299995422363</v>
      </c>
      <c r="C51">
        <v>47.669998168945298</v>
      </c>
      <c r="D51">
        <v>52.209999084472699</v>
      </c>
      <c r="E51">
        <v>129.77365112304699</v>
      </c>
      <c r="F51">
        <v>216.397048950195</v>
      </c>
      <c r="G51">
        <v>103.889999389648</v>
      </c>
      <c r="H51">
        <v>4.3821444511413601</v>
      </c>
      <c r="I51">
        <v>137.89999389648401</v>
      </c>
    </row>
    <row r="52" spans="1:9" x14ac:dyDescent="0.55000000000000004">
      <c r="A52" s="47">
        <v>44225</v>
      </c>
      <c r="B52">
        <v>59.549999237060497</v>
      </c>
      <c r="C52">
        <v>46.450000762939503</v>
      </c>
      <c r="D52">
        <v>53</v>
      </c>
      <c r="E52">
        <v>131.358154296875</v>
      </c>
      <c r="F52">
        <v>220.56658935546901</v>
      </c>
      <c r="G52">
        <v>103.94899749755901</v>
      </c>
      <c r="H52">
        <v>4.3825807571411097</v>
      </c>
      <c r="I52">
        <v>148.24000549316401</v>
      </c>
    </row>
    <row r="53" spans="1:9" x14ac:dyDescent="0.55000000000000004">
      <c r="A53" s="47">
        <v>44195</v>
      </c>
      <c r="B53">
        <v>58.950000762939503</v>
      </c>
      <c r="C53">
        <v>47.319999694824197</v>
      </c>
      <c r="D53">
        <v>53.840000152587898</v>
      </c>
      <c r="E53">
        <v>131.46011352539099</v>
      </c>
      <c r="F53">
        <v>221.451904296875</v>
      </c>
      <c r="G53">
        <v>104.00099945068401</v>
      </c>
      <c r="H53">
        <v>4.3812718391418501</v>
      </c>
      <c r="I53">
        <v>148.75</v>
      </c>
    </row>
    <row r="54" spans="1:9" x14ac:dyDescent="0.55000000000000004">
      <c r="A54" s="47">
        <v>44165</v>
      </c>
      <c r="B54">
        <v>55.9799995422363</v>
      </c>
      <c r="C54">
        <v>45.330001831054702</v>
      </c>
      <c r="D54">
        <v>52.5</v>
      </c>
      <c r="E54">
        <v>131.44641113281199</v>
      </c>
      <c r="F54">
        <v>221.09967041015599</v>
      </c>
      <c r="G54">
        <v>104.064002990723</v>
      </c>
      <c r="H54">
        <v>4.3812718391418501</v>
      </c>
      <c r="I54">
        <v>144.35000610351599</v>
      </c>
    </row>
    <row r="55" spans="1:9" x14ac:dyDescent="0.55000000000000004">
      <c r="A55" s="47">
        <v>44134</v>
      </c>
      <c r="B55">
        <v>51.595001220703097</v>
      </c>
      <c r="C55">
        <v>40.884998321533203</v>
      </c>
      <c r="D55">
        <v>49.409999847412102</v>
      </c>
      <c r="E55">
        <v>130.25357055664099</v>
      </c>
      <c r="F55">
        <v>220.91941833496099</v>
      </c>
      <c r="G55">
        <v>104.138999938965</v>
      </c>
      <c r="H55">
        <v>4.3803997039794904</v>
      </c>
      <c r="I55">
        <v>156.38000488281199</v>
      </c>
    </row>
    <row r="56" spans="1:9" x14ac:dyDescent="0.55000000000000004">
      <c r="A56" s="47">
        <v>44104</v>
      </c>
      <c r="B56">
        <v>53.439998626708999</v>
      </c>
      <c r="C56">
        <v>42.259998321533203</v>
      </c>
      <c r="D56">
        <v>51.080001831054702</v>
      </c>
      <c r="E56">
        <v>129.41209411621099</v>
      </c>
      <c r="F56">
        <v>218.98721313476599</v>
      </c>
      <c r="G56">
        <v>104.182998657227</v>
      </c>
      <c r="H56">
        <v>4.3808350563049299</v>
      </c>
      <c r="I56">
        <v>156.02999877929699</v>
      </c>
    </row>
    <row r="57" spans="1:9" x14ac:dyDescent="0.55000000000000004">
      <c r="A57" s="47">
        <v>44071</v>
      </c>
      <c r="B57">
        <v>54.5200004577637</v>
      </c>
      <c r="C57">
        <v>43.409999847412102</v>
      </c>
      <c r="D57">
        <v>51.7700004577637</v>
      </c>
      <c r="E57">
        <v>129.041580200195</v>
      </c>
      <c r="F57">
        <v>216.67428588867199</v>
      </c>
      <c r="G57">
        <v>104.251998901367</v>
      </c>
      <c r="H57">
        <v>4.3801393508911097</v>
      </c>
      <c r="I57">
        <v>159.49000549316401</v>
      </c>
    </row>
    <row r="58" spans="1:9" x14ac:dyDescent="0.55000000000000004">
      <c r="A58" s="47">
        <v>44043</v>
      </c>
      <c r="B58">
        <v>51.139999389648402</v>
      </c>
      <c r="C58">
        <v>40.389999389648402</v>
      </c>
      <c r="D58">
        <v>50.2700004577637</v>
      </c>
      <c r="E58">
        <v>128.93083190918</v>
      </c>
      <c r="F58">
        <v>217.98777770996099</v>
      </c>
      <c r="G58">
        <v>104.292999267578</v>
      </c>
      <c r="H58">
        <v>4.3797054290771502</v>
      </c>
      <c r="I58">
        <v>161.99000549316401</v>
      </c>
    </row>
    <row r="59" spans="1:9" x14ac:dyDescent="0.55000000000000004">
      <c r="A59" s="47">
        <v>44012</v>
      </c>
      <c r="B59">
        <v>47.7299995422363</v>
      </c>
      <c r="C59">
        <v>38.900001525878899</v>
      </c>
      <c r="D59">
        <v>48.619998931884801</v>
      </c>
      <c r="E59">
        <v>127.27008056640599</v>
      </c>
      <c r="F59">
        <v>216.13172912597699</v>
      </c>
      <c r="G59">
        <v>104.369003295898</v>
      </c>
      <c r="H59">
        <v>4.3784017562866202</v>
      </c>
      <c r="I59">
        <v>153.80000305175801</v>
      </c>
    </row>
    <row r="60" spans="1:9" x14ac:dyDescent="0.55000000000000004">
      <c r="A60" s="47">
        <v>43980</v>
      </c>
      <c r="B60">
        <v>45.340000152587898</v>
      </c>
      <c r="C60">
        <v>38.25</v>
      </c>
      <c r="D60">
        <v>48.659999847412102</v>
      </c>
      <c r="E60">
        <v>125.53530883789099</v>
      </c>
      <c r="F60">
        <v>213.90443420410199</v>
      </c>
      <c r="G60">
        <v>104.431999206543</v>
      </c>
      <c r="H60">
        <v>4.3779668807983398</v>
      </c>
      <c r="I60">
        <v>151.169998168945</v>
      </c>
    </row>
    <row r="61" spans="1:9" x14ac:dyDescent="0.55000000000000004">
      <c r="A61" s="47">
        <v>43951</v>
      </c>
      <c r="B61">
        <v>43.375</v>
      </c>
      <c r="C61">
        <v>36.889999389648402</v>
      </c>
      <c r="D61">
        <v>47.599998474121101</v>
      </c>
      <c r="E61">
        <v>125.121047973633</v>
      </c>
      <c r="F61">
        <v>213.06964111328099</v>
      </c>
      <c r="G61">
        <v>104.49299621582</v>
      </c>
      <c r="H61">
        <v>4.3788361549377397</v>
      </c>
      <c r="I61">
        <v>150.85000610351599</v>
      </c>
    </row>
    <row r="62" spans="1:9" x14ac:dyDescent="0.55000000000000004">
      <c r="A62" s="47">
        <v>43921</v>
      </c>
      <c r="B62">
        <v>40.259998321533203</v>
      </c>
      <c r="C62">
        <v>34.090000152587898</v>
      </c>
      <c r="D62">
        <v>44.970001220703097</v>
      </c>
      <c r="E62">
        <v>120.47193145752</v>
      </c>
      <c r="F62">
        <v>213.06964111328099</v>
      </c>
      <c r="G62">
        <v>104.58999633789099</v>
      </c>
      <c r="H62">
        <v>4.3801393508911097</v>
      </c>
      <c r="I62">
        <v>142.19000244140599</v>
      </c>
    </row>
    <row r="63" spans="1:9" x14ac:dyDescent="0.55000000000000004">
      <c r="A63" s="47">
        <v>43889</v>
      </c>
      <c r="B63">
        <v>43.330001831054702</v>
      </c>
      <c r="C63">
        <v>37.189998626708999</v>
      </c>
      <c r="D63">
        <v>48.799999237060497</v>
      </c>
      <c r="E63">
        <v>128.10769653320301</v>
      </c>
      <c r="F63">
        <v>216.15113830566401</v>
      </c>
      <c r="G63">
        <v>104.59999847412099</v>
      </c>
      <c r="H63">
        <v>4.3574962615966797</v>
      </c>
      <c r="I63">
        <v>140.13000488281199</v>
      </c>
    </row>
    <row r="64" spans="1:9" x14ac:dyDescent="0.55000000000000004">
      <c r="A64" s="47">
        <v>43861</v>
      </c>
      <c r="B64">
        <v>47.509998321533203</v>
      </c>
      <c r="C64">
        <v>41.25</v>
      </c>
      <c r="D64">
        <v>53.599998474121101</v>
      </c>
      <c r="E64">
        <v>129.43974304199199</v>
      </c>
      <c r="F64">
        <v>217.73942565918</v>
      </c>
      <c r="G64">
        <v>104.65200042724599</v>
      </c>
      <c r="H64">
        <v>4.3480210304260298</v>
      </c>
      <c r="I64">
        <v>138.92999267578099</v>
      </c>
    </row>
    <row r="65" spans="1:9" x14ac:dyDescent="0.55000000000000004">
      <c r="A65" s="47">
        <v>43829</v>
      </c>
      <c r="B65">
        <v>45.900001525878899</v>
      </c>
      <c r="C65">
        <v>41.189998626708999</v>
      </c>
      <c r="D65">
        <v>52.430000305175803</v>
      </c>
      <c r="E65">
        <v>128.080154418945</v>
      </c>
      <c r="F65">
        <v>212.39437866210901</v>
      </c>
      <c r="G65">
        <v>104.707000732422</v>
      </c>
      <c r="H65">
        <v>4.3419919013977104</v>
      </c>
      <c r="I65">
        <v>131.11999511718801</v>
      </c>
    </row>
    <row r="66" spans="1:9" x14ac:dyDescent="0.55000000000000004">
      <c r="A66" s="47">
        <v>43798</v>
      </c>
      <c r="B66">
        <v>44.950000762939503</v>
      </c>
      <c r="C66">
        <v>39.869998931884801</v>
      </c>
      <c r="D66">
        <v>51.880001068115199</v>
      </c>
      <c r="E66">
        <v>128.16027832031199</v>
      </c>
      <c r="F66">
        <v>214.14434814453099</v>
      </c>
      <c r="G66">
        <v>104.773002624512</v>
      </c>
      <c r="H66">
        <v>4.3351016044616699</v>
      </c>
      <c r="I66">
        <v>128.97000122070301</v>
      </c>
    </row>
    <row r="67" spans="1:9" x14ac:dyDescent="0.55000000000000004">
      <c r="A67" s="47">
        <v>43769</v>
      </c>
      <c r="B67">
        <v>43.740001678466797</v>
      </c>
      <c r="C67">
        <v>38.580001831054702</v>
      </c>
      <c r="D67">
        <v>51.279998779296903</v>
      </c>
      <c r="E67">
        <v>128.54519653320301</v>
      </c>
      <c r="F67">
        <v>216.63043212890599</v>
      </c>
      <c r="G67">
        <v>104.830001831055</v>
      </c>
      <c r="H67">
        <v>4.3312253952026403</v>
      </c>
      <c r="I67">
        <v>131.61000061035199</v>
      </c>
    </row>
    <row r="68" spans="1:9" x14ac:dyDescent="0.55000000000000004">
      <c r="A68" s="47">
        <v>43738</v>
      </c>
      <c r="B68">
        <v>43.2700004577637</v>
      </c>
      <c r="C68">
        <v>37.555000305175803</v>
      </c>
      <c r="D68">
        <v>51.069999694824197</v>
      </c>
      <c r="E68">
        <v>128.77432250976599</v>
      </c>
      <c r="F68">
        <v>218.850173950195</v>
      </c>
      <c r="G68">
        <v>104.890998840332</v>
      </c>
      <c r="H68">
        <v>4.3200278282165501</v>
      </c>
      <c r="I68">
        <v>130.72999572753901</v>
      </c>
    </row>
    <row r="69" spans="1:9" x14ac:dyDescent="0.55000000000000004">
      <c r="A69" s="47">
        <v>43707</v>
      </c>
      <c r="B69">
        <v>43.490001678466797</v>
      </c>
      <c r="C69">
        <v>36.819999694824197</v>
      </c>
      <c r="D69">
        <v>50.4799995422363</v>
      </c>
      <c r="E69">
        <v>129.88829040527301</v>
      </c>
      <c r="F69">
        <v>219.84616088867199</v>
      </c>
      <c r="G69">
        <v>104.945999145508</v>
      </c>
      <c r="H69">
        <v>4.3141818046569798</v>
      </c>
      <c r="I69">
        <v>135.07000732421901</v>
      </c>
    </row>
    <row r="70" spans="1:9" x14ac:dyDescent="0.55000000000000004">
      <c r="A70" s="47">
        <v>43677</v>
      </c>
      <c r="B70">
        <v>44.009998321533203</v>
      </c>
      <c r="C70">
        <v>37.974998474121101</v>
      </c>
      <c r="D70">
        <v>49.955001831054702</v>
      </c>
      <c r="E70">
        <v>129.12017822265599</v>
      </c>
      <c r="F70">
        <v>215.44471740722699</v>
      </c>
      <c r="G70">
        <v>104.99900054931599</v>
      </c>
      <c r="H70">
        <v>4.3043947219848597</v>
      </c>
      <c r="I70">
        <v>124.610000610352</v>
      </c>
    </row>
    <row r="71" spans="1:9" x14ac:dyDescent="0.55000000000000004">
      <c r="A71" s="47">
        <v>43644</v>
      </c>
      <c r="B71">
        <v>43.080001831054702</v>
      </c>
      <c r="C71">
        <v>37.470001220703097</v>
      </c>
      <c r="D71">
        <v>49.330001831054702</v>
      </c>
      <c r="E71">
        <v>127.263969421387</v>
      </c>
      <c r="F71">
        <v>212.03926086425801</v>
      </c>
      <c r="G71">
        <v>105.05500030517599</v>
      </c>
      <c r="H71">
        <v>4.2975869178771999</v>
      </c>
      <c r="I71">
        <v>120.5</v>
      </c>
    </row>
    <row r="72" spans="1:9" x14ac:dyDescent="0.55000000000000004">
      <c r="A72" s="47">
        <v>43616</v>
      </c>
      <c r="B72">
        <v>40.689998626708999</v>
      </c>
      <c r="C72">
        <v>35.25</v>
      </c>
      <c r="D72">
        <v>47.200000762939503</v>
      </c>
      <c r="E72">
        <v>125.22738647460901</v>
      </c>
      <c r="F72">
        <v>207.84646606445301</v>
      </c>
      <c r="G72">
        <v>105.09400177002</v>
      </c>
      <c r="H72">
        <v>4.2856721878051802</v>
      </c>
      <c r="I72">
        <v>113.379997253418</v>
      </c>
    </row>
    <row r="73" spans="1:9" x14ac:dyDescent="0.55000000000000004">
      <c r="A73" s="47">
        <v>43585</v>
      </c>
      <c r="B73">
        <v>41.939998626708999</v>
      </c>
      <c r="C73">
        <v>37.169998168945298</v>
      </c>
      <c r="D73">
        <v>47.549999237060497</v>
      </c>
      <c r="E73">
        <v>125.537544250488</v>
      </c>
      <c r="F73">
        <v>205.437255859375</v>
      </c>
      <c r="G73">
        <v>105.147003173828</v>
      </c>
      <c r="H73">
        <v>4.2758855819702104</v>
      </c>
      <c r="I73">
        <v>111.379997253418</v>
      </c>
    </row>
    <row r="74" spans="1:9" x14ac:dyDescent="0.55000000000000004">
      <c r="A74" s="47">
        <v>43553</v>
      </c>
      <c r="B74">
        <v>40.700000762939503</v>
      </c>
      <c r="C74">
        <v>36.080001831054702</v>
      </c>
      <c r="D74">
        <v>47.080001831054702</v>
      </c>
      <c r="E74">
        <v>124.84430694580099</v>
      </c>
      <c r="F74">
        <v>205.55065917968801</v>
      </c>
      <c r="G74">
        <v>105.20099639892599</v>
      </c>
      <c r="H74">
        <v>4.26780080795288</v>
      </c>
      <c r="I74">
        <v>112.220001220703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QUOTE</vt:lpstr>
      <vt:lpstr>var_cov</vt:lpstr>
      <vt:lpstr>matr_sqm</vt:lpstr>
      <vt:lpstr>corr_matrix</vt:lpstr>
      <vt:lpstr>Returns</vt:lpstr>
      <vt:lpstr>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</dc:creator>
  <cp:keywords/>
  <dc:description/>
  <cp:lastModifiedBy>Daniele Campus</cp:lastModifiedBy>
  <cp:revision/>
  <dcterms:created xsi:type="dcterms:W3CDTF">2024-11-10T17:13:23Z</dcterms:created>
  <dcterms:modified xsi:type="dcterms:W3CDTF">2025-03-29T12:12:22Z</dcterms:modified>
  <cp:category/>
  <cp:contentStatus/>
</cp:coreProperties>
</file>