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OneDrive\GitHub\myportfolio\xlsx\"/>
    </mc:Choice>
  </mc:AlternateContent>
  <xr:revisionPtr revIDLastSave="0" documentId="13_ncr:1_{1D60748A-15AE-4F74-AD8F-E42A2D850ED7}" xr6:coauthVersionLast="47" xr6:coauthVersionMax="47" xr10:uidLastSave="{00000000-0000-0000-0000-000000000000}"/>
  <bookViews>
    <workbookView xWindow="38290" yWindow="-110" windowWidth="19420" windowHeight="10300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  <sheet name="quote2" sheetId="11" r:id="rId7"/>
    <sheet name="corr_matrix2" sheetId="10" r:id="rId8"/>
    <sheet name="quote1" sheetId="9" r:id="rId9"/>
    <sheet name="corr_matrix1" sheetId="7" r:id="rId10"/>
  </sheets>
  <definedNames>
    <definedName name="solver_adj" localSheetId="0" hidden="1">QUOTE!$B$2:$B$10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QUOTE!$B$11</definedName>
    <definedName name="solver_lhs2" localSheetId="0" hidden="1">QUOTE!$B$2:$B$4</definedName>
    <definedName name="solver_lhs3" localSheetId="0" hidden="1">QUOTE!$B$6</definedName>
    <definedName name="solver_lhs4" localSheetId="0" hidden="1">QUOTE!$B$7:$B$10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QUOTE!$I$11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0.08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B15" i="5" a="1"/>
  <c r="B15" i="5" s="1"/>
  <c r="C2" i="5" a="1"/>
  <c r="C2" i="5" s="1"/>
  <c r="A2" i="5" a="1"/>
  <c r="A2" i="5" s="1"/>
  <c r="A2" i="4" a="1"/>
  <c r="A2" i="4" s="1"/>
  <c r="B2" i="4" a="1"/>
  <c r="B2" i="4" s="1"/>
  <c r="A72" i="3" a="1"/>
  <c r="A72" i="3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1" i="3"/>
  <c r="J73" i="2"/>
  <c r="J74" i="2"/>
  <c r="J75" i="2"/>
  <c r="H9" i="5" l="1"/>
  <c r="B1" i="4" l="1" a="1"/>
  <c r="B1" i="4" s="1"/>
  <c r="C73" i="2"/>
  <c r="D73" i="2"/>
  <c r="E73" i="2"/>
  <c r="F73" i="2"/>
  <c r="G73" i="2"/>
  <c r="H73" i="2"/>
  <c r="I73" i="2"/>
  <c r="C74" i="2"/>
  <c r="B69" i="3" s="1"/>
  <c r="D74" i="2"/>
  <c r="C69" i="3" s="1"/>
  <c r="E74" i="2"/>
  <c r="D69" i="3" s="1"/>
  <c r="F74" i="2"/>
  <c r="E69" i="3" s="1"/>
  <c r="G74" i="2"/>
  <c r="F69" i="3" s="1"/>
  <c r="H74" i="2"/>
  <c r="G69" i="3" s="1"/>
  <c r="I74" i="2"/>
  <c r="H69" i="3" s="1"/>
  <c r="C75" i="2"/>
  <c r="D75" i="2"/>
  <c r="E75" i="2"/>
  <c r="F75" i="2"/>
  <c r="G75" i="2"/>
  <c r="H75" i="2"/>
  <c r="I75" i="2"/>
  <c r="B75" i="2"/>
  <c r="B74" i="2"/>
  <c r="B73" i="2"/>
  <c r="B11" i="5"/>
  <c r="H2" i="5" l="1"/>
  <c r="A69" i="3"/>
  <c r="H2" i="3"/>
  <c r="H10" i="3"/>
  <c r="H18" i="3"/>
  <c r="H26" i="3"/>
  <c r="H34" i="3"/>
  <c r="H42" i="3"/>
  <c r="H3" i="3"/>
  <c r="H11" i="3"/>
  <c r="H19" i="3"/>
  <c r="H27" i="3"/>
  <c r="H35" i="3"/>
  <c r="H43" i="3"/>
  <c r="H51" i="3"/>
  <c r="H59" i="3"/>
  <c r="H67" i="3"/>
  <c r="H4" i="3"/>
  <c r="H12" i="3"/>
  <c r="H20" i="3"/>
  <c r="H28" i="3"/>
  <c r="H36" i="3"/>
  <c r="H44" i="3"/>
  <c r="H52" i="3"/>
  <c r="H60" i="3"/>
  <c r="H5" i="3"/>
  <c r="H13" i="3"/>
  <c r="H21" i="3"/>
  <c r="H29" i="3"/>
  <c r="H37" i="3"/>
  <c r="H45" i="3"/>
  <c r="H53" i="3"/>
  <c r="H61" i="3"/>
  <c r="H6" i="3"/>
  <c r="H14" i="3"/>
  <c r="H22" i="3"/>
  <c r="H30" i="3"/>
  <c r="H38" i="3"/>
  <c r="H46" i="3"/>
  <c r="H54" i="3"/>
  <c r="H62" i="3"/>
  <c r="H7" i="3"/>
  <c r="H15" i="3"/>
  <c r="H23" i="3"/>
  <c r="H31" i="3"/>
  <c r="H39" i="3"/>
  <c r="H47" i="3"/>
  <c r="H55" i="3"/>
  <c r="H63" i="3"/>
  <c r="H8" i="3"/>
  <c r="H16" i="3"/>
  <c r="H24" i="3"/>
  <c r="H32" i="3"/>
  <c r="H40" i="3"/>
  <c r="H48" i="3"/>
  <c r="H56" i="3"/>
  <c r="H66" i="3"/>
  <c r="H65" i="3"/>
  <c r="H25" i="3"/>
  <c r="H33" i="3"/>
  <c r="H68" i="3"/>
  <c r="H9" i="3"/>
  <c r="H49" i="3"/>
  <c r="H17" i="3"/>
  <c r="H57" i="3"/>
  <c r="H50" i="3"/>
  <c r="H41" i="3"/>
  <c r="H64" i="3"/>
  <c r="H58" i="3"/>
  <c r="C7" i="3"/>
  <c r="C15" i="3"/>
  <c r="C23" i="3"/>
  <c r="C31" i="3"/>
  <c r="C39" i="3"/>
  <c r="C8" i="3"/>
  <c r="C16" i="3"/>
  <c r="C24" i="3"/>
  <c r="C32" i="3"/>
  <c r="C40" i="3"/>
  <c r="C48" i="3"/>
  <c r="C56" i="3"/>
  <c r="C64" i="3"/>
  <c r="C57" i="3"/>
  <c r="C65" i="3"/>
  <c r="C9" i="3"/>
  <c r="C17" i="3"/>
  <c r="C25" i="3"/>
  <c r="C33" i="3"/>
  <c r="C41" i="3"/>
  <c r="C49" i="3"/>
  <c r="C2" i="3"/>
  <c r="C10" i="3"/>
  <c r="C18" i="3"/>
  <c r="C26" i="3"/>
  <c r="C34" i="3"/>
  <c r="C42" i="3"/>
  <c r="C50" i="3"/>
  <c r="C58" i="3"/>
  <c r="C66" i="3"/>
  <c r="C51" i="3"/>
  <c r="C3" i="3"/>
  <c r="C11" i="3"/>
  <c r="C19" i="3"/>
  <c r="C27" i="3"/>
  <c r="C35" i="3"/>
  <c r="C43" i="3"/>
  <c r="C59" i="3"/>
  <c r="C67" i="3"/>
  <c r="C4" i="3"/>
  <c r="C12" i="3"/>
  <c r="C20" i="3"/>
  <c r="C28" i="3"/>
  <c r="C36" i="3"/>
  <c r="C44" i="3"/>
  <c r="C52" i="3"/>
  <c r="C60" i="3"/>
  <c r="C5" i="3"/>
  <c r="C13" i="3"/>
  <c r="C21" i="3"/>
  <c r="C29" i="3"/>
  <c r="C37" i="3"/>
  <c r="C45" i="3"/>
  <c r="C53" i="3"/>
  <c r="C61" i="3"/>
  <c r="C22" i="3"/>
  <c r="C30" i="3"/>
  <c r="C63" i="3"/>
  <c r="C68" i="3"/>
  <c r="C54" i="3"/>
  <c r="C47" i="3"/>
  <c r="C62" i="3"/>
  <c r="C55" i="3"/>
  <c r="C38" i="3"/>
  <c r="C46" i="3"/>
  <c r="C6" i="3"/>
  <c r="C14" i="3"/>
  <c r="G3" i="3"/>
  <c r="G11" i="3"/>
  <c r="G19" i="3"/>
  <c r="G27" i="3"/>
  <c r="G35" i="3"/>
  <c r="G43" i="3"/>
  <c r="G4" i="3"/>
  <c r="G12" i="3"/>
  <c r="G20" i="3"/>
  <c r="G28" i="3"/>
  <c r="G36" i="3"/>
  <c r="G44" i="3"/>
  <c r="G52" i="3"/>
  <c r="G60" i="3"/>
  <c r="G68" i="3"/>
  <c r="G53" i="3"/>
  <c r="G61" i="3"/>
  <c r="G5" i="3"/>
  <c r="G13" i="3"/>
  <c r="G21" i="3"/>
  <c r="G29" i="3"/>
  <c r="G37" i="3"/>
  <c r="G45" i="3"/>
  <c r="G6" i="3"/>
  <c r="G14" i="3"/>
  <c r="G22" i="3"/>
  <c r="G30" i="3"/>
  <c r="G38" i="3"/>
  <c r="G46" i="3"/>
  <c r="G54" i="3"/>
  <c r="G62" i="3"/>
  <c r="G55" i="3"/>
  <c r="G63" i="3"/>
  <c r="G7" i="3"/>
  <c r="G15" i="3"/>
  <c r="G23" i="3"/>
  <c r="G31" i="3"/>
  <c r="G39" i="3"/>
  <c r="G47" i="3"/>
  <c r="G8" i="3"/>
  <c r="G16" i="3"/>
  <c r="G24" i="3"/>
  <c r="G32" i="3"/>
  <c r="G40" i="3"/>
  <c r="G48" i="3"/>
  <c r="G56" i="3"/>
  <c r="G9" i="3"/>
  <c r="G17" i="3"/>
  <c r="G25" i="3"/>
  <c r="G33" i="3"/>
  <c r="G41" i="3"/>
  <c r="G49" i="3"/>
  <c r="G57" i="3"/>
  <c r="G2" i="3"/>
  <c r="G66" i="3"/>
  <c r="G59" i="3"/>
  <c r="G26" i="3"/>
  <c r="G34" i="3"/>
  <c r="G65" i="3"/>
  <c r="G10" i="3"/>
  <c r="G18" i="3"/>
  <c r="G50" i="3"/>
  <c r="G64" i="3"/>
  <c r="G58" i="3"/>
  <c r="G67" i="3"/>
  <c r="G42" i="3"/>
  <c r="G51" i="3"/>
  <c r="D6" i="3"/>
  <c r="D14" i="3"/>
  <c r="D22" i="3"/>
  <c r="D30" i="3"/>
  <c r="D38" i="3"/>
  <c r="D46" i="3"/>
  <c r="D7" i="3"/>
  <c r="D15" i="3"/>
  <c r="D23" i="3"/>
  <c r="D31" i="3"/>
  <c r="D39" i="3"/>
  <c r="D47" i="3"/>
  <c r="D55" i="3"/>
  <c r="D63" i="3"/>
  <c r="D8" i="3"/>
  <c r="D16" i="3"/>
  <c r="D24" i="3"/>
  <c r="D32" i="3"/>
  <c r="D40" i="3"/>
  <c r="D48" i="3"/>
  <c r="D56" i="3"/>
  <c r="D64" i="3"/>
  <c r="D9" i="3"/>
  <c r="D17" i="3"/>
  <c r="D25" i="3"/>
  <c r="D33" i="3"/>
  <c r="D41" i="3"/>
  <c r="D49" i="3"/>
  <c r="D57" i="3"/>
  <c r="D65" i="3"/>
  <c r="D58" i="3"/>
  <c r="D2" i="3"/>
  <c r="D10" i="3"/>
  <c r="D18" i="3"/>
  <c r="D26" i="3"/>
  <c r="D34" i="3"/>
  <c r="D42" i="3"/>
  <c r="D50" i="3"/>
  <c r="D3" i="3"/>
  <c r="D11" i="3"/>
  <c r="D19" i="3"/>
  <c r="D27" i="3"/>
  <c r="D35" i="3"/>
  <c r="D43" i="3"/>
  <c r="D51" i="3"/>
  <c r="D59" i="3"/>
  <c r="D4" i="3"/>
  <c r="D12" i="3"/>
  <c r="D20" i="3"/>
  <c r="D28" i="3"/>
  <c r="D36" i="3"/>
  <c r="D44" i="3"/>
  <c r="D52" i="3"/>
  <c r="D60" i="3"/>
  <c r="D29" i="3"/>
  <c r="D37" i="3"/>
  <c r="D61" i="3"/>
  <c r="D5" i="3"/>
  <c r="D54" i="3"/>
  <c r="D66" i="3"/>
  <c r="D13" i="3"/>
  <c r="D21" i="3"/>
  <c r="D62" i="3"/>
  <c r="D45" i="3"/>
  <c r="D53" i="3"/>
  <c r="D68" i="3"/>
  <c r="D67" i="3"/>
  <c r="F4" i="3"/>
  <c r="F12" i="3"/>
  <c r="F20" i="3"/>
  <c r="F28" i="3"/>
  <c r="F36" i="3"/>
  <c r="F44" i="3"/>
  <c r="F5" i="3"/>
  <c r="F13" i="3"/>
  <c r="F21" i="3"/>
  <c r="F29" i="3"/>
  <c r="F37" i="3"/>
  <c r="F45" i="3"/>
  <c r="F53" i="3"/>
  <c r="F61" i="3"/>
  <c r="F6" i="3"/>
  <c r="F14" i="3"/>
  <c r="F22" i="3"/>
  <c r="F30" i="3"/>
  <c r="F38" i="3"/>
  <c r="F46" i="3"/>
  <c r="F54" i="3"/>
  <c r="F62" i="3"/>
  <c r="F7" i="3"/>
  <c r="F15" i="3"/>
  <c r="F23" i="3"/>
  <c r="F31" i="3"/>
  <c r="F39" i="3"/>
  <c r="F47" i="3"/>
  <c r="F55" i="3"/>
  <c r="F63" i="3"/>
  <c r="F8" i="3"/>
  <c r="F16" i="3"/>
  <c r="F24" i="3"/>
  <c r="F32" i="3"/>
  <c r="F40" i="3"/>
  <c r="F48" i="3"/>
  <c r="F56" i="3"/>
  <c r="F64" i="3"/>
  <c r="F9" i="3"/>
  <c r="F17" i="3"/>
  <c r="F25" i="3"/>
  <c r="F33" i="3"/>
  <c r="F41" i="3"/>
  <c r="F49" i="3"/>
  <c r="F57" i="3"/>
  <c r="F2" i="3"/>
  <c r="F10" i="3"/>
  <c r="F18" i="3"/>
  <c r="F26" i="3"/>
  <c r="F34" i="3"/>
  <c r="F42" i="3"/>
  <c r="F50" i="3"/>
  <c r="F58" i="3"/>
  <c r="F43" i="3"/>
  <c r="F59" i="3"/>
  <c r="F52" i="3"/>
  <c r="F65" i="3"/>
  <c r="F11" i="3"/>
  <c r="F35" i="3"/>
  <c r="F66" i="3"/>
  <c r="F3" i="3"/>
  <c r="F60" i="3"/>
  <c r="F68" i="3"/>
  <c r="F19" i="3"/>
  <c r="F67" i="3"/>
  <c r="F27" i="3"/>
  <c r="F51" i="3"/>
  <c r="E5" i="3"/>
  <c r="E13" i="3"/>
  <c r="E21" i="3"/>
  <c r="E29" i="3"/>
  <c r="E37" i="3"/>
  <c r="E45" i="3"/>
  <c r="E6" i="3"/>
  <c r="E14" i="3"/>
  <c r="E22" i="3"/>
  <c r="E30" i="3"/>
  <c r="E38" i="3"/>
  <c r="E46" i="3"/>
  <c r="E54" i="3"/>
  <c r="E62" i="3"/>
  <c r="E55" i="3"/>
  <c r="E63" i="3"/>
  <c r="E7" i="3"/>
  <c r="E15" i="3"/>
  <c r="E23" i="3"/>
  <c r="E31" i="3"/>
  <c r="E39" i="3"/>
  <c r="E47" i="3"/>
  <c r="E8" i="3"/>
  <c r="E16" i="3"/>
  <c r="E24" i="3"/>
  <c r="E32" i="3"/>
  <c r="E40" i="3"/>
  <c r="E48" i="3"/>
  <c r="E56" i="3"/>
  <c r="E64" i="3"/>
  <c r="E57" i="3"/>
  <c r="E65" i="3"/>
  <c r="E9" i="3"/>
  <c r="E17" i="3"/>
  <c r="E25" i="3"/>
  <c r="E33" i="3"/>
  <c r="E41" i="3"/>
  <c r="E49" i="3"/>
  <c r="E2" i="3"/>
  <c r="E10" i="3"/>
  <c r="E18" i="3"/>
  <c r="E26" i="3"/>
  <c r="E34" i="3"/>
  <c r="E42" i="3"/>
  <c r="E50" i="3"/>
  <c r="E58" i="3"/>
  <c r="E3" i="3"/>
  <c r="E11" i="3"/>
  <c r="E19" i="3"/>
  <c r="E27" i="3"/>
  <c r="E35" i="3"/>
  <c r="E43" i="3"/>
  <c r="E51" i="3"/>
  <c r="E59" i="3"/>
  <c r="E36" i="3"/>
  <c r="E52" i="3"/>
  <c r="E44" i="3"/>
  <c r="E68" i="3"/>
  <c r="E67" i="3"/>
  <c r="E61" i="3"/>
  <c r="E66" i="3"/>
  <c r="E60" i="3"/>
  <c r="E53" i="3"/>
  <c r="E4" i="3"/>
  <c r="E12" i="3"/>
  <c r="E20" i="3"/>
  <c r="E28" i="3"/>
  <c r="A1" i="3"/>
  <c r="A9" i="3"/>
  <c r="A17" i="3"/>
  <c r="A25" i="3"/>
  <c r="A33" i="3"/>
  <c r="A41" i="3"/>
  <c r="A2" i="3"/>
  <c r="A10" i="3"/>
  <c r="A18" i="3"/>
  <c r="A26" i="3"/>
  <c r="A34" i="3"/>
  <c r="A42" i="3"/>
  <c r="A50" i="3"/>
  <c r="A58" i="3"/>
  <c r="A66" i="3"/>
  <c r="A59" i="3"/>
  <c r="A3" i="3"/>
  <c r="A11" i="3"/>
  <c r="A19" i="3"/>
  <c r="A27" i="3"/>
  <c r="A35" i="3"/>
  <c r="A43" i="3"/>
  <c r="A51" i="3"/>
  <c r="A4" i="3"/>
  <c r="A12" i="3"/>
  <c r="A20" i="3"/>
  <c r="A28" i="3"/>
  <c r="A36" i="3"/>
  <c r="A44" i="3"/>
  <c r="A52" i="3"/>
  <c r="A60" i="3"/>
  <c r="A68" i="3"/>
  <c r="A5" i="3"/>
  <c r="A13" i="3"/>
  <c r="A21" i="3"/>
  <c r="A29" i="3"/>
  <c r="A37" i="3"/>
  <c r="A45" i="3"/>
  <c r="A53" i="3"/>
  <c r="A61" i="3"/>
  <c r="A6" i="3"/>
  <c r="A14" i="3"/>
  <c r="A22" i="3"/>
  <c r="A30" i="3"/>
  <c r="A38" i="3"/>
  <c r="A46" i="3"/>
  <c r="A54" i="3"/>
  <c r="A62" i="3"/>
  <c r="A7" i="3"/>
  <c r="A15" i="3"/>
  <c r="A23" i="3"/>
  <c r="A31" i="3"/>
  <c r="A39" i="3"/>
  <c r="A47" i="3"/>
  <c r="A55" i="3"/>
  <c r="A63" i="3"/>
  <c r="A8" i="3"/>
  <c r="A56" i="3"/>
  <c r="A65" i="3"/>
  <c r="A16" i="3"/>
  <c r="A49" i="3"/>
  <c r="A48" i="3"/>
  <c r="A24" i="3"/>
  <c r="A67" i="3"/>
  <c r="A32" i="3"/>
  <c r="A57" i="3"/>
  <c r="A64" i="3"/>
  <c r="A40" i="3"/>
  <c r="B8" i="3"/>
  <c r="B16" i="3"/>
  <c r="B24" i="3"/>
  <c r="B32" i="3"/>
  <c r="B40" i="3"/>
  <c r="B9" i="3"/>
  <c r="B17" i="3"/>
  <c r="B25" i="3"/>
  <c r="B33" i="3"/>
  <c r="B41" i="3"/>
  <c r="B49" i="3"/>
  <c r="B57" i="3"/>
  <c r="B65" i="3"/>
  <c r="B50" i="3"/>
  <c r="B2" i="3"/>
  <c r="B10" i="3"/>
  <c r="B18" i="3"/>
  <c r="B26" i="3"/>
  <c r="B34" i="3"/>
  <c r="B42" i="3"/>
  <c r="B58" i="3"/>
  <c r="B66" i="3"/>
  <c r="B3" i="3"/>
  <c r="B11" i="3"/>
  <c r="B19" i="3"/>
  <c r="B27" i="3"/>
  <c r="B35" i="3"/>
  <c r="B43" i="3"/>
  <c r="B51" i="3"/>
  <c r="B59" i="3"/>
  <c r="B67" i="3"/>
  <c r="B60" i="3"/>
  <c r="B4" i="3"/>
  <c r="B12" i="3"/>
  <c r="B20" i="3"/>
  <c r="B28" i="3"/>
  <c r="B36" i="3"/>
  <c r="B44" i="3"/>
  <c r="B52" i="3"/>
  <c r="B5" i="3"/>
  <c r="B13" i="3"/>
  <c r="B21" i="3"/>
  <c r="B29" i="3"/>
  <c r="B37" i="3"/>
  <c r="B45" i="3"/>
  <c r="B53" i="3"/>
  <c r="B61" i="3"/>
  <c r="B6" i="3"/>
  <c r="B14" i="3"/>
  <c r="B22" i="3"/>
  <c r="B30" i="3"/>
  <c r="B38" i="3"/>
  <c r="B46" i="3"/>
  <c r="B54" i="3"/>
  <c r="B62" i="3"/>
  <c r="B15" i="3"/>
  <c r="B63" i="3"/>
  <c r="B68" i="3"/>
  <c r="B23" i="3"/>
  <c r="B56" i="3"/>
  <c r="B47" i="3"/>
  <c r="B55" i="3"/>
  <c r="B7" i="3"/>
  <c r="B48" i="3"/>
  <c r="B31" i="3"/>
  <c r="B39" i="3"/>
  <c r="B64" i="3"/>
  <c r="E1" i="3"/>
  <c r="H1" i="3"/>
  <c r="B1" i="3"/>
  <c r="C1" i="3"/>
  <c r="D1" i="3"/>
  <c r="F1" i="3"/>
  <c r="G1" i="3"/>
  <c r="H10" i="5" l="1"/>
  <c r="H8" i="5"/>
  <c r="H7" i="5"/>
  <c r="H6" i="5"/>
  <c r="H5" i="5"/>
  <c r="H4" i="5"/>
  <c r="H3" i="5"/>
  <c r="B17" i="5" l="1"/>
  <c r="B18" i="5" s="1"/>
  <c r="H11" i="5"/>
  <c r="H12" i="5" s="1"/>
  <c r="B16" i="5"/>
  <c r="F9" i="5" l="1"/>
  <c r="D5" i="5"/>
  <c r="E5" i="5" s="1"/>
  <c r="D4" i="5"/>
  <c r="E4" i="5" s="1"/>
  <c r="D10" i="5"/>
  <c r="E10" i="5" s="1"/>
  <c r="D7" i="5"/>
  <c r="E7" i="5" s="1"/>
  <c r="D6" i="5"/>
  <c r="E6" i="5" s="1"/>
  <c r="D3" i="5"/>
  <c r="E3" i="5" s="1"/>
  <c r="D8" i="5"/>
  <c r="E8" i="5" s="1"/>
  <c r="D9" i="5"/>
  <c r="E9" i="5" s="1"/>
  <c r="F8" i="5"/>
  <c r="D2" i="5"/>
  <c r="E2" i="5" s="1"/>
  <c r="F6" i="5"/>
  <c r="F4" i="5"/>
  <c r="F5" i="5"/>
  <c r="F3" i="5"/>
  <c r="F10" i="5"/>
  <c r="F2" i="5"/>
  <c r="F7" i="5"/>
  <c r="I9" i="5" l="1"/>
  <c r="I2" i="5"/>
  <c r="I8" i="5"/>
  <c r="I4" i="5"/>
  <c r="I10" i="5"/>
  <c r="I5" i="5"/>
  <c r="I6" i="5"/>
  <c r="I7" i="5"/>
  <c r="F11" i="5"/>
  <c r="I3" i="5"/>
  <c r="E11" i="5"/>
  <c r="I11" i="5" l="1"/>
  <c r="B1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<sst xmlns="http://schemas.openxmlformats.org/spreadsheetml/2006/main" count="94" uniqueCount="41">
  <si>
    <t>Assets</t>
  </si>
  <si>
    <t>Quote</t>
  </si>
  <si>
    <t>VarCov*Quote</t>
  </si>
  <si>
    <t>MRC*</t>
  </si>
  <si>
    <t>TRC*</t>
  </si>
  <si>
    <t>ERC*</t>
  </si>
  <si>
    <t>Avg Ret</t>
  </si>
  <si>
    <t>Weighted Ret</t>
  </si>
  <si>
    <t>Squared Error</t>
  </si>
  <si>
    <t>Tot</t>
  </si>
  <si>
    <t>STD DEV</t>
  </si>
  <si>
    <t>Monthly Ret</t>
  </si>
  <si>
    <t>Annual Ret</t>
  </si>
  <si>
    <t>DATI PTF</t>
  </si>
  <si>
    <t>Var</t>
  </si>
  <si>
    <t>Std Dev</t>
  </si>
  <si>
    <t>Expected ret</t>
  </si>
  <si>
    <t>Actual ret</t>
  </si>
  <si>
    <t>SSE</t>
  </si>
  <si>
    <t>*MRC/TRC/ERC = Marginal/Total/Expected Risk Contribution</t>
  </si>
  <si>
    <t>MATRICE SCARTI QUADRATICI MEDI TRASPOSTA</t>
  </si>
  <si>
    <t>MSCI World</t>
  </si>
  <si>
    <t>US Quality</t>
  </si>
  <si>
    <t>World Low Volatility</t>
  </si>
  <si>
    <t>EU Gov bonds 7-10y</t>
  </si>
  <si>
    <t>EU Corp Large Cap bonds</t>
  </si>
  <si>
    <t>EU Inflation-Linked</t>
  </si>
  <si>
    <t>EU Overnight</t>
  </si>
  <si>
    <t>US Short Treasury</t>
  </si>
  <si>
    <t>ETC GOLD</t>
  </si>
  <si>
    <t>Dates</t>
  </si>
  <si>
    <t>devst</t>
  </si>
  <si>
    <t>rend medio</t>
  </si>
  <si>
    <t>rend storico</t>
  </si>
  <si>
    <t>World Momentum</t>
  </si>
  <si>
    <t>World Healthcare</t>
  </si>
  <si>
    <t>US TIPS 0-5y</t>
  </si>
  <si>
    <t>Momentum Global</t>
  </si>
  <si>
    <t>Consumer Staples Global</t>
  </si>
  <si>
    <t>Healthcare Global</t>
  </si>
  <si>
    <t>Small Cap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</si>
</sst>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4" fontId="5" fillId="0" borderId="0" xfId="0" applyNumberFormat="1" applyFont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0" fillId="0" borderId="8" xfId="0" applyBorder="1"/>
    <xf numFmtId="0" fontId="6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6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7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Pt>
            <c:idx val="8"/>
            <c:bubble3D val="0"/>
            <c:spPr>
              <a:solidFill>
                <a:srgbClr val="FFCC6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F8FB-4047-B7FD-1EE2A1584691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dLbl>
              <c:idx val="8"/>
              <c:layout>
                <c:manualLayout>
                  <c:x val="-2.7063599458728011E-2"/>
                  <c:y val="-3.108808290155441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C1340B9-BD7C-4CEB-B247-9458E0B126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90EE596-F3EB-44A0-9EDD-D2293C14A6F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F8FB-4047-B7FD-1EE2A158469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QUOTE!$A$2:$A$10</c:f>
              <c:strCache>
                <c:ptCount val="9"/>
                <c:pt idx="0">
                  <c:v>MSCI World</c:v>
                </c:pt>
                <c:pt idx="1">
                  <c:v>US Quality</c:v>
                </c:pt>
                <c:pt idx="2">
                  <c:v>World Low Volatility</c:v>
                </c:pt>
                <c:pt idx="3">
                  <c:v>EU Gov bonds 7-10y</c:v>
                </c:pt>
                <c:pt idx="4">
                  <c:v>EU Corp Large Cap bonds</c:v>
                </c:pt>
                <c:pt idx="5">
                  <c:v>EU Inflation-Linked</c:v>
                </c:pt>
                <c:pt idx="6">
                  <c:v>EU Overnight</c:v>
                </c:pt>
                <c:pt idx="7">
                  <c:v>US Short Treasury</c:v>
                </c:pt>
                <c:pt idx="8">
                  <c:v>ETC GOLD</c:v>
                </c:pt>
              </c:strCache>
            </c:strRef>
          </c:cat>
          <c:val>
            <c:numRef>
              <c:f>QUOTE!$B$2:$B$10</c:f>
              <c:numCache>
                <c:formatCode>0.00%</c:formatCode>
                <c:ptCount val="9"/>
                <c:pt idx="0">
                  <c:v>0.25</c:v>
                </c:pt>
                <c:pt idx="1">
                  <c:v>0</c:v>
                </c:pt>
                <c:pt idx="2">
                  <c:v>0.15</c:v>
                </c:pt>
                <c:pt idx="3">
                  <c:v>0.22</c:v>
                </c:pt>
                <c:pt idx="4">
                  <c:v>0</c:v>
                </c:pt>
                <c:pt idx="5">
                  <c:v>0.08</c:v>
                </c:pt>
                <c:pt idx="6">
                  <c:v>0.12</c:v>
                </c:pt>
                <c:pt idx="7">
                  <c:v>0.05</c:v>
                </c:pt>
                <c:pt idx="8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21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14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22</xdr:row>
      <xdr:rowOff>26670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C0FE94D-AD40-6526-43B8-4EA849F4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4050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21</xdr:row>
      <xdr:rowOff>26670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ECEF2969-3B33-4C4E-F063-3661DE0B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1"/>
  <sheetViews>
    <sheetView showGridLines="0" tabSelected="1" zoomScale="85" zoomScaleNormal="85" workbookViewId="0">
      <selection activeCell="D13" sqref="D13"/>
    </sheetView>
  </sheetViews>
  <sheetFormatPr defaultRowHeight="14.4" x14ac:dyDescent="0.55000000000000004"/>
  <cols>
    <col min="1" max="1" width="26.26171875" customWidth="1"/>
    <col min="2" max="2" width="9.41796875" bestFit="1" customWidth="1"/>
    <col min="3" max="3" width="12.578125" bestFit="1" customWidth="1"/>
    <col min="4" max="4" width="12.26171875" bestFit="1" customWidth="1"/>
    <col min="5" max="5" width="11.26171875" customWidth="1"/>
    <col min="6" max="6" width="9.62890625" bestFit="1" customWidth="1"/>
    <col min="7" max="7" width="10.41796875" bestFit="1" customWidth="1"/>
    <col min="8" max="8" width="11.83984375" bestFit="1" customWidth="1"/>
    <col min="9" max="9" width="13.47265625" bestFit="1" customWidth="1"/>
  </cols>
  <sheetData>
    <row r="1" spans="1:9" ht="14.7" thickBot="1" x14ac:dyDescent="0.6">
      <c r="A1" s="41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55000000000000004">
      <c r="A2" s="42" t="str" cm="1">
        <f t="array" ref="A2:A10">TRANSPOSE(Prices!B1:J1)</f>
        <v>MSCI World</v>
      </c>
      <c r="B2" s="24">
        <v>0.25</v>
      </c>
      <c r="C2" s="10" cm="1">
        <f t="array" ref="C2:C10">MMULT(var_cov!B2:J10,B2:B10)</f>
        <v>8.7784988562078601E-4</v>
      </c>
      <c r="D2" s="10">
        <f>C2/$B$16</f>
        <v>4.2195272660449014E-2</v>
      </c>
      <c r="E2" s="11">
        <f>D2*B2</f>
        <v>1.0548818165112253E-2</v>
      </c>
      <c r="F2" s="12">
        <f t="shared" ref="F2:F10" si="0">$B$16/9</f>
        <v>2.3116067281990491E-3</v>
      </c>
      <c r="G2" s="25" cm="1">
        <f t="array" ref="G2:G10">TRANSPOSE(Returns!B74:J74)</f>
        <v>1.0740535882241654E-2</v>
      </c>
      <c r="H2" s="13">
        <f>G2*B2</f>
        <v>2.6851339705604134E-3</v>
      </c>
      <c r="I2" s="27">
        <f>(E2-F2)^2</f>
        <v>6.78516522564137E-5</v>
      </c>
    </row>
    <row r="3" spans="1:9" x14ac:dyDescent="0.55000000000000004">
      <c r="A3" s="43" t="str">
        <v>US Quality</v>
      </c>
      <c r="B3" s="24">
        <v>0</v>
      </c>
      <c r="C3" s="10">
        <v>7.1421975154640203E-4</v>
      </c>
      <c r="D3" s="10">
        <f t="shared" ref="D3:D8" si="1">C3/$B$16</f>
        <v>3.4330125969848392E-2</v>
      </c>
      <c r="E3" s="11">
        <f t="shared" ref="E3:E8" si="2">D3*B3</f>
        <v>0</v>
      </c>
      <c r="F3" s="12">
        <f t="shared" si="0"/>
        <v>2.3116067281990491E-3</v>
      </c>
      <c r="G3" s="25">
        <v>1.3393189968070105E-2</v>
      </c>
      <c r="H3" s="13">
        <f t="shared" ref="H3:H10" si="3">G3*B3</f>
        <v>0</v>
      </c>
      <c r="I3" s="28">
        <f t="shared" ref="I3:I10" si="4">(E3-F3)^2</f>
        <v>5.3435256658551128E-6</v>
      </c>
    </row>
    <row r="4" spans="1:9" x14ac:dyDescent="0.55000000000000004">
      <c r="A4" s="43" t="str">
        <v>World Low Volatility</v>
      </c>
      <c r="B4" s="24">
        <v>0.15</v>
      </c>
      <c r="C4" s="10">
        <v>6.3597853467462265E-4</v>
      </c>
      <c r="D4" s="10">
        <f t="shared" si="1"/>
        <v>3.0569335505251576E-2</v>
      </c>
      <c r="E4" s="11">
        <f t="shared" si="2"/>
        <v>4.5854003257877361E-3</v>
      </c>
      <c r="F4" s="12">
        <f t="shared" si="0"/>
        <v>2.3116067281990491E-3</v>
      </c>
      <c r="G4" s="25">
        <v>5.5269499773030499E-3</v>
      </c>
      <c r="H4" s="13">
        <f t="shared" si="3"/>
        <v>8.2904249659545746E-4</v>
      </c>
      <c r="I4" s="28">
        <f t="shared" si="4"/>
        <v>5.1701373244353039E-6</v>
      </c>
    </row>
    <row r="5" spans="1:9" x14ac:dyDescent="0.55000000000000004">
      <c r="A5" s="43" t="str">
        <v>EU Gov bonds 7-10y</v>
      </c>
      <c r="B5" s="24">
        <v>0.22</v>
      </c>
      <c r="C5" s="10">
        <v>2.7898580464548299E-4</v>
      </c>
      <c r="D5" s="10">
        <f t="shared" si="1"/>
        <v>1.3409903319730158E-2</v>
      </c>
      <c r="E5" s="11">
        <f t="shared" si="2"/>
        <v>2.9501787303406347E-3</v>
      </c>
      <c r="F5" s="12">
        <f t="shared" si="0"/>
        <v>2.3116067281990491E-3</v>
      </c>
      <c r="G5" s="25">
        <v>-9.8750513861332423E-4</v>
      </c>
      <c r="H5" s="13">
        <f t="shared" si="3"/>
        <v>-2.1725113049493133E-4</v>
      </c>
      <c r="I5" s="28">
        <f t="shared" si="4"/>
        <v>4.0777420191911312E-7</v>
      </c>
    </row>
    <row r="6" spans="1:9" x14ac:dyDescent="0.55000000000000004">
      <c r="A6" s="43" t="str">
        <v>EU Corp Large Cap bonds</v>
      </c>
      <c r="B6" s="24">
        <v>0</v>
      </c>
      <c r="C6" s="10">
        <v>2.9993626424605749E-4</v>
      </c>
      <c r="D6" s="10">
        <f t="shared" si="1"/>
        <v>1.4416920999732269E-2</v>
      </c>
      <c r="E6" s="11">
        <f t="shared" si="2"/>
        <v>0</v>
      </c>
      <c r="F6" s="12">
        <f t="shared" si="0"/>
        <v>2.3116067281990491E-3</v>
      </c>
      <c r="G6" s="25">
        <v>-6.3587221999796956E-6</v>
      </c>
      <c r="H6" s="13">
        <f t="shared" si="3"/>
        <v>0</v>
      </c>
      <c r="I6" s="28">
        <f t="shared" si="4"/>
        <v>5.3435256658551128E-6</v>
      </c>
    </row>
    <row r="7" spans="1:9" x14ac:dyDescent="0.55000000000000004">
      <c r="A7" s="43" t="str">
        <v>EU Inflation-Linked</v>
      </c>
      <c r="B7" s="24">
        <v>0.08</v>
      </c>
      <c r="C7" s="10">
        <v>3.2462043431913932E-4</v>
      </c>
      <c r="D7" s="10">
        <f t="shared" si="1"/>
        <v>1.5603405504305657E-2</v>
      </c>
      <c r="E7" s="11">
        <f t="shared" si="2"/>
        <v>1.2482724403444527E-3</v>
      </c>
      <c r="F7" s="12">
        <f t="shared" si="0"/>
        <v>2.3116067281990491E-3</v>
      </c>
      <c r="G7" s="25">
        <v>1.5767691083717213E-3</v>
      </c>
      <c r="H7" s="13">
        <f t="shared" si="3"/>
        <v>1.261415286697377E-4</v>
      </c>
      <c r="I7" s="28">
        <f t="shared" si="4"/>
        <v>1.1306798077272419E-6</v>
      </c>
    </row>
    <row r="8" spans="1:9" x14ac:dyDescent="0.55000000000000004">
      <c r="A8" s="43" t="str">
        <v>EU Overnight</v>
      </c>
      <c r="B8" s="24">
        <v>0.12</v>
      </c>
      <c r="C8" s="10">
        <v>4.9013991028611069E-6</v>
      </c>
      <c r="D8" s="10">
        <f t="shared" si="1"/>
        <v>2.3559366464649174E-4</v>
      </c>
      <c r="E8" s="11">
        <f t="shared" si="2"/>
        <v>2.8271239757579009E-5</v>
      </c>
      <c r="F8" s="12">
        <f t="shared" si="0"/>
        <v>2.3116067281990491E-3</v>
      </c>
      <c r="G8" s="25">
        <v>6.8340328341085627E-4</v>
      </c>
      <c r="H8" s="13">
        <f t="shared" si="3"/>
        <v>8.2008394009302755E-5</v>
      </c>
      <c r="I8" s="28">
        <f t="shared" si="4"/>
        <v>5.2136209527762465E-6</v>
      </c>
    </row>
    <row r="9" spans="1:9" x14ac:dyDescent="0.55000000000000004">
      <c r="A9" s="43" t="str">
        <v>US Short Treasury</v>
      </c>
      <c r="B9" s="24">
        <v>0.05</v>
      </c>
      <c r="C9" s="10">
        <v>3.4180794685416784E-6</v>
      </c>
      <c r="D9" s="10">
        <f>C9/$B$16</f>
        <v>1.6429551055668979E-4</v>
      </c>
      <c r="E9" s="11">
        <f>D9*B9</f>
        <v>8.2147755278344896E-6</v>
      </c>
      <c r="F9" s="12">
        <f t="shared" si="0"/>
        <v>2.3116067281990491E-3</v>
      </c>
      <c r="G9" s="25">
        <v>1.9588937313484715E-3</v>
      </c>
      <c r="H9" s="13">
        <f t="shared" si="3"/>
        <v>9.7944686567423583E-5</v>
      </c>
      <c r="I9" s="28">
        <f t="shared" si="4"/>
        <v>5.3056144876305112E-6</v>
      </c>
    </row>
    <row r="10" spans="1:9" ht="14.7" thickBot="1" x14ac:dyDescent="0.6">
      <c r="A10" s="43" t="str">
        <v>ETC GOLD</v>
      </c>
      <c r="B10" s="24">
        <v>0.13</v>
      </c>
      <c r="C10" s="10">
        <v>2.2969802841974217E-4</v>
      </c>
      <c r="D10" s="10">
        <f t="shared" ref="D10" si="5">C10/$B$16</f>
        <v>1.1040806745545804E-2</v>
      </c>
      <c r="E10" s="11">
        <f t="shared" ref="E10" si="6">D10*B10</f>
        <v>1.4353048769209546E-3</v>
      </c>
      <c r="F10" s="12">
        <f t="shared" si="0"/>
        <v>2.3116067281990491E-3</v>
      </c>
      <c r="G10" s="25">
        <v>1.1818429351763103E-2</v>
      </c>
      <c r="H10" s="13">
        <f t="shared" si="3"/>
        <v>1.5363958157292034E-3</v>
      </c>
      <c r="I10" s="28">
        <f t="shared" si="4"/>
        <v>7.6790493455341574E-7</v>
      </c>
    </row>
    <row r="11" spans="1:9" ht="14.7" thickBot="1" x14ac:dyDescent="0.6">
      <c r="A11" s="44" t="s">
        <v>9</v>
      </c>
      <c r="B11" s="14">
        <f>SUM(B2:B10)</f>
        <v>1</v>
      </c>
      <c r="C11" s="15"/>
      <c r="D11" s="16" t="s">
        <v>10</v>
      </c>
      <c r="E11" s="17">
        <f>SUM(E2:E10)</f>
        <v>2.0804460553791447E-2</v>
      </c>
      <c r="F11" s="18">
        <f>SUM(F2:F10)</f>
        <v>2.0804460553791444E-2</v>
      </c>
      <c r="G11" s="19" t="s">
        <v>11</v>
      </c>
      <c r="H11" s="20">
        <f>SUM(H2:H10)</f>
        <v>5.1394157616366067E-3</v>
      </c>
      <c r="I11" s="29">
        <f>SUM(I2:I10)</f>
        <v>9.6534435297165766E-5</v>
      </c>
    </row>
    <row r="12" spans="1:9" ht="14.7" thickBot="1" x14ac:dyDescent="0.6">
      <c r="A12" s="21"/>
      <c r="B12" s="22"/>
      <c r="C12" s="22"/>
      <c r="D12" s="22"/>
      <c r="E12" s="22"/>
      <c r="F12" s="22"/>
      <c r="G12" s="47" t="s">
        <v>12</v>
      </c>
      <c r="H12" s="48">
        <f>(H11+1)^12-1</f>
        <v>6.3446499673172507E-2</v>
      </c>
      <c r="I12" s="49"/>
    </row>
    <row r="14" spans="1:9" ht="14.7" thickBot="1" x14ac:dyDescent="0.6">
      <c r="A14" s="32" t="s">
        <v>13</v>
      </c>
      <c r="B14" s="32"/>
    </row>
    <row r="15" spans="1:9" x14ac:dyDescent="0.55000000000000004">
      <c r="A15" s="33" t="s">
        <v>14</v>
      </c>
      <c r="B15" s="34" cm="1">
        <f t="array" ref="B15">MMULT(MMULT(TRANSPOSE(B2:B10),var_cov!B2:J10),B2:B10)</f>
        <v>4.3282557893426421E-4</v>
      </c>
      <c r="C15" s="45"/>
      <c r="G15" s="46"/>
    </row>
    <row r="16" spans="1:9" x14ac:dyDescent="0.55000000000000004">
      <c r="A16" s="35" t="s">
        <v>15</v>
      </c>
      <c r="B16" s="36">
        <f>SQRT(B15)</f>
        <v>2.0804460553791444E-2</v>
      </c>
    </row>
    <row r="17" spans="1:2" x14ac:dyDescent="0.55000000000000004">
      <c r="A17" s="35" t="s">
        <v>16</v>
      </c>
      <c r="B17" s="37">
        <f>SUM(H2:H10)</f>
        <v>5.1394157616366067E-3</v>
      </c>
    </row>
    <row r="18" spans="1:2" x14ac:dyDescent="0.55000000000000004">
      <c r="A18" s="35" t="s">
        <v>17</v>
      </c>
      <c r="B18" s="37">
        <f>(B17+1)^12-1</f>
        <v>6.3446499673172507E-2</v>
      </c>
    </row>
    <row r="19" spans="1:2" ht="14.7" thickBot="1" x14ac:dyDescent="0.6">
      <c r="A19" s="38" t="s">
        <v>18</v>
      </c>
      <c r="B19" s="39">
        <f>I11</f>
        <v>9.6534435297165766E-5</v>
      </c>
    </row>
    <row r="21" spans="1:2" x14ac:dyDescent="0.55000000000000004">
      <c r="A21" s="40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J13"/>
  <sheetViews>
    <sheetView showGridLines="0" workbookViewId="0">
      <selection activeCell="D10" sqref="D10"/>
    </sheetView>
  </sheetViews>
  <sheetFormatPr defaultColWidth="28.26171875" defaultRowHeight="14.4" x14ac:dyDescent="0.55000000000000004"/>
  <sheetData>
    <row r="1" spans="1:10" x14ac:dyDescent="0.55000000000000004">
      <c r="B1" t="str" cm="1">
        <f t="array" ref="B1:J1">TRANSPOSE(_xlfn.ANCHORARRAY(A2))</f>
        <v>MSCI World</v>
      </c>
      <c r="C1" t="str">
        <v>US Quality</v>
      </c>
      <c r="D1" t="str">
        <v>World Low Volatility</v>
      </c>
      <c r="E1" t="str">
        <v>EU Gov bonds 7-10y</v>
      </c>
      <c r="F1" t="str">
        <v>EU Corp Large Cap bonds</v>
      </c>
      <c r="G1" t="str">
        <v>EU Inflation-Linked</v>
      </c>
      <c r="H1" t="str">
        <v>EU Overnight</v>
      </c>
      <c r="I1" t="str">
        <v>US Short Treasury</v>
      </c>
      <c r="J1" t="str">
        <v>ETC GOLD</v>
      </c>
    </row>
    <row r="2" spans="1:10" x14ac:dyDescent="0.55000000000000004">
      <c r="A2" t="str" cm="1">
        <f t="array" ref="A2:A10">TRANSPOSE(Returns!B1:J1)</f>
        <v>MSCI World</v>
      </c>
      <c r="B2" cm="1">
        <f t="array" ref="B2:J10">MMULT(matr_sqm!A72:BQ80,matr_sqm!A1:I69)/69</f>
        <v>2.1364380431187261E-3</v>
      </c>
      <c r="C2">
        <v>1.7169618717585247E-3</v>
      </c>
      <c r="D2">
        <v>1.3806152899627628E-3</v>
      </c>
      <c r="E2">
        <v>4.1649024202551458E-4</v>
      </c>
      <c r="F2">
        <v>5.6602084122861192E-4</v>
      </c>
      <c r="G2">
        <v>5.75463280856964E-4</v>
      </c>
      <c r="H2">
        <v>5.4765239642400416E-6</v>
      </c>
      <c r="I2">
        <v>-2.0987694382397319E-6</v>
      </c>
      <c r="J2">
        <v>-1.2069836702130975E-5</v>
      </c>
    </row>
    <row r="3" spans="1:10" x14ac:dyDescent="0.55000000000000004">
      <c r="A3" t="str">
        <v>US Quality</v>
      </c>
      <c r="B3">
        <v>1.7169618717585247E-3</v>
      </c>
      <c r="C3">
        <v>1.9497129540118328E-3</v>
      </c>
      <c r="D3">
        <v>1.0998255339490092E-3</v>
      </c>
      <c r="E3">
        <v>3.4919747051646518E-4</v>
      </c>
      <c r="F3">
        <v>4.7108059700548441E-4</v>
      </c>
      <c r="G3">
        <v>5.2688186655807756E-4</v>
      </c>
      <c r="H3">
        <v>5.5846460044132948E-6</v>
      </c>
      <c r="I3">
        <v>-6.4294272729492E-6</v>
      </c>
      <c r="J3">
        <v>5.2521116866826572E-6</v>
      </c>
    </row>
    <row r="4" spans="1:10" x14ac:dyDescent="0.55000000000000004">
      <c r="A4" t="str">
        <v>World Low Volatility</v>
      </c>
      <c r="B4">
        <v>1.3806152899627628E-3</v>
      </c>
      <c r="C4">
        <v>1.0998255339490092E-3</v>
      </c>
      <c r="D4">
        <v>1.156062685196768E-3</v>
      </c>
      <c r="E4">
        <v>3.1644291943876363E-4</v>
      </c>
      <c r="F4">
        <v>3.9151362634532507E-4</v>
      </c>
      <c r="G4">
        <v>4.2665732506293831E-4</v>
      </c>
      <c r="H4">
        <v>3.406856041068918E-6</v>
      </c>
      <c r="I4">
        <v>7.6010060634759544E-7</v>
      </c>
      <c r="J4">
        <v>1.0168041052006207E-4</v>
      </c>
    </row>
    <row r="5" spans="1:10" x14ac:dyDescent="0.55000000000000004">
      <c r="A5" t="str">
        <v>EU Gov bonds 7-10y</v>
      </c>
      <c r="B5">
        <v>4.1649024202551458E-4</v>
      </c>
      <c r="C5">
        <v>3.4919747051646518E-4</v>
      </c>
      <c r="D5">
        <v>3.1644291943876363E-4</v>
      </c>
      <c r="E5">
        <v>4.0547132716973913E-4</v>
      </c>
      <c r="F5">
        <v>2.9882638317157284E-4</v>
      </c>
      <c r="G5">
        <v>3.2947372578762097E-4</v>
      </c>
      <c r="H5">
        <v>4.6841018405298145E-6</v>
      </c>
      <c r="I5">
        <v>7.1409185513546694E-6</v>
      </c>
      <c r="J5">
        <v>8.3969831034663348E-5</v>
      </c>
    </row>
    <row r="6" spans="1:10" x14ac:dyDescent="0.55000000000000004">
      <c r="A6" t="str">
        <v>EU Corp Large Cap bonds</v>
      </c>
      <c r="B6">
        <v>5.6602084122861192E-4</v>
      </c>
      <c r="C6">
        <v>4.7108059700548441E-4</v>
      </c>
      <c r="D6">
        <v>3.9151362634532507E-4</v>
      </c>
      <c r="E6">
        <v>2.9882638317157284E-4</v>
      </c>
      <c r="F6">
        <v>3.2605612397942582E-4</v>
      </c>
      <c r="G6">
        <v>2.9732672705237815E-4</v>
      </c>
      <c r="H6">
        <v>4.498352216496675E-6</v>
      </c>
      <c r="I6">
        <v>3.6288116329551912E-6</v>
      </c>
      <c r="J6">
        <v>7.2729420596477854E-5</v>
      </c>
    </row>
    <row r="7" spans="1:10" x14ac:dyDescent="0.55000000000000004">
      <c r="A7" t="str">
        <v>EU Inflation-Linked</v>
      </c>
      <c r="B7">
        <v>5.75463280856964E-4</v>
      </c>
      <c r="C7">
        <v>5.2688186655807756E-4</v>
      </c>
      <c r="D7">
        <v>4.2665732506293831E-4</v>
      </c>
      <c r="E7">
        <v>3.2947372578762097E-4</v>
      </c>
      <c r="F7">
        <v>2.9732672705237815E-4</v>
      </c>
      <c r="G7">
        <v>4.192403280060515E-4</v>
      </c>
      <c r="H7">
        <v>-5.4039548443811241E-7</v>
      </c>
      <c r="I7">
        <v>-3.4910019614848645E-6</v>
      </c>
      <c r="J7">
        <v>8.4399746060796911E-5</v>
      </c>
    </row>
    <row r="8" spans="1:10" x14ac:dyDescent="0.55000000000000004">
      <c r="A8" t="str">
        <v>EU Overnight</v>
      </c>
      <c r="B8">
        <v>5.4765239642400416E-6</v>
      </c>
      <c r="C8">
        <v>5.5846460044132948E-6</v>
      </c>
      <c r="D8">
        <v>3.406856041068918E-6</v>
      </c>
      <c r="E8">
        <v>4.6841018405298145E-6</v>
      </c>
      <c r="F8">
        <v>4.498352216496675E-6</v>
      </c>
      <c r="G8">
        <v>-5.4039548443811241E-7</v>
      </c>
      <c r="H8">
        <v>2.5758169318984979E-6</v>
      </c>
      <c r="I8">
        <v>2.7071369410850747E-6</v>
      </c>
      <c r="J8">
        <v>1.2227031235362883E-5</v>
      </c>
    </row>
    <row r="9" spans="1:10" x14ac:dyDescent="0.55000000000000004">
      <c r="A9" t="str">
        <v>US Short Treasury</v>
      </c>
      <c r="B9">
        <v>-2.0987694382397319E-6</v>
      </c>
      <c r="C9">
        <v>-6.4294272729492E-6</v>
      </c>
      <c r="D9">
        <v>7.6010060634759544E-7</v>
      </c>
      <c r="E9">
        <v>7.1409185513546694E-6</v>
      </c>
      <c r="F9">
        <v>3.6288116329551912E-6</v>
      </c>
      <c r="G9">
        <v>-3.4910019614848645E-6</v>
      </c>
      <c r="H9">
        <v>2.7071369410850747E-6</v>
      </c>
      <c r="I9">
        <v>3.7951126574594632E-6</v>
      </c>
      <c r="J9">
        <v>1.5557098053592708E-5</v>
      </c>
    </row>
    <row r="10" spans="1:10" x14ac:dyDescent="0.55000000000000004">
      <c r="A10" t="str">
        <v>ETC GOLD</v>
      </c>
      <c r="B10">
        <v>-1.2069836702130975E-5</v>
      </c>
      <c r="C10">
        <v>5.2521116866826572E-6</v>
      </c>
      <c r="D10">
        <v>1.0168041052006207E-4</v>
      </c>
      <c r="E10">
        <v>8.3969831034663348E-5</v>
      </c>
      <c r="F10">
        <v>7.2729420596477854E-5</v>
      </c>
      <c r="G10">
        <v>8.4399746060796911E-5</v>
      </c>
      <c r="H10">
        <v>1.2227031235362883E-5</v>
      </c>
      <c r="I10">
        <v>1.5557098053592708E-5</v>
      </c>
      <c r="J10">
        <v>1.4614844988757902E-3</v>
      </c>
    </row>
    <row r="13" spans="1:10" x14ac:dyDescent="0.55000000000000004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R80"/>
  <sheetViews>
    <sheetView topLeftCell="A61" workbookViewId="0">
      <selection activeCell="A72" sqref="A72"/>
    </sheetView>
  </sheetViews>
  <sheetFormatPr defaultRowHeight="14.4" x14ac:dyDescent="0.55000000000000004"/>
  <sheetData>
    <row r="1" spans="1:11" x14ac:dyDescent="0.55000000000000004">
      <c r="A1" s="2">
        <f>Returns!B2-Returns!$B$74</f>
        <v>-3.4343362497664856E-2</v>
      </c>
      <c r="B1" s="2">
        <f>Returns!C2-Returns!$C$74</f>
        <v>-2.9016027390318604E-2</v>
      </c>
      <c r="C1" s="2">
        <f>Returns!D2-Returns!$D$74</f>
        <v>-5.5907237031774144E-2</v>
      </c>
      <c r="D1" s="2">
        <f>Returns!E2-Returns!$E$74</f>
        <v>-1.3278819287112376E-2</v>
      </c>
      <c r="E1" s="2">
        <f>Returns!F2-Returns!$F$74</f>
        <v>-1.409257738708882E-2</v>
      </c>
      <c r="F1" s="2">
        <f>Returns!G2-Returns!$G$74</f>
        <v>-1.3603186104185322E-2</v>
      </c>
      <c r="G1" s="2">
        <f>Returns!H2-Returns!$H$74</f>
        <v>1.3703205000999037E-3</v>
      </c>
      <c r="H1" s="2">
        <f>Returns!I2-Returns!$I$74</f>
        <v>1.0504084438402186E-3</v>
      </c>
      <c r="I1" s="2">
        <f>Returns!J2-Returns!$J$74</f>
        <v>-2.0582799567420453E-2</v>
      </c>
      <c r="J1" s="2"/>
      <c r="K1" s="2"/>
    </row>
    <row r="2" spans="1:11" x14ac:dyDescent="0.55000000000000004">
      <c r="A2" s="2">
        <f>Returns!B3-Returns!$B$74</f>
        <v>3.3353487415541241E-2</v>
      </c>
      <c r="B2" s="2">
        <f>Returns!C3-Returns!$C$74</f>
        <v>6.3019281008625888E-2</v>
      </c>
      <c r="C2" s="2">
        <f>Returns!D3-Returns!$D$74</f>
        <v>2.7692653368858951E-2</v>
      </c>
      <c r="D2" s="2">
        <f>Returns!E3-Returns!$E$74</f>
        <v>2.7167192268552926E-2</v>
      </c>
      <c r="E2" s="2">
        <f>Returns!F3-Returns!$F$74</f>
        <v>1.829316313121648E-2</v>
      </c>
      <c r="F2" s="2">
        <f>Returns!G3-Returns!$G$74</f>
        <v>1.623577398751648E-2</v>
      </c>
      <c r="G2" s="2">
        <f>Returns!H3-Returns!$H$74</f>
        <v>1.6027327839001236E-3</v>
      </c>
      <c r="H2" s="2">
        <f>Returns!I3-Returns!$I$74</f>
        <v>1.8675192930907285E-3</v>
      </c>
      <c r="I2" s="2">
        <f>Returns!J3-Returns!$J$74</f>
        <v>-1.3871564499409263E-2</v>
      </c>
    </row>
    <row r="3" spans="1:11" x14ac:dyDescent="0.55000000000000004">
      <c r="A3" s="2">
        <f>Returns!B4-Returns!$B$74</f>
        <v>-2.4797457615391354E-2</v>
      </c>
      <c r="B3" s="2">
        <f>Returns!C4-Returns!$C$74</f>
        <v>4.9333444186074969E-3</v>
      </c>
      <c r="C3" s="2">
        <f>Returns!D4-Returns!$D$74</f>
        <v>-2.5154726919448752E-2</v>
      </c>
      <c r="D3" s="2">
        <f>Returns!E4-Returns!$E$74</f>
        <v>-1.5032009966411975E-2</v>
      </c>
      <c r="E3" s="2">
        <f>Returns!F4-Returns!$F$74</f>
        <v>-4.5445370448595999E-3</v>
      </c>
      <c r="F3" s="2">
        <f>Returns!G4-Returns!$G$74</f>
        <v>-1.0102615030643072E-2</v>
      </c>
      <c r="G3" s="2">
        <f>Returns!H4-Returns!$H$74</f>
        <v>2.0565508741641437E-3</v>
      </c>
      <c r="H3" s="2">
        <f>Returns!I4-Returns!$I$74</f>
        <v>1.5778734206230187E-3</v>
      </c>
      <c r="I3" s="2">
        <f>Returns!J4-Returns!$J$74</f>
        <v>5.6951859979279103E-2</v>
      </c>
    </row>
    <row r="4" spans="1:11" x14ac:dyDescent="0.55000000000000004">
      <c r="A4" s="2">
        <f>Returns!B5-Returns!$B$74</f>
        <v>1.0653398121499548E-2</v>
      </c>
      <c r="B4" s="2">
        <f>Returns!C5-Returns!$C$74</f>
        <v>-5.0624074221296642E-3</v>
      </c>
      <c r="C4" s="2">
        <f>Returns!D5-Returns!$D$74</f>
        <v>-2.653215063020695E-4</v>
      </c>
      <c r="D4" s="2">
        <f>Returns!E5-Returns!$E$74</f>
        <v>1.7160702484603725E-2</v>
      </c>
      <c r="E4" s="2">
        <f>Returns!F5-Returns!$F$74</f>
        <v>1.2515466622275579E-2</v>
      </c>
      <c r="F4" s="2">
        <f>Returns!G5-Returns!$G$74</f>
        <v>1.2584192677340178E-2</v>
      </c>
      <c r="G4" s="2">
        <f>Returns!H5-Returns!$H$74</f>
        <v>2.2109531269023535E-3</v>
      </c>
      <c r="H4" s="2">
        <f>Returns!I5-Returns!$I$74</f>
        <v>2.3095365694739988E-3</v>
      </c>
      <c r="I4" s="2">
        <f>Returns!J5-Returns!$J$74</f>
        <v>3.1831086057810598E-2</v>
      </c>
    </row>
    <row r="5" spans="1:11" x14ac:dyDescent="0.55000000000000004">
      <c r="A5" s="2">
        <f>Returns!B6-Returns!$B$74</f>
        <v>7.4606185059307474E-3</v>
      </c>
      <c r="B5" s="2">
        <f>Returns!C6-Returns!$C$74</f>
        <v>-8.5225561760224437E-3</v>
      </c>
      <c r="C5" s="2">
        <f>Returns!D6-Returns!$D$74</f>
        <v>3.666644802245915E-2</v>
      </c>
      <c r="D5" s="2">
        <f>Returns!E6-Returns!$E$74</f>
        <v>3.416799976296494E-3</v>
      </c>
      <c r="E5" s="2">
        <f>Returns!F6-Returns!$F$74</f>
        <v>1.9366288642387096E-3</v>
      </c>
      <c r="F5" s="2">
        <f>Returns!G6-Returns!$G$74</f>
        <v>-6.2312557677857618E-3</v>
      </c>
      <c r="G5" s="2">
        <f>Returns!H6-Returns!$H$74</f>
        <v>2.4405995452610138E-3</v>
      </c>
      <c r="H5" s="2">
        <f>Returns!I6-Returns!$I$74</f>
        <v>3.1271357085968184E-3</v>
      </c>
      <c r="I5" s="2">
        <f>Returns!J6-Returns!$J$74</f>
        <v>-2.3523897604820279E-4</v>
      </c>
    </row>
    <row r="6" spans="1:11" x14ac:dyDescent="0.55000000000000004">
      <c r="A6" s="2">
        <f>Returns!B7-Returns!$B$74</f>
        <v>1.608794229542446E-3</v>
      </c>
      <c r="B6" s="2">
        <f>Returns!C7-Returns!$C$74</f>
        <v>-2.4382193857921307E-2</v>
      </c>
      <c r="C6" s="2">
        <f>Returns!D7-Returns!$D$74</f>
        <v>4.0354857368757255E-2</v>
      </c>
      <c r="D6" s="2">
        <f>Returns!E7-Returns!$E$74</f>
        <v>2.6772932481030725E-2</v>
      </c>
      <c r="E6" s="2">
        <f>Returns!F7-Returns!$F$74</f>
        <v>1.6771185201813178E-2</v>
      </c>
      <c r="F6" s="2">
        <f>Returns!G7-Returns!$G$74</f>
        <v>1.657421868814388E-2</v>
      </c>
      <c r="G6" s="2">
        <f>Returns!H7-Returns!$H$74</f>
        <v>2.3024185101281538E-3</v>
      </c>
      <c r="H6" s="2">
        <f>Returns!I7-Returns!$I$74</f>
        <v>3.1532339108145987E-3</v>
      </c>
      <c r="I6" s="2">
        <f>Returns!J7-Returns!$J$74</f>
        <v>1.7904831841570296E-2</v>
      </c>
    </row>
    <row r="7" spans="1:11" x14ac:dyDescent="0.55000000000000004">
      <c r="A7" s="2">
        <f>Returns!B8-Returns!$B$74</f>
        <v>2.6571360683150146E-2</v>
      </c>
      <c r="B7" s="2">
        <f>Returns!C8-Returns!$C$74</f>
        <v>5.1702230598558004E-2</v>
      </c>
      <c r="C7" s="2">
        <f>Returns!D8-Returns!$D$74</f>
        <v>1.0826711999373548E-2</v>
      </c>
      <c r="D7" s="2">
        <f>Returns!E8-Returns!$E$74</f>
        <v>3.6490410903605545E-3</v>
      </c>
      <c r="E7" s="2">
        <f>Returns!F8-Returns!$F$74</f>
        <v>8.2225326160741703E-3</v>
      </c>
      <c r="F7" s="2">
        <f>Returns!G8-Returns!$G$74</f>
        <v>-8.282261134013022E-3</v>
      </c>
      <c r="G7" s="2">
        <f>Returns!H8-Returns!$H$74</f>
        <v>2.1167464715452738E-3</v>
      </c>
      <c r="H7" s="2">
        <f>Returns!I8-Returns!$I$74</f>
        <v>1.7908282951991884E-3</v>
      </c>
      <c r="I7" s="2">
        <f>Returns!J8-Returns!$J$74</f>
        <v>-7.7212877827220229E-4</v>
      </c>
    </row>
    <row r="8" spans="1:11" x14ac:dyDescent="0.55000000000000004">
      <c r="A8" s="2">
        <f>Returns!B9-Returns!$B$74</f>
        <v>1.6517956131873845E-2</v>
      </c>
      <c r="B8" s="2">
        <f>Returns!C9-Returns!$C$74</f>
        <v>4.5601536122945961E-3</v>
      </c>
      <c r="C8" s="2">
        <f>Returns!D9-Returns!$D$74</f>
        <v>8.2616281224267493E-3</v>
      </c>
      <c r="D8" s="2">
        <f>Returns!E9-Returns!$E$74</f>
        <v>-1.273295867543786E-3</v>
      </c>
      <c r="E8" s="2">
        <f>Returns!F9-Returns!$F$74</f>
        <v>8.2572030486880062E-4</v>
      </c>
      <c r="F8" s="2">
        <f>Returns!G9-Returns!$G$74</f>
        <v>-5.5574578211059905E-3</v>
      </c>
      <c r="G8" s="2">
        <f>Returns!H9-Returns!$H$74</f>
        <v>2.6453047810042437E-3</v>
      </c>
      <c r="H8" s="2">
        <f>Returns!I9-Returns!$I$74</f>
        <v>2.8001383621424586E-3</v>
      </c>
      <c r="I8" s="2">
        <f>Returns!J9-Returns!$J$74</f>
        <v>-1.2396914245097999E-2</v>
      </c>
    </row>
    <row r="9" spans="1:11" x14ac:dyDescent="0.55000000000000004">
      <c r="A9" s="2">
        <f>Returns!B10-Returns!$B$74</f>
        <v>-4.1218483139456655E-2</v>
      </c>
      <c r="B9" s="2">
        <f>Returns!C10-Returns!$C$74</f>
        <v>-3.8066893917172807E-2</v>
      </c>
      <c r="C9" s="2">
        <f>Returns!D10-Returns!$D$74</f>
        <v>-4.0228303490632548E-2</v>
      </c>
      <c r="D9" s="2">
        <f>Returns!E10-Returns!$E$74</f>
        <v>-1.5164545493228676E-2</v>
      </c>
      <c r="E9" s="2">
        <f>Returns!F10-Returns!$F$74</f>
        <v>-1.0613762201857019E-2</v>
      </c>
      <c r="F9" s="2">
        <f>Returns!G10-Returns!$G$74</f>
        <v>-7.0314186626598118E-3</v>
      </c>
      <c r="G9" s="2">
        <f>Returns!H10-Returns!$H$74</f>
        <v>2.3111525211885436E-3</v>
      </c>
      <c r="H9" s="2">
        <f>Returns!I10-Returns!$I$74</f>
        <v>2.4227661455594987E-3</v>
      </c>
      <c r="I9" s="2">
        <f>Returns!J10-Returns!$J$74</f>
        <v>3.4856312508444898E-2</v>
      </c>
    </row>
    <row r="10" spans="1:11" x14ac:dyDescent="0.55000000000000004">
      <c r="A10" s="2">
        <f>Returns!B11-Returns!$B$74</f>
        <v>2.5565854187793443E-2</v>
      </c>
      <c r="B10" s="2">
        <f>Returns!C11-Returns!$C$74</f>
        <v>1.5768010986604096E-2</v>
      </c>
      <c r="C10" s="2">
        <f>Returns!D11-Returns!$D$74</f>
        <v>1.9152388454226548E-2</v>
      </c>
      <c r="D10" s="2">
        <f>Returns!E11-Returns!$E$74</f>
        <v>1.2320996615111124E-2</v>
      </c>
      <c r="E10" s="2">
        <f>Returns!F11-Returns!$F$74</f>
        <v>1.3340875148064681E-2</v>
      </c>
      <c r="F10" s="2">
        <f>Returns!G11-Returns!$G$74</f>
        <v>7.3886753652389787E-3</v>
      </c>
      <c r="G10" s="2">
        <f>Returns!H11-Returns!$H$74</f>
        <v>2.9942077691627236E-3</v>
      </c>
      <c r="H10" s="2">
        <f>Returns!I11-Returns!$I$74</f>
        <v>1.8466402985063686E-3</v>
      </c>
      <c r="I10" s="2">
        <f>Returns!J11-Returns!$J$74</f>
        <v>7.3920868304220094E-2</v>
      </c>
    </row>
    <row r="11" spans="1:11" x14ac:dyDescent="0.55000000000000004">
      <c r="A11" s="2">
        <f>Returns!B12-Returns!$B$74</f>
        <v>2.2657878673008048E-2</v>
      </c>
      <c r="B11" s="2">
        <f>Returns!C12-Returns!$C$74</f>
        <v>4.4492444647233495E-2</v>
      </c>
      <c r="C11" s="2">
        <f>Returns!D12-Returns!$D$74</f>
        <v>-3.0417060022744965E-4</v>
      </c>
      <c r="D11" s="2">
        <f>Returns!E12-Returns!$E$74</f>
        <v>-1.3382069643555577E-2</v>
      </c>
      <c r="E11" s="2">
        <f>Returns!F12-Returns!$F$74</f>
        <v>-8.8910741078139996E-3</v>
      </c>
      <c r="F11" s="2">
        <f>Returns!G12-Returns!$G$74</f>
        <v>-6.698876477368932E-3</v>
      </c>
      <c r="G11" s="2">
        <f>Returns!H12-Returns!$H$74</f>
        <v>2.3500686233306738E-3</v>
      </c>
      <c r="H11" s="2">
        <f>Returns!I12-Returns!$I$74</f>
        <v>2.1498622781600785E-3</v>
      </c>
      <c r="I11" s="2">
        <f>Returns!J12-Returns!$J$74</f>
        <v>0.2089546683180569</v>
      </c>
    </row>
    <row r="12" spans="1:11" x14ac:dyDescent="0.55000000000000004">
      <c r="A12" s="2">
        <f>Returns!B13-Returns!$B$74</f>
        <v>3.2232278898853464E-3</v>
      </c>
      <c r="B12" s="2">
        <f>Returns!C13-Returns!$C$74</f>
        <v>3.32238912851371E-2</v>
      </c>
      <c r="C12" s="2">
        <f>Returns!D13-Returns!$D$74</f>
        <v>2.163145556241745E-2</v>
      </c>
      <c r="D12" s="2">
        <f>Returns!E13-Returns!$E$74</f>
        <v>-4.3333633721455355E-3</v>
      </c>
      <c r="E12" s="2">
        <f>Returns!F13-Returns!$F$74</f>
        <v>-3.0580499428277904E-3</v>
      </c>
      <c r="F12" s="2">
        <f>Returns!G13-Returns!$G$74</f>
        <v>-8.8097777520759618E-3</v>
      </c>
      <c r="G12" s="2">
        <f>Returns!H13-Returns!$H$74</f>
        <v>2.6795590647843638E-3</v>
      </c>
      <c r="H12" s="2">
        <f>Returns!I13-Returns!$I$74</f>
        <v>1.9696851416718688E-3</v>
      </c>
      <c r="I12" s="2">
        <f>Returns!J13-Returns!$J$74</f>
        <v>-1.1818429351763103E-2</v>
      </c>
    </row>
    <row r="13" spans="1:11" x14ac:dyDescent="0.55000000000000004">
      <c r="A13" s="2">
        <f>Returns!B14-Returns!$B$74</f>
        <v>4.5712023266172949E-2</v>
      </c>
      <c r="B13" s="2">
        <f>Returns!C14-Returns!$C$74</f>
        <v>2.77777131497874E-2</v>
      </c>
      <c r="C13" s="2">
        <f>Returns!D14-Returns!$D$74</f>
        <v>2.1681623113072049E-2</v>
      </c>
      <c r="D13" s="2">
        <f>Returns!E14-Returns!$E$74</f>
        <v>4.085722940168672E-2</v>
      </c>
      <c r="E13" s="2">
        <f>Returns!F14-Returns!$F$74</f>
        <v>2.7509743012510978E-2</v>
      </c>
      <c r="F13" s="2">
        <f>Returns!G14-Returns!$G$74</f>
        <v>2.2622932292610282E-2</v>
      </c>
      <c r="G13" s="2">
        <f>Returns!H14-Returns!$H$74</f>
        <v>2.5585932152414536E-3</v>
      </c>
      <c r="H13" s="2">
        <f>Returns!I14-Returns!$I$74</f>
        <v>2.7775891283147486E-3</v>
      </c>
      <c r="I13" s="2">
        <f>Returns!J14-Returns!$J$74</f>
        <v>-1.1818429351763103E-2</v>
      </c>
    </row>
    <row r="14" spans="1:11" x14ac:dyDescent="0.55000000000000004">
      <c r="A14" s="2">
        <f>Returns!B15-Returns!$B$74</f>
        <v>8.1079350026135755E-2</v>
      </c>
      <c r="B14" s="2">
        <f>Returns!C15-Returns!$C$74</f>
        <v>3.76191093637522E-2</v>
      </c>
      <c r="C14" s="2">
        <f>Returns!D15-Returns!$D$74</f>
        <v>5.009932645712465E-2</v>
      </c>
      <c r="D14" s="2">
        <f>Returns!E15-Returns!$E$74</f>
        <v>3.4458968866593824E-2</v>
      </c>
      <c r="E14" s="2">
        <f>Returns!F15-Returns!$F$74</f>
        <v>2.5069691760514979E-2</v>
      </c>
      <c r="F14" s="2">
        <f>Returns!G15-Returns!$G$74</f>
        <v>2.5254598588692879E-2</v>
      </c>
      <c r="G14" s="2">
        <f>Returns!H15-Returns!$H$74</f>
        <v>2.7019556667960036E-3</v>
      </c>
      <c r="H14" s="2">
        <f>Returns!I15-Returns!$I$74</f>
        <v>3.3982840132333087E-3</v>
      </c>
      <c r="I14" s="2">
        <f>Returns!J15-Returns!$J$74</f>
        <v>-1.1818429351763103E-2</v>
      </c>
    </row>
    <row r="15" spans="1:11" x14ac:dyDescent="0.55000000000000004">
      <c r="A15" s="2">
        <f>Returns!B16-Returns!$B$74</f>
        <v>-4.5978572888490957E-2</v>
      </c>
      <c r="B15" s="2">
        <f>Returns!C16-Returns!$C$74</f>
        <v>-3.6468612993451603E-2</v>
      </c>
      <c r="C15" s="2">
        <f>Returns!D16-Returns!$D$74</f>
        <v>-2.2854588931127452E-2</v>
      </c>
      <c r="D15" s="2">
        <f>Returns!E16-Returns!$E$74</f>
        <v>8.1808821529572948E-3</v>
      </c>
      <c r="E15" s="2">
        <f>Returns!F16-Returns!$F$74</f>
        <v>5.60724969230728E-3</v>
      </c>
      <c r="F15" s="2">
        <f>Returns!G16-Returns!$G$74</f>
        <v>3.9439367161398778E-5</v>
      </c>
      <c r="G15" s="2">
        <f>Returns!H16-Returns!$H$74</f>
        <v>2.1710809657009738E-3</v>
      </c>
      <c r="H15" s="2">
        <f>Returns!I16-Returns!$I$74</f>
        <v>2.5254745814881382E-3</v>
      </c>
      <c r="I15" s="2">
        <f>Returns!J16-Returns!$J$74</f>
        <v>-1.1818429351763103E-2</v>
      </c>
    </row>
    <row r="16" spans="1:11" x14ac:dyDescent="0.55000000000000004">
      <c r="A16" s="2">
        <f>Returns!B17-Returns!$B$74</f>
        <v>-5.1017663144765552E-2</v>
      </c>
      <c r="B16" s="2">
        <f>Returns!C17-Returns!$C$74</f>
        <v>-3.7612638645052203E-2</v>
      </c>
      <c r="C16" s="2">
        <f>Returns!D17-Returns!$D$74</f>
        <v>-3.196174054710605E-2</v>
      </c>
      <c r="D16" s="2">
        <f>Returns!E17-Returns!$E$74</f>
        <v>-3.0080101531457574E-2</v>
      </c>
      <c r="E16" s="2">
        <f>Returns!F17-Returns!$F$74</f>
        <v>-1.0052668319349419E-2</v>
      </c>
      <c r="F16" s="2">
        <f>Returns!G17-Returns!$G$74</f>
        <v>-3.5911903045991921E-2</v>
      </c>
      <c r="G16" s="2">
        <f>Returns!H17-Returns!$H$74</f>
        <v>2.5703784048667537E-3</v>
      </c>
      <c r="H16" s="2">
        <f>Returns!I17-Returns!$I$74</f>
        <v>2.1501028526046688E-3</v>
      </c>
      <c r="I16" s="2">
        <f>Returns!J17-Returns!$J$74</f>
        <v>-1.1818429351763103E-2</v>
      </c>
    </row>
    <row r="17" spans="1:9" x14ac:dyDescent="0.55000000000000004">
      <c r="A17" s="2">
        <f>Returns!B18-Returns!$B$74</f>
        <v>-3.3125990302850059E-2</v>
      </c>
      <c r="B17" s="2">
        <f>Returns!C18-Returns!$C$74</f>
        <v>2.1717314935327959E-3</v>
      </c>
      <c r="C17" s="2">
        <f>Returns!D18-Returns!$D$74</f>
        <v>-1.8402486457989749E-2</v>
      </c>
      <c r="D17" s="2">
        <f>Returns!E18-Returns!$E$74</f>
        <v>5.4923011740687141E-3</v>
      </c>
      <c r="E17" s="2">
        <f>Returns!F18-Returns!$F$74</f>
        <v>-6.6077305468561934E-4</v>
      </c>
      <c r="F17" s="2">
        <f>Returns!G18-Returns!$G$74</f>
        <v>-4.2007921489050516E-3</v>
      </c>
      <c r="G17" s="2">
        <f>Returns!H18-Returns!$H$74</f>
        <v>2.5332200441863435E-3</v>
      </c>
      <c r="H17" s="2">
        <f>Returns!I18-Returns!$I$74</f>
        <v>2.5543773738295988E-3</v>
      </c>
      <c r="I17" s="2">
        <f>Returns!J18-Returns!$J$74</f>
        <v>-1.1818429351763103E-2</v>
      </c>
    </row>
    <row r="18" spans="1:9" x14ac:dyDescent="0.55000000000000004">
      <c r="A18" s="2">
        <f>Returns!B19-Returns!$B$74</f>
        <v>2.3083323622452547E-2</v>
      </c>
      <c r="B18" s="2">
        <f>Returns!C19-Returns!$C$74</f>
        <v>1.5268597043032696E-2</v>
      </c>
      <c r="C18" s="2">
        <f>Returns!D19-Returns!$D$74</f>
        <v>9.2813854151249514E-3</v>
      </c>
      <c r="D18" s="2">
        <f>Returns!E19-Returns!$E$74</f>
        <v>-1.3408543330577659E-3</v>
      </c>
      <c r="E18" s="2">
        <f>Returns!F19-Returns!$F$74</f>
        <v>8.6713178187741505E-3</v>
      </c>
      <c r="F18" s="2">
        <f>Returns!G19-Returns!$G$74</f>
        <v>3.6089953399666788E-3</v>
      </c>
      <c r="G18" s="2">
        <f>Returns!H19-Returns!$H$74</f>
        <v>1.8331061309231535E-3</v>
      </c>
      <c r="H18" s="2">
        <f>Returns!I19-Returns!$I$74</f>
        <v>2.5749428327396487E-3</v>
      </c>
      <c r="I18" s="2">
        <f>Returns!J19-Returns!$J$74</f>
        <v>-1.1818429351763103E-2</v>
      </c>
    </row>
    <row r="19" spans="1:9" x14ac:dyDescent="0.55000000000000004">
      <c r="A19" s="2">
        <f>Returns!B20-Returns!$B$74</f>
        <v>5.2477156688489845E-2</v>
      </c>
      <c r="B19" s="2">
        <f>Returns!C20-Returns!$C$74</f>
        <v>2.6697307139584896E-2</v>
      </c>
      <c r="C19" s="2">
        <f>Returns!D20-Returns!$D$74</f>
        <v>2.5178795063778649E-2</v>
      </c>
      <c r="D19" s="2">
        <f>Returns!E20-Returns!$E$74</f>
        <v>-3.5939614715908754E-3</v>
      </c>
      <c r="E19" s="2">
        <f>Returns!F20-Returns!$F$74</f>
        <v>-3.4578045641646903E-3</v>
      </c>
      <c r="F19" s="2">
        <f>Returns!G20-Returns!$G$74</f>
        <v>-5.7614391033558414E-3</v>
      </c>
      <c r="G19" s="2">
        <f>Returns!H20-Returns!$H$74</f>
        <v>2.2532997792199735E-3</v>
      </c>
      <c r="H19" s="2">
        <f>Returns!I20-Returns!$I$74</f>
        <v>1.9991819241952685E-3</v>
      </c>
      <c r="I19" s="2">
        <f>Returns!J20-Returns!$J$74</f>
        <v>-1.1818429351763103E-2</v>
      </c>
    </row>
    <row r="20" spans="1:9" x14ac:dyDescent="0.55000000000000004">
      <c r="A20" s="2">
        <f>Returns!B21-Returns!$B$74</f>
        <v>-2.1599281722950552E-2</v>
      </c>
      <c r="B20" s="2">
        <f>Returns!C21-Returns!$C$74</f>
        <v>3.1504688521535096E-2</v>
      </c>
      <c r="C20" s="2">
        <f>Returns!D21-Returns!$D$74</f>
        <v>-4.7337004172652949E-2</v>
      </c>
      <c r="D20" s="2">
        <f>Returns!E21-Returns!$E$74</f>
        <v>7.7240293760908246E-3</v>
      </c>
      <c r="E20" s="2">
        <f>Returns!F21-Returns!$F$74</f>
        <v>1.4250029813041897E-3</v>
      </c>
      <c r="F20" s="2">
        <f>Returns!G21-Returns!$G$74</f>
        <v>6.9084573576320783E-3</v>
      </c>
      <c r="G20" s="2">
        <f>Returns!H21-Returns!$H$74</f>
        <v>1.7890449019728636E-3</v>
      </c>
      <c r="H20" s="2">
        <f>Returns!I21-Returns!$I$74</f>
        <v>1.2175626598470986E-3</v>
      </c>
      <c r="I20" s="2">
        <f>Returns!J21-Returns!$J$74</f>
        <v>-1.1818429351763103E-2</v>
      </c>
    </row>
    <row r="21" spans="1:9" x14ac:dyDescent="0.55000000000000004">
      <c r="A21" s="2">
        <f>Returns!B22-Returns!$B$74</f>
        <v>8.2090450055956471E-3</v>
      </c>
      <c r="B21" s="2">
        <f>Returns!C22-Returns!$C$74</f>
        <v>-1.0592670603880316E-2</v>
      </c>
      <c r="C21" s="2">
        <f>Returns!D22-Returns!$D$74</f>
        <v>2.2417832314405649E-2</v>
      </c>
      <c r="D21" s="2">
        <f>Returns!E22-Returns!$E$74</f>
        <v>-1.9510859781270585E-4</v>
      </c>
      <c r="E21" s="2">
        <f>Returns!F22-Returns!$F$74</f>
        <v>4.1126917227335205E-3</v>
      </c>
      <c r="F21" s="2">
        <f>Returns!G22-Returns!$G$74</f>
        <v>-3.631031265341313E-4</v>
      </c>
      <c r="G21" s="2">
        <f>Returns!H22-Returns!$H$74</f>
        <v>1.5632408746375738E-3</v>
      </c>
      <c r="H21" s="2">
        <f>Returns!I22-Returns!$I$74</f>
        <v>6.2864869735648841E-4</v>
      </c>
      <c r="I21" s="2">
        <f>Returns!J22-Returns!$J$74</f>
        <v>-1.1818429351763103E-2</v>
      </c>
    </row>
    <row r="22" spans="1:9" x14ac:dyDescent="0.55000000000000004">
      <c r="A22" s="2">
        <f>Returns!B23-Returns!$B$74</f>
        <v>1.4957266064020248E-2</v>
      </c>
      <c r="B22" s="2">
        <f>Returns!C23-Returns!$C$74</f>
        <v>-1.9539812258095052E-3</v>
      </c>
      <c r="C22" s="2">
        <f>Returns!D23-Returns!$D$74</f>
        <v>3.0004231261204949E-2</v>
      </c>
      <c r="D22" s="2">
        <f>Returns!E23-Returns!$E$74</f>
        <v>3.0656441561915826E-2</v>
      </c>
      <c r="E22" s="2">
        <f>Returns!F23-Returns!$F$74</f>
        <v>1.6511459174551078E-2</v>
      </c>
      <c r="F22" s="2">
        <f>Returns!G23-Returns!$G$74</f>
        <v>1.2323527479040678E-2</v>
      </c>
      <c r="G22" s="2">
        <f>Returns!H23-Returns!$H$74</f>
        <v>1.6263849955822337E-3</v>
      </c>
      <c r="H22" s="2">
        <f>Returns!I23-Returns!$I$74</f>
        <v>3.5527719180487283E-3</v>
      </c>
      <c r="I22" s="2">
        <f>Returns!J23-Returns!$J$74</f>
        <v>-1.1818429351763103E-2</v>
      </c>
    </row>
    <row r="23" spans="1:9" x14ac:dyDescent="0.55000000000000004">
      <c r="A23" s="2">
        <f>Returns!B24-Returns!$B$74</f>
        <v>-2.7793930395514355E-2</v>
      </c>
      <c r="B23" s="2">
        <f>Returns!C24-Returns!$C$74</f>
        <v>-5.7085162123093449E-3</v>
      </c>
      <c r="C23" s="2">
        <f>Returns!D24-Returns!$D$74</f>
        <v>-3.3996741206798249E-2</v>
      </c>
      <c r="D23" s="2">
        <f>Returns!E24-Returns!$E$74</f>
        <v>-2.3104912892685073E-2</v>
      </c>
      <c r="E23" s="2">
        <f>Returns!F24-Returns!$F$74</f>
        <v>-1.8217862179861023E-2</v>
      </c>
      <c r="F23" s="2">
        <f>Returns!G24-Returns!$G$74</f>
        <v>-3.3964813363103613E-3</v>
      </c>
      <c r="G23" s="2">
        <f>Returns!H24-Returns!$H$74</f>
        <v>1.0010785742682539E-3</v>
      </c>
      <c r="H23" s="2">
        <f>Returns!I24-Returns!$I$74</f>
        <v>1.4007150804614984E-3</v>
      </c>
      <c r="I23" s="2">
        <f>Returns!J24-Returns!$J$74</f>
        <v>-1.1818429351763103E-2</v>
      </c>
    </row>
    <row r="24" spans="1:9" x14ac:dyDescent="0.55000000000000004">
      <c r="A24" s="2">
        <f>Returns!B25-Returns!$B$74</f>
        <v>5.4842129266676948E-2</v>
      </c>
      <c r="B24" s="2">
        <f>Returns!C25-Returns!$C$74</f>
        <v>3.2176176155955194E-2</v>
      </c>
      <c r="C24" s="2">
        <f>Returns!D25-Returns!$D$74</f>
        <v>5.264458391127551E-3</v>
      </c>
      <c r="D24" s="2">
        <f>Returns!E25-Returns!$E$74</f>
        <v>3.2411690251531323E-2</v>
      </c>
      <c r="E24" s="2">
        <f>Returns!F25-Returns!$F$74</f>
        <v>1.7792467379100677E-2</v>
      </c>
      <c r="F24" s="2">
        <f>Returns!G25-Returns!$G$74</f>
        <v>1.662698255071858E-2</v>
      </c>
      <c r="G24" s="2">
        <f>Returns!H25-Returns!$H$74</f>
        <v>7.4164875720874365E-4</v>
      </c>
      <c r="H24" s="2">
        <f>Returns!I25-Returns!$I$74</f>
        <v>2.1988039738643841E-4</v>
      </c>
      <c r="I24" s="2">
        <f>Returns!J25-Returns!$J$74</f>
        <v>-1.1818429351763103E-2</v>
      </c>
    </row>
    <row r="25" spans="1:9" x14ac:dyDescent="0.55000000000000004">
      <c r="A25" s="2">
        <f>Returns!B26-Returns!$B$74</f>
        <v>-3.4092550066765953E-2</v>
      </c>
      <c r="B25" s="2">
        <f>Returns!C26-Returns!$C$74</f>
        <v>-7.4802338871755511E-2</v>
      </c>
      <c r="C25" s="2">
        <f>Returns!D26-Returns!$D$74</f>
        <v>-9.4682115664449298E-3</v>
      </c>
      <c r="D25" s="2">
        <f>Returns!E26-Returns!$E$74</f>
        <v>-5.0637413623695976E-2</v>
      </c>
      <c r="E25" s="2">
        <f>Returns!F26-Returns!$F$74</f>
        <v>-1.8941666332750521E-2</v>
      </c>
      <c r="F25" s="2">
        <f>Returns!G26-Returns!$G$74</f>
        <v>-5.1607550556997922E-2</v>
      </c>
      <c r="G25" s="2">
        <f>Returns!H26-Returns!$H$74</f>
        <v>7.826256152541237E-4</v>
      </c>
      <c r="H25" s="2">
        <f>Returns!I26-Returns!$I$74</f>
        <v>2.817056700225608E-3</v>
      </c>
      <c r="I25" s="2">
        <f>Returns!J26-Returns!$J$74</f>
        <v>-1.1818429351763103E-2</v>
      </c>
    </row>
    <row r="26" spans="1:9" x14ac:dyDescent="0.55000000000000004">
      <c r="A26" s="2">
        <f>Returns!B27-Returns!$B$74</f>
        <v>3.6931821454584443E-2</v>
      </c>
      <c r="B26" s="2">
        <f>Returns!C27-Returns!$C$74</f>
        <v>-1.2854313118186586E-2</v>
      </c>
      <c r="C26" s="2">
        <f>Returns!D27-Returns!$D$74</f>
        <v>4.0574981363294252E-2</v>
      </c>
      <c r="D26" s="2">
        <f>Returns!E27-Returns!$E$74</f>
        <v>2.2614985969148325E-2</v>
      </c>
      <c r="E26" s="2">
        <f>Returns!F27-Returns!$F$74</f>
        <v>3.2046555448561879E-2</v>
      </c>
      <c r="F26" s="2">
        <f>Returns!G27-Returns!$G$74</f>
        <v>3.368193207481688E-2</v>
      </c>
      <c r="G26" s="2">
        <f>Returns!H27-Returns!$H$74</f>
        <v>1.9111167808995972E-4</v>
      </c>
      <c r="H26" s="2">
        <f>Returns!I27-Returns!$I$74</f>
        <v>1.2353850659580184E-3</v>
      </c>
      <c r="I26" s="2">
        <f>Returns!J27-Returns!$J$74</f>
        <v>-1.1818429351763103E-2</v>
      </c>
    </row>
    <row r="27" spans="1:9" x14ac:dyDescent="0.55000000000000004">
      <c r="A27" s="2">
        <f>Returns!B28-Returns!$B$74</f>
        <v>4.3030849998230147E-2</v>
      </c>
      <c r="B27" s="2">
        <f>Returns!C28-Returns!$C$74</f>
        <v>3.87787526254329E-2</v>
      </c>
      <c r="C27" s="2">
        <f>Returns!D28-Returns!$D$74</f>
        <v>3.9108889834094954E-2</v>
      </c>
      <c r="D27" s="2">
        <f>Returns!E28-Returns!$E$74</f>
        <v>6.7352419835272443E-3</v>
      </c>
      <c r="E27" s="2">
        <f>Returns!F28-Returns!$F$74</f>
        <v>-1.1882699714066704E-3</v>
      </c>
      <c r="F27" s="2">
        <f>Returns!G28-Returns!$G$74</f>
        <v>3.0535703281750579E-2</v>
      </c>
      <c r="G27" s="2">
        <f>Returns!H28-Returns!$H$74</f>
        <v>-2.1671830141076925E-4</v>
      </c>
      <c r="H27" s="2">
        <f>Returns!I28-Returns!$I$74</f>
        <v>-8.5960026382845157E-4</v>
      </c>
      <c r="I27" s="2">
        <f>Returns!J28-Returns!$J$74</f>
        <v>-1.1818429351763103E-2</v>
      </c>
    </row>
    <row r="28" spans="1:9" x14ac:dyDescent="0.55000000000000004">
      <c r="A28" s="2">
        <f>Returns!B29-Returns!$B$74</f>
        <v>-9.0458604110499954E-2</v>
      </c>
      <c r="B28" s="2">
        <f>Returns!C29-Returns!$C$74</f>
        <v>-7.4515479127694212E-2</v>
      </c>
      <c r="C28" s="2">
        <f>Returns!D29-Returns!$D$74</f>
        <v>-6.6383680915669457E-2</v>
      </c>
      <c r="D28" s="2">
        <f>Returns!E29-Returns!$E$74</f>
        <v>-4.4902004810536578E-2</v>
      </c>
      <c r="E28" s="2">
        <f>Returns!F29-Returns!$F$74</f>
        <v>-2.9595742036546621E-2</v>
      </c>
      <c r="F28" s="2">
        <f>Returns!G29-Returns!$G$74</f>
        <v>-6.1136377361773422E-2</v>
      </c>
      <c r="G28" s="2">
        <f>Returns!H29-Returns!$H$74</f>
        <v>-4.6944787100653524E-4</v>
      </c>
      <c r="H28" s="2">
        <f>Returns!I29-Returns!$I$74</f>
        <v>-8.7806927011899161E-4</v>
      </c>
      <c r="I28" s="2">
        <f>Returns!J29-Returns!$J$74</f>
        <v>-1.1818429351763103E-2</v>
      </c>
    </row>
    <row r="29" spans="1:9" x14ac:dyDescent="0.55000000000000004">
      <c r="A29" s="2">
        <f>Returns!B30-Returns!$B$74</f>
        <v>-4.3649866121003647E-2</v>
      </c>
      <c r="B29" s="2">
        <f>Returns!C30-Returns!$C$74</f>
        <v>-3.4858265037749907E-2</v>
      </c>
      <c r="C29" s="2">
        <f>Returns!D30-Returns!$D$74</f>
        <v>-2.8519563977619351E-2</v>
      </c>
      <c r="D29" s="2">
        <f>Returns!E30-Returns!$E$74</f>
        <v>-5.7099394355872982E-2</v>
      </c>
      <c r="E29" s="2">
        <f>Returns!F30-Returns!$F$74</f>
        <v>-5.3986391794668222E-2</v>
      </c>
      <c r="F29" s="2">
        <f>Returns!G30-Returns!$G$74</f>
        <v>-4.7154093322406623E-2</v>
      </c>
      <c r="G29" s="2">
        <f>Returns!H30-Returns!$H$74</f>
        <v>-9.4588229120904526E-4</v>
      </c>
      <c r="H29" s="2">
        <f>Returns!I30-Returns!$I$74</f>
        <v>-7.6220242483380162E-4</v>
      </c>
      <c r="I29" s="2">
        <f>Returns!J30-Returns!$J$74</f>
        <v>-1.1818429351763103E-2</v>
      </c>
    </row>
    <row r="30" spans="1:9" x14ac:dyDescent="0.55000000000000004">
      <c r="A30" s="2">
        <f>Returns!B31-Returns!$B$74</f>
        <v>6.3484768949679554E-2</v>
      </c>
      <c r="B30" s="2">
        <f>Returns!C31-Returns!$C$74</f>
        <v>9.6086641858898897E-2</v>
      </c>
      <c r="C30" s="2">
        <f>Returns!D31-Returns!$D$74</f>
        <v>2.7503274544072347E-2</v>
      </c>
      <c r="D30" s="2">
        <f>Returns!E31-Returns!$E$74</f>
        <v>4.739002858401662E-2</v>
      </c>
      <c r="E30" s="2">
        <f>Returns!F31-Returns!$F$74</f>
        <v>5.6034042799504177E-2</v>
      </c>
      <c r="F30" s="2">
        <f>Returns!G31-Returns!$G$74</f>
        <v>5.3877386660413779E-2</v>
      </c>
      <c r="G30" s="2">
        <f>Returns!H31-Returns!$H$74</f>
        <v>-1.0041492528255272E-3</v>
      </c>
      <c r="H30" s="2">
        <f>Returns!I31-Returns!$I$74</f>
        <v>-1.2603272829564147E-3</v>
      </c>
      <c r="I30" s="2">
        <f>Returns!J31-Returns!$J$74</f>
        <v>-1.1818429351763103E-2</v>
      </c>
    </row>
    <row r="31" spans="1:9" x14ac:dyDescent="0.55000000000000004">
      <c r="A31" s="2">
        <f>Returns!B32-Returns!$B$74</f>
        <v>-9.7322332695367247E-2</v>
      </c>
      <c r="B31" s="2">
        <f>Returns!C32-Returns!$C$74</f>
        <v>-7.9671290624359514E-2</v>
      </c>
      <c r="C31" s="2">
        <f>Returns!D32-Returns!$D$74</f>
        <v>-4.6971307509558947E-2</v>
      </c>
      <c r="D31" s="2">
        <f>Returns!E32-Returns!$E$74</f>
        <v>-1.7726599552673476E-2</v>
      </c>
      <c r="E31" s="2">
        <f>Returns!F32-Returns!$F$74</f>
        <v>-3.441000702515052E-2</v>
      </c>
      <c r="F31" s="2">
        <f>Returns!G32-Returns!$G$74</f>
        <v>-3.2775573004755421E-2</v>
      </c>
      <c r="G31" s="2">
        <f>Returns!H32-Returns!$H$74</f>
        <v>-1.4311027849666993E-3</v>
      </c>
      <c r="H31" s="2">
        <f>Returns!I32-Returns!$I$74</f>
        <v>-2.9559267737147843E-3</v>
      </c>
      <c r="I31" s="2">
        <f>Returns!J32-Returns!$J$74</f>
        <v>-1.1818429351763103E-2</v>
      </c>
    </row>
    <row r="32" spans="1:9" x14ac:dyDescent="0.55000000000000004">
      <c r="A32" s="2">
        <f>Returns!B33-Returns!$B$74</f>
        <v>-2.8681131480095552E-2</v>
      </c>
      <c r="B32" s="2">
        <f>Returns!C33-Returns!$C$74</f>
        <v>-5.90303435562071E-2</v>
      </c>
      <c r="C32" s="2">
        <f>Returns!D33-Returns!$D$74</f>
        <v>-2.914627208746785E-2</v>
      </c>
      <c r="D32" s="2">
        <f>Returns!E33-Returns!$E$74</f>
        <v>-1.4869101366363676E-2</v>
      </c>
      <c r="E32" s="2">
        <f>Returns!F33-Returns!$F$74</f>
        <v>-9.3659814708154897E-3</v>
      </c>
      <c r="F32" s="2">
        <f>Returns!G33-Returns!$G$74</f>
        <v>-3.896149866988842E-2</v>
      </c>
      <c r="G32" s="2">
        <f>Returns!H33-Returns!$H$74</f>
        <v>-1.4499998964973902E-3</v>
      </c>
      <c r="H32" s="2">
        <f>Returns!I33-Returns!$I$74</f>
        <v>-1.1606305816661286E-3</v>
      </c>
      <c r="I32" s="2">
        <f>Returns!J33-Returns!$J$74</f>
        <v>-1.1818429351763103E-2</v>
      </c>
    </row>
    <row r="33" spans="1:9" x14ac:dyDescent="0.55000000000000004">
      <c r="A33" s="2">
        <f>Returns!B34-Returns!$B$74</f>
        <v>-8.5874915031582955E-2</v>
      </c>
      <c r="B33" s="2">
        <f>Returns!C34-Returns!$C$74</f>
        <v>-3.6440703508930604E-2</v>
      </c>
      <c r="C33" s="2">
        <f>Returns!D34-Returns!$D$74</f>
        <v>-4.6499618980651747E-2</v>
      </c>
      <c r="D33" s="2">
        <f>Returns!E34-Returns!$E$74</f>
        <v>-3.7734305733774676E-2</v>
      </c>
      <c r="E33" s="2">
        <f>Returns!F34-Returns!$F$74</f>
        <v>-3.1274656435597223E-2</v>
      </c>
      <c r="F33" s="2">
        <f>Returns!G34-Returns!$G$74</f>
        <v>-1.1610436581461521E-2</v>
      </c>
      <c r="G33" s="2">
        <f>Returns!H34-Returns!$H$74</f>
        <v>-9.9379519575513325E-4</v>
      </c>
      <c r="H33" s="2">
        <f>Returns!I34-Returns!$I$74</f>
        <v>-1.9588937313484715E-3</v>
      </c>
      <c r="I33" s="2">
        <f>Returns!J34-Returns!$J$74</f>
        <v>-1.1818429351763103E-2</v>
      </c>
    </row>
    <row r="34" spans="1:9" x14ac:dyDescent="0.55000000000000004">
      <c r="A34" s="2">
        <f>Returns!B35-Returns!$B$74</f>
        <v>2.4459702735914145E-2</v>
      </c>
      <c r="B34" s="2">
        <f>Returns!C35-Returns!$C$74</f>
        <v>4.9849141373177704E-2</v>
      </c>
      <c r="C34" s="2">
        <f>Returns!D35-Returns!$D$74</f>
        <v>4.3939959240368552E-2</v>
      </c>
      <c r="D34" s="2">
        <f>Returns!E35-Returns!$E$74</f>
        <v>-2.8863095004841674E-2</v>
      </c>
      <c r="E34" s="2">
        <f>Returns!F35-Returns!$F$74</f>
        <v>-1.6045369410542722E-2</v>
      </c>
      <c r="F34" s="2">
        <f>Returns!G35-Returns!$G$74</f>
        <v>1.958722391695078E-2</v>
      </c>
      <c r="G34" s="2">
        <f>Returns!H35-Returns!$H$74</f>
        <v>-1.3910900455268234E-3</v>
      </c>
      <c r="H34" s="2">
        <f>Returns!I35-Returns!$I$74</f>
        <v>-2.3578660637343105E-3</v>
      </c>
      <c r="I34" s="2">
        <f>Returns!J35-Returns!$J$74</f>
        <v>-1.1818429351763103E-2</v>
      </c>
    </row>
    <row r="35" spans="1:9" x14ac:dyDescent="0.55000000000000004">
      <c r="A35" s="2">
        <f>Returns!B36-Returns!$B$74</f>
        <v>-2.6573891013845052E-2</v>
      </c>
      <c r="B35" s="2">
        <f>Returns!C36-Returns!$C$74</f>
        <v>-4.1979429240597006E-2</v>
      </c>
      <c r="C35" s="2">
        <f>Returns!D36-Returns!$D$74</f>
        <v>-1.5391950096140999E-2</v>
      </c>
      <c r="D35" s="2">
        <f>Returns!E36-Returns!$E$74</f>
        <v>-1.7980022563151375E-2</v>
      </c>
      <c r="E35" s="2">
        <f>Returns!F36-Returns!$F$74</f>
        <v>-2.2840532288670723E-2</v>
      </c>
      <c r="F35" s="2">
        <f>Returns!G36-Returns!$G$74</f>
        <v>-6.5208340563009833E-4</v>
      </c>
      <c r="G35" s="2">
        <f>Returns!H36-Returns!$H$74</f>
        <v>-1.1484452968631774E-3</v>
      </c>
      <c r="H35" s="2">
        <f>Returns!I36-Returns!$I$74</f>
        <v>-2.1582337605495494E-3</v>
      </c>
      <c r="I35" s="2">
        <f>Returns!J36-Returns!$J$74</f>
        <v>-1.1818429351763103E-2</v>
      </c>
    </row>
    <row r="36" spans="1:9" x14ac:dyDescent="0.55000000000000004">
      <c r="A36" s="2">
        <f>Returns!B37-Returns!$B$74</f>
        <v>-7.5744950129168348E-2</v>
      </c>
      <c r="B36" s="2">
        <f>Returns!C37-Returns!$C$74</f>
        <v>-9.1407386681632008E-2</v>
      </c>
      <c r="C36" s="2">
        <f>Returns!D37-Returns!$D$74</f>
        <v>-6.830071560255635E-2</v>
      </c>
      <c r="D36" s="2">
        <f>Returns!E37-Returns!$E$74</f>
        <v>-1.2172707596957776E-2</v>
      </c>
      <c r="E36" s="2">
        <f>Returns!F37-Returns!$F$74</f>
        <v>-1.7123536020185223E-2</v>
      </c>
      <c r="F36" s="2">
        <f>Returns!G37-Returns!$G$74</f>
        <v>-6.5951572513377917E-3</v>
      </c>
      <c r="G36" s="2">
        <f>Returns!H37-Returns!$H$74</f>
        <v>-1.3611760666414133E-3</v>
      </c>
      <c r="H36" s="2">
        <f>Returns!I37-Returns!$I$74</f>
        <v>-2.3576274805557637E-3</v>
      </c>
      <c r="I36" s="2">
        <f>Returns!J37-Returns!$J$74</f>
        <v>-1.1818429351763103E-2</v>
      </c>
    </row>
    <row r="37" spans="1:9" x14ac:dyDescent="0.55000000000000004">
      <c r="A37" s="2">
        <f>Returns!B38-Returns!$B$74</f>
        <v>3.5248484682569844E-2</v>
      </c>
      <c r="B37" s="2">
        <f>Returns!C38-Returns!$C$74</f>
        <v>1.8654324333036196E-2</v>
      </c>
      <c r="C37" s="2">
        <f>Returns!D38-Returns!$D$74</f>
        <v>4.7779094985158754E-2</v>
      </c>
      <c r="D37" s="2">
        <f>Returns!E38-Returns!$E$74</f>
        <v>-1.3860749089964377E-2</v>
      </c>
      <c r="E37" s="2">
        <f>Returns!F38-Returns!$F$74</f>
        <v>-2.5884048565796727E-4</v>
      </c>
      <c r="F37" s="2">
        <f>Returns!G38-Returns!$G$74</f>
        <v>1.48770978789087E-5</v>
      </c>
      <c r="G37" s="2">
        <f>Returns!H38-Returns!$H$74</f>
        <v>-1.3027291137644793E-3</v>
      </c>
      <c r="H37" s="2">
        <f>Returns!I38-Returns!$I$74</f>
        <v>-2.1581145800973756E-3</v>
      </c>
      <c r="I37" s="2">
        <f>Returns!J38-Returns!$J$74</f>
        <v>-1.1818429351763103E-2</v>
      </c>
    </row>
    <row r="38" spans="1:9" x14ac:dyDescent="0.55000000000000004">
      <c r="A38" s="2">
        <f>Returns!B39-Returns!$B$74</f>
        <v>-2.9364819656675555E-2</v>
      </c>
      <c r="B38" s="2">
        <f>Returns!C39-Returns!$C$74</f>
        <v>1.1753755842208296E-2</v>
      </c>
      <c r="C38" s="2">
        <f>Returns!D39-Returns!$D$74</f>
        <v>-2.0173460486279951E-2</v>
      </c>
      <c r="D38" s="2">
        <f>Returns!E39-Returns!$E$74</f>
        <v>2.1048245172428825E-2</v>
      </c>
      <c r="E38" s="2">
        <f>Returns!F39-Returns!$F$74</f>
        <v>2.4549088304109696E-3</v>
      </c>
      <c r="F38" s="2">
        <f>Returns!G39-Returns!$G$74</f>
        <v>1.2095110826625578E-2</v>
      </c>
      <c r="G38" s="2">
        <f>Returns!H39-Returns!$H$74</f>
        <v>-1.3409812142898062E-3</v>
      </c>
      <c r="H38" s="2">
        <f>Returns!I39-Returns!$I$74</f>
        <v>-1.9588937313484715E-3</v>
      </c>
      <c r="I38" s="2">
        <f>Returns!J39-Returns!$J$74</f>
        <v>-1.1818429351763103E-2</v>
      </c>
    </row>
    <row r="39" spans="1:9" x14ac:dyDescent="0.55000000000000004">
      <c r="A39" s="2">
        <f>Returns!B40-Returns!$B$74</f>
        <v>3.9037486904911545E-2</v>
      </c>
      <c r="B39" s="2">
        <f>Returns!C40-Returns!$C$74</f>
        <v>5.3460985869698892E-2</v>
      </c>
      <c r="C39" s="2">
        <f>Returns!D40-Returns!$D$74</f>
        <v>2.268840496815765E-2</v>
      </c>
      <c r="D39" s="2">
        <f>Returns!E40-Returns!$E$74</f>
        <v>-1.2890922916379177E-2</v>
      </c>
      <c r="E39" s="2">
        <f>Returns!F40-Returns!$F$74</f>
        <v>-7.1435443372974998E-3</v>
      </c>
      <c r="F39" s="2">
        <f>Returns!G40-Returns!$G$74</f>
        <v>-7.2687559308452928E-4</v>
      </c>
      <c r="G39" s="2">
        <f>Returns!H40-Returns!$H$74</f>
        <v>-1.1762883430425984E-3</v>
      </c>
      <c r="H39" s="2">
        <f>Returns!I40-Returns!$I$74</f>
        <v>-1.9588937313484715E-3</v>
      </c>
      <c r="I39" s="2">
        <f>Returns!J40-Returns!$J$74</f>
        <v>-1.1818429351763103E-2</v>
      </c>
    </row>
    <row r="40" spans="1:9" x14ac:dyDescent="0.55000000000000004">
      <c r="A40" s="2">
        <f>Returns!B41-Returns!$B$74</f>
        <v>-4.8149586118205856E-2</v>
      </c>
      <c r="B40" s="2">
        <f>Returns!C41-Returns!$C$74</f>
        <v>-5.2777966479953101E-2</v>
      </c>
      <c r="C40" s="2">
        <f>Returns!D41-Returns!$D$74</f>
        <v>-4.8911599064315046E-2</v>
      </c>
      <c r="D40" s="2">
        <f>Returns!E41-Returns!$E$74</f>
        <v>-1.2100682156576677E-2</v>
      </c>
      <c r="E40" s="2">
        <f>Returns!F41-Returns!$F$74</f>
        <v>-6.9742138568905897E-3</v>
      </c>
      <c r="F40" s="2">
        <f>Returns!G41-Returns!$G$74</f>
        <v>1.9200638307274687E-3</v>
      </c>
      <c r="G40" s="2">
        <f>Returns!H41-Returns!$H$74</f>
        <v>-1.2243696571916161E-3</v>
      </c>
      <c r="H40" s="2">
        <f>Returns!I41-Returns!$I$74</f>
        <v>-2.0784757237247435E-3</v>
      </c>
      <c r="I40" s="2">
        <f>Returns!J41-Returns!$J$74</f>
        <v>-1.1818429351763103E-2</v>
      </c>
    </row>
    <row r="41" spans="1:9" x14ac:dyDescent="0.55000000000000004">
      <c r="A41" s="2">
        <f>Returns!B42-Returns!$B$74</f>
        <v>1.4715319542627246E-2</v>
      </c>
      <c r="B41" s="2">
        <f>Returns!C42-Returns!$C$74</f>
        <v>2.2228886504870399E-2</v>
      </c>
      <c r="C41" s="2">
        <f>Returns!D42-Returns!$D$74</f>
        <v>1.182478130144065E-2</v>
      </c>
      <c r="D41" s="2">
        <f>Returns!E42-Returns!$E$74</f>
        <v>-5.1920502401121759E-3</v>
      </c>
      <c r="E41" s="2">
        <f>Returns!F42-Returns!$F$74</f>
        <v>-5.14103745650887E-3</v>
      </c>
      <c r="F41" s="2">
        <f>Returns!G42-Returns!$G$74</f>
        <v>-3.6194780038796715E-3</v>
      </c>
      <c r="G41" s="2">
        <f>Returns!H42-Returns!$H$74</f>
        <v>-1.3495124040754161E-3</v>
      </c>
      <c r="H41" s="2">
        <f>Returns!I42-Returns!$I$74</f>
        <v>-1.9588937313484715E-3</v>
      </c>
      <c r="I41" s="2">
        <f>Returns!J42-Returns!$J$74</f>
        <v>-1.1818429351763103E-2</v>
      </c>
    </row>
    <row r="42" spans="1:9" x14ac:dyDescent="0.55000000000000004">
      <c r="A42" s="2">
        <f>Returns!B43-Returns!$B$74</f>
        <v>8.8152682968689472E-3</v>
      </c>
      <c r="B42" s="2">
        <f>Returns!C43-Returns!$C$74</f>
        <v>1.9625146342557895E-2</v>
      </c>
      <c r="C42" s="2">
        <f>Returns!D43-Returns!$D$74</f>
        <v>2.377775775747705E-2</v>
      </c>
      <c r="D42" s="2">
        <f>Returns!E43-Returns!$E$74</f>
        <v>1.9024587258894825E-2</v>
      </c>
      <c r="E42" s="2">
        <f>Returns!F43-Returns!$F$74</f>
        <v>1.1922434273171681E-2</v>
      </c>
      <c r="F42" s="2">
        <f>Returns!G43-Returns!$G$74</f>
        <v>2.5254202259861181E-2</v>
      </c>
      <c r="G42" s="2">
        <f>Returns!H43-Returns!$H$74</f>
        <v>-1.2429928352953664E-3</v>
      </c>
      <c r="H42" s="2">
        <f>Returns!I43-Returns!$I$74</f>
        <v>-1.9588937313484715E-3</v>
      </c>
      <c r="I42" s="2">
        <f>Returns!J43-Returns!$J$74</f>
        <v>2.5362484037463995E-2</v>
      </c>
    </row>
    <row r="43" spans="1:9" x14ac:dyDescent="0.55000000000000004">
      <c r="A43" s="2">
        <f>Returns!B44-Returns!$B$74</f>
        <v>-3.62442240885337E-6</v>
      </c>
      <c r="B43" s="2">
        <f>Returns!C44-Returns!$C$74</f>
        <v>4.6088568342320099E-2</v>
      </c>
      <c r="C43" s="2">
        <f>Returns!D44-Returns!$D$74</f>
        <v>-6.480724328753202E-4</v>
      </c>
      <c r="D43" s="2">
        <f>Returns!E44-Returns!$E$74</f>
        <v>5.6727196778262141E-3</v>
      </c>
      <c r="E43" s="2">
        <f>Returns!F44-Returns!$F$74</f>
        <v>4.8836389185154799E-3</v>
      </c>
      <c r="F43" s="2">
        <f>Returns!G44-Returns!$G$74</f>
        <v>2.0634302295998285E-3</v>
      </c>
      <c r="G43" s="2">
        <f>Returns!H44-Returns!$H$74</f>
        <v>-1.2812808511504024E-3</v>
      </c>
      <c r="H43" s="2">
        <f>Returns!I44-Returns!$I$74</f>
        <v>-1.9588937313484715E-3</v>
      </c>
      <c r="I43" s="2">
        <f>Returns!J44-Returns!$J$74</f>
        <v>-5.3244027814581305E-2</v>
      </c>
    </row>
    <row r="44" spans="1:9" x14ac:dyDescent="0.55000000000000004">
      <c r="A44" s="2">
        <f>Returns!B45-Returns!$B$74</f>
        <v>6.3852673202860477E-3</v>
      </c>
      <c r="B44" s="2">
        <f>Returns!C45-Returns!$C$74</f>
        <v>-1.3981784966101538E-2</v>
      </c>
      <c r="C44" s="2">
        <f>Returns!D45-Returns!$D$74</f>
        <v>1.7650073262561648E-2</v>
      </c>
      <c r="D44" s="2">
        <f>Returns!E45-Returns!$E$74</f>
        <v>6.339649134269132E-4</v>
      </c>
      <c r="E44" s="2">
        <f>Returns!F45-Returns!$F$74</f>
        <v>-3.2751293263748905E-3</v>
      </c>
      <c r="F44" s="2">
        <f>Returns!G45-Returns!$G$74</f>
        <v>4.3792479344015485E-3</v>
      </c>
      <c r="G44" s="2">
        <f>Returns!H45-Returns!$H$74</f>
        <v>-1.2423456779342213E-3</v>
      </c>
      <c r="H44" s="2">
        <f>Returns!I45-Returns!$I$74</f>
        <v>-2.0584823252340627E-3</v>
      </c>
      <c r="I44" s="2">
        <f>Returns!J45-Returns!$J$74</f>
        <v>4.5850863899858096E-2</v>
      </c>
    </row>
    <row r="45" spans="1:9" x14ac:dyDescent="0.55000000000000004">
      <c r="A45" s="2">
        <f>Returns!B46-Returns!$B$74</f>
        <v>3.4802504861615846E-2</v>
      </c>
      <c r="B45" s="2">
        <f>Returns!C46-Returns!$C$74</f>
        <v>7.3951235444138941E-3</v>
      </c>
      <c r="C45" s="2">
        <f>Returns!D46-Returns!$D$74</f>
        <v>2.0447113150600948E-2</v>
      </c>
      <c r="D45" s="2">
        <f>Returns!E46-Returns!$E$74</f>
        <v>-8.9857978601506558E-3</v>
      </c>
      <c r="E45" s="2">
        <f>Returns!F46-Returns!$F$74</f>
        <v>-2.7875602377760831E-4</v>
      </c>
      <c r="F45" s="2">
        <f>Returns!G46-Returns!$G$74</f>
        <v>-7.9333380635356211E-3</v>
      </c>
      <c r="G45" s="2">
        <f>Returns!H46-Returns!$H$74</f>
        <v>-1.1650586374723842E-3</v>
      </c>
      <c r="H45" s="2">
        <f>Returns!I46-Returns!$I$74</f>
        <v>-1.8592952185870486E-3</v>
      </c>
      <c r="I45" s="2">
        <f>Returns!J46-Returns!$J$74</f>
        <v>-5.0977879082370232E-4</v>
      </c>
    </row>
    <row r="46" spans="1:9" x14ac:dyDescent="0.55000000000000004">
      <c r="A46" s="2">
        <f>Returns!B47-Returns!$B$74</f>
        <v>1.9193953078841447E-2</v>
      </c>
      <c r="B46" s="2">
        <f>Returns!C47-Returns!$C$74</f>
        <v>6.2495550331746204E-2</v>
      </c>
      <c r="C46" s="2">
        <f>Returns!D47-Returns!$D$74</f>
        <v>4.1590443771211051E-2</v>
      </c>
      <c r="D46" s="2">
        <f>Returns!E47-Returns!$E$74</f>
        <v>6.6623148965022447E-3</v>
      </c>
      <c r="E46" s="2">
        <f>Returns!F47-Returns!$F$74</f>
        <v>3.2893360702937798E-3</v>
      </c>
      <c r="F46" s="2">
        <f>Returns!G47-Returns!$G$74</f>
        <v>2.0787902827656281E-2</v>
      </c>
      <c r="G46" s="2">
        <f>Returns!H47-Returns!$H$74</f>
        <v>-1.4052913254052122E-3</v>
      </c>
      <c r="H46" s="2">
        <f>Returns!I47-Returns!$I$74</f>
        <v>-1.8792723591437304E-3</v>
      </c>
      <c r="I46" s="2">
        <f>Returns!J47-Returns!$J$74</f>
        <v>7.7610654019350973E-3</v>
      </c>
    </row>
    <row r="47" spans="1:9" x14ac:dyDescent="0.55000000000000004">
      <c r="A47" s="2">
        <f>Returns!B48-Returns!$B$74</f>
        <v>1.7285304066500248E-2</v>
      </c>
      <c r="B47" s="2">
        <f>Returns!C48-Returns!$C$74</f>
        <v>2.3887266383711796E-2</v>
      </c>
      <c r="C47" s="2">
        <f>Returns!D48-Returns!$D$74</f>
        <v>-2.043262762876235E-2</v>
      </c>
      <c r="D47" s="2">
        <f>Returns!E48-Returns!$E$74</f>
        <v>-1.7916266359406876E-2</v>
      </c>
      <c r="E47" s="2">
        <f>Returns!F48-Returns!$F$74</f>
        <v>-1.2056365243913221E-2</v>
      </c>
      <c r="F47" s="2">
        <f>Returns!G48-Returns!$G$74</f>
        <v>-1.5454606401228022E-2</v>
      </c>
      <c r="G47" s="2">
        <f>Returns!H48-Returns!$H$74</f>
        <v>-1.2509711227403973E-3</v>
      </c>
      <c r="H47" s="2">
        <f>Returns!I48-Returns!$I$74</f>
        <v>-2.0583839714197476E-3</v>
      </c>
      <c r="I47" s="2">
        <f>Returns!J48-Returns!$J$74</f>
        <v>-8.1570258908707616E-2</v>
      </c>
    </row>
    <row r="48" spans="1:9" x14ac:dyDescent="0.55000000000000004">
      <c r="A48" s="2">
        <f>Returns!B49-Returns!$B$74</f>
        <v>-1.7969106279171025E-2</v>
      </c>
      <c r="B48" s="2">
        <f>Returns!C49-Returns!$C$74</f>
        <v>-1.9656570432069986E-2</v>
      </c>
      <c r="C48" s="2">
        <f>Returns!D49-Returns!$D$74</f>
        <v>-2.112873582810635E-2</v>
      </c>
      <c r="D48" s="2">
        <f>Returns!E49-Returns!$E$74</f>
        <v>-3.0102701084191658E-3</v>
      </c>
      <c r="E48" s="2">
        <f>Returns!F49-Returns!$F$74</f>
        <v>-7.6927376324278831E-4</v>
      </c>
      <c r="F48" s="2">
        <f>Returns!G49-Returns!$G$74</f>
        <v>1.8379676644970189E-3</v>
      </c>
      <c r="G48" s="2">
        <f>Returns!H49-Returns!$H$74</f>
        <v>-1.1834172582732903E-3</v>
      </c>
      <c r="H48" s="2">
        <f>Returns!I49-Returns!$I$74</f>
        <v>-1.6601211867802446E-3</v>
      </c>
      <c r="I48" s="2">
        <f>Returns!J49-Returns!$J$74</f>
        <v>-1.5246963851500452E-2</v>
      </c>
    </row>
    <row r="49" spans="1:9" x14ac:dyDescent="0.55000000000000004">
      <c r="A49" s="2">
        <f>Returns!B50-Returns!$B$74</f>
        <v>3.6987331760961251E-2</v>
      </c>
      <c r="B49" s="2">
        <f>Returns!C50-Returns!$C$74</f>
        <v>-4.3841283947793751E-3</v>
      </c>
      <c r="C49" s="2">
        <f>Returns!D50-Returns!$D$74</f>
        <v>1.9996862452942448E-2</v>
      </c>
      <c r="D49" s="2">
        <f>Returns!E50-Returns!$E$74</f>
        <v>2.5806051467017542E-3</v>
      </c>
      <c r="E49" s="2">
        <f>Returns!F50-Returns!$F$74</f>
        <v>1.1083230863393069E-4</v>
      </c>
      <c r="F49" s="2">
        <f>Returns!G50-Returns!$G$74</f>
        <v>4.3116518890890694E-3</v>
      </c>
      <c r="G49" s="2">
        <f>Returns!H50-Returns!$H$74</f>
        <v>-1.2888339628810213E-3</v>
      </c>
      <c r="H49" s="2">
        <f>Returns!I50-Returns!$I$74</f>
        <v>-1.9588937313484715E-3</v>
      </c>
      <c r="I49" s="2">
        <f>Returns!J50-Returns!$J$74</f>
        <v>1.8662995729224197E-2</v>
      </c>
    </row>
    <row r="50" spans="1:9" x14ac:dyDescent="0.55000000000000004">
      <c r="A50" s="2">
        <f>Returns!B51-Returns!$B$74</f>
        <v>0.11343622487171134</v>
      </c>
      <c r="B50" s="2">
        <f>Returns!C51-Returns!$C$74</f>
        <v>6.8352235169536493E-2</v>
      </c>
      <c r="C50" s="2">
        <f>Returns!D51-Returns!$D$74</f>
        <v>5.7011001087874547E-2</v>
      </c>
      <c r="D50" s="2">
        <f>Returns!E51-Returns!$E$74</f>
        <v>1.8034228906781231E-3</v>
      </c>
      <c r="E50" s="2">
        <f>Returns!F51-Returns!$F$74</f>
        <v>9.1642485725490202E-3</v>
      </c>
      <c r="F50" s="2">
        <f>Returns!G51-Returns!$G$74</f>
        <v>1.3823846150430977E-2</v>
      </c>
      <c r="G50" s="2">
        <f>Returns!H51-Returns!$H$74</f>
        <v>-1.4035652619793573E-3</v>
      </c>
      <c r="H50" s="2">
        <f>Returns!I51-Returns!$I$74</f>
        <v>-1.7598141765210185E-3</v>
      </c>
      <c r="I50" s="2">
        <f>Returns!J51-Returns!$J$74</f>
        <v>-8.8746415051161598E-2</v>
      </c>
    </row>
    <row r="51" spans="1:9" x14ac:dyDescent="0.55000000000000004">
      <c r="A51" s="2">
        <f>Returns!B52-Returns!$B$74</f>
        <v>-4.5175174918516747E-2</v>
      </c>
      <c r="B51" s="2">
        <f>Returns!C52-Returns!$C$74</f>
        <v>-3.9321227013006603E-2</v>
      </c>
      <c r="C51" s="2">
        <f>Returns!D52-Returns!$D$74</f>
        <v>-3.8220801265054546E-2</v>
      </c>
      <c r="D51" s="2">
        <f>Returns!E52-Returns!$E$74</f>
        <v>9.8109454023619144E-3</v>
      </c>
      <c r="E51" s="2">
        <f>Returns!F52-Returns!$F$74</f>
        <v>6.50848342217278E-3</v>
      </c>
      <c r="F51" s="2">
        <f>Returns!G52-Returns!$G$74</f>
        <v>8.0267710256211686E-3</v>
      </c>
      <c r="G51" s="2">
        <f>Returns!H52-Returns!$H$74</f>
        <v>-1.1057247641591342E-3</v>
      </c>
      <c r="H51" s="2">
        <f>Returns!I52-Returns!$I$74</f>
        <v>-2.0584236015811224E-3</v>
      </c>
      <c r="I51" s="2">
        <f>Returns!J52-Returns!$J$74</f>
        <v>-9.5752318496551032E-3</v>
      </c>
    </row>
    <row r="52" spans="1:9" x14ac:dyDescent="0.55000000000000004">
      <c r="A52" s="2">
        <f>Returns!B53-Returns!$B$74</f>
        <v>-4.0537312683921259E-2</v>
      </c>
      <c r="B52" s="2">
        <f>Returns!C53-Returns!$C$74</f>
        <v>-2.7776612734731105E-2</v>
      </c>
      <c r="C52" s="2">
        <f>Returns!D53-Returns!$D$74</f>
        <v>-1.8855105677666951E-2</v>
      </c>
      <c r="D52" s="2">
        <f>Returns!E53-Returns!$E$74</f>
        <v>1.1662250511207223E-2</v>
      </c>
      <c r="E52" s="2">
        <f>Returns!F53-Returns!$F$74</f>
        <v>2.8783168756983698E-3</v>
      </c>
      <c r="F52" s="2">
        <f>Returns!G53-Returns!$G$74</f>
        <v>-2.4449151418011613E-3</v>
      </c>
      <c r="G52" s="2">
        <f>Returns!H53-Returns!$H$74</f>
        <v>-1.3452634383025253E-3</v>
      </c>
      <c r="H52" s="2">
        <f>Returns!I53-Returns!$I$74</f>
        <v>-1.7998971349391935E-3</v>
      </c>
      <c r="I52" s="2">
        <f>Returns!J53-Returns!$J$74</f>
        <v>-3.3512620803875702E-2</v>
      </c>
    </row>
    <row r="53" spans="1:9" x14ac:dyDescent="0.55000000000000004">
      <c r="A53" s="2">
        <f>Returns!B54-Returns!$B$74</f>
        <v>5.9307750446362148E-2</v>
      </c>
      <c r="B53" s="2">
        <f>Returns!C54-Returns!$C$74</f>
        <v>5.8933824642154693E-2</v>
      </c>
      <c r="C53" s="2">
        <f>Returns!D54-Returns!$D$74</f>
        <v>2.4311919852433448E-2</v>
      </c>
      <c r="D53" s="2">
        <f>Returns!E54-Returns!$E$74</f>
        <v>-5.0382341001180752E-3</v>
      </c>
      <c r="E53" s="2">
        <f>Returns!F54-Returns!$F$74</f>
        <v>8.6463749585882863E-4</v>
      </c>
      <c r="F53" s="2">
        <f>Returns!G54-Returns!$G$74</f>
        <v>-2.9456459414837614E-3</v>
      </c>
      <c r="G53" s="2">
        <f>Returns!H54-Returns!$H$74</f>
        <v>-1.0765300176966762E-3</v>
      </c>
      <c r="H53" s="2">
        <f>Returns!I54-Returns!$I$74</f>
        <v>-1.8598699926673794E-3</v>
      </c>
      <c r="I53" s="2">
        <f>Returns!J54-Returns!$J$74</f>
        <v>-2.7251480251347805E-2</v>
      </c>
    </row>
    <row r="54" spans="1:9" x14ac:dyDescent="0.55000000000000004">
      <c r="A54" s="2">
        <f>Returns!B55-Returns!$B$74</f>
        <v>3.6830310151734449E-2</v>
      </c>
      <c r="B54" s="2">
        <f>Returns!C55-Returns!$C$74</f>
        <v>-1.7420028255342127E-2</v>
      </c>
      <c r="C54" s="2">
        <f>Returns!D55-Returns!$D$74</f>
        <v>2.8409733735720252E-2</v>
      </c>
      <c r="D54" s="2">
        <f>Returns!E55-Returns!$E$74</f>
        <v>9.5751560600177733E-3</v>
      </c>
      <c r="E54" s="2">
        <f>Returns!F55-Returns!$F$74</f>
        <v>1.3055390595671481E-2</v>
      </c>
      <c r="F54" s="2">
        <f>Returns!G55-Returns!$G$74</f>
        <v>1.6162654079064181E-2</v>
      </c>
      <c r="G54" s="2">
        <f>Returns!H55-Returns!$H$74</f>
        <v>-1.4116274296627003E-3</v>
      </c>
      <c r="H54" s="2">
        <f>Returns!I55-Returns!$I$74</f>
        <v>-1.6610956814096804E-3</v>
      </c>
      <c r="I54" s="2">
        <f>Returns!J55-Returns!$J$74</f>
        <v>4.14325607581012E-2</v>
      </c>
    </row>
    <row r="55" spans="1:9" x14ac:dyDescent="0.55000000000000004">
      <c r="A55" s="2">
        <f>Returns!B56-Returns!$B$74</f>
        <v>1.8247454939706746E-2</v>
      </c>
      <c r="B55" s="2">
        <f>Returns!C56-Returns!$C$74</f>
        <v>-2.0206995968448833E-2</v>
      </c>
      <c r="C55" s="2">
        <f>Returns!D56-Returns!$D$74</f>
        <v>-6.3489992097892382E-3</v>
      </c>
      <c r="D55" s="2">
        <f>Returns!E56-Returns!$E$74</f>
        <v>1.1400147344165524E-2</v>
      </c>
      <c r="E55" s="2">
        <f>Returns!F56-Returns!$F$74</f>
        <v>1.382539511895698E-2</v>
      </c>
      <c r="F55" s="2">
        <f>Returns!G56-Returns!$G$74</f>
        <v>2.0978908191601382E-2</v>
      </c>
      <c r="G55" s="2">
        <f>Returns!H56-Returns!$H$74</f>
        <v>-1.2866274974751913E-3</v>
      </c>
      <c r="H55" s="2">
        <f>Returns!I56-Returns!$I$74</f>
        <v>-1.8598306910771749E-3</v>
      </c>
      <c r="I55" s="2">
        <f>Returns!J56-Returns!$J$74</f>
        <v>5.5792349643615964E-3</v>
      </c>
    </row>
    <row r="56" spans="1:9" x14ac:dyDescent="0.55000000000000004">
      <c r="A56" s="2">
        <f>Returns!B57-Returns!$B$74</f>
        <v>3.1408557506076351E-2</v>
      </c>
      <c r="B56" s="2">
        <f>Returns!C57-Returns!$C$74</f>
        <v>1.1193195966066495E-2</v>
      </c>
      <c r="C56" s="2">
        <f>Returns!D57-Returns!$D$74</f>
        <v>1.6741987150232951E-2</v>
      </c>
      <c r="D56" s="2">
        <f>Returns!E57-Returns!$E$74</f>
        <v>4.9054408249996446E-3</v>
      </c>
      <c r="E56" s="2">
        <f>Returns!F57-Returns!$F$74</f>
        <v>3.3174661360705097E-3</v>
      </c>
      <c r="F56" s="2">
        <f>Returns!G57-Returns!$G$74</f>
        <v>3.5301039520080984E-3</v>
      </c>
      <c r="G56" s="2">
        <f>Returns!H57-Returns!$H$74</f>
        <v>-1.2671458449827542E-3</v>
      </c>
      <c r="H56" s="2">
        <f>Returns!I57-Returns!$I$74</f>
        <v>-2.1571932913447556E-3</v>
      </c>
      <c r="I56" s="2">
        <f>Returns!J57-Returns!$J$74</f>
        <v>-9.6971694745171221E-3</v>
      </c>
    </row>
    <row r="57" spans="1:9" x14ac:dyDescent="0.55000000000000004">
      <c r="A57" s="2">
        <f>Returns!B58-Returns!$B$74</f>
        <v>8.1102197933342446E-2</v>
      </c>
      <c r="B57" s="2">
        <f>Returns!C58-Returns!$C$74</f>
        <v>9.5306187905047884E-2</v>
      </c>
      <c r="C57" s="2">
        <f>Returns!D58-Returns!$D$74</f>
        <v>5.2956420759346652E-2</v>
      </c>
      <c r="D57" s="2">
        <f>Returns!E58-Returns!$E$74</f>
        <v>9.8750513861332423E-4</v>
      </c>
      <c r="E57" s="2">
        <f>Returns!F58-Returns!$F$74</f>
        <v>3.859720397071368E-2</v>
      </c>
      <c r="F57" s="2">
        <f>Returns!G58-Returns!$G$74</f>
        <v>3.6528601915497088E-3</v>
      </c>
      <c r="G57" s="2">
        <f>Returns!H58-Returns!$H$74</f>
        <v>-1.6108354037538202E-3</v>
      </c>
      <c r="H57" s="2">
        <f>Returns!I58-Returns!$I$74</f>
        <v>-2.2563609421557274E-3</v>
      </c>
      <c r="I57" s="2">
        <f>Returns!J58-Returns!$J$74</f>
        <v>4.9086019016032496E-2</v>
      </c>
    </row>
    <row r="58" spans="1:9" x14ac:dyDescent="0.55000000000000004">
      <c r="A58" s="2">
        <f>Returns!B59-Returns!$B$74</f>
        <v>-0.12109018965372065</v>
      </c>
      <c r="B58" s="2">
        <f>Returns!C59-Returns!$C$74</f>
        <v>-0.10161047671201931</v>
      </c>
      <c r="C58" s="2">
        <f>Returns!D59-Returns!$D$74</f>
        <v>-8.4010517113279046E-2</v>
      </c>
      <c r="D58" s="2">
        <f>Returns!E59-Returns!$E$74</f>
        <v>-1.3268780881098676E-2</v>
      </c>
      <c r="E58" s="2">
        <f>Returns!F59-Returns!$F$74</f>
        <v>-5.9597930541256519E-2</v>
      </c>
      <c r="F58" s="2">
        <f>Returns!G59-Returns!$G$74</f>
        <v>-5.6701678959148419E-2</v>
      </c>
      <c r="G58" s="2">
        <f>Returns!H59-Returns!$H$74</f>
        <v>-7.7902600211430379E-4</v>
      </c>
      <c r="H58" s="2">
        <f>Returns!I59-Returns!$I$74</f>
        <v>3.2375391945453085E-3</v>
      </c>
      <c r="I58" s="2">
        <f>Returns!J59-Returns!$J$74</f>
        <v>2.8821878380849968E-3</v>
      </c>
    </row>
    <row r="59" spans="1:9" x14ac:dyDescent="0.55000000000000004">
      <c r="A59" s="2">
        <f>Returns!B60-Returns!$B$74</f>
        <v>-0.10611488041495455</v>
      </c>
      <c r="B59" s="2">
        <f>Returns!C60-Returns!$C$74</f>
        <v>-0.1029308071183823</v>
      </c>
      <c r="C59" s="2">
        <f>Returns!D60-Returns!$D$74</f>
        <v>-9.5079177098691153E-2</v>
      </c>
      <c r="D59" s="2">
        <f>Returns!E60-Returns!$E$74</f>
        <v>-6.3069356761691559E-3</v>
      </c>
      <c r="E59" s="2">
        <f>Returns!F60-Returns!$F$74</f>
        <v>-1.028479677787782E-2</v>
      </c>
      <c r="F59" s="2">
        <f>Returns!G60-Returns!$G$74</f>
        <v>-1.4861798868334521E-2</v>
      </c>
      <c r="G59" s="2">
        <f>Returns!H60-Returns!$H$74</f>
        <v>-1.1803068582369803E-3</v>
      </c>
      <c r="H59" s="2">
        <f>Returns!I60-Returns!$I$74</f>
        <v>2.2007551912919853E-4</v>
      </c>
      <c r="I59" s="2">
        <f>Returns!J60-Returns!$J$74</f>
        <v>-3.1808977150078136E-3</v>
      </c>
    </row>
    <row r="60" spans="1:9" x14ac:dyDescent="0.55000000000000004">
      <c r="A60" s="2">
        <f>Returns!B61-Returns!$B$74</f>
        <v>-1.2960986181091864E-2</v>
      </c>
      <c r="B60" s="2">
        <f>Returns!C61-Returns!$C$74</f>
        <v>-8.198062009070424E-3</v>
      </c>
      <c r="C60" s="2">
        <f>Returns!D61-Returns!$D$74</f>
        <v>1.6788483212381848E-2</v>
      </c>
      <c r="D60" s="2">
        <f>Returns!E61-Returns!$E$74</f>
        <v>2.6153175862759625E-2</v>
      </c>
      <c r="E60" s="2">
        <f>Returns!F61-Returns!$F$74</f>
        <v>1.062154786929618E-2</v>
      </c>
      <c r="F60" s="2">
        <f>Returns!G61-Returns!$G$74</f>
        <v>1.8360249316342579E-2</v>
      </c>
      <c r="G60" s="2">
        <f>Returns!H61-Returns!$H$74</f>
        <v>-1.2086814863109044E-3</v>
      </c>
      <c r="H60" s="2">
        <f>Returns!I61-Returns!$I$74</f>
        <v>-5.701757560013516E-4</v>
      </c>
      <c r="I60" s="2">
        <f>Returns!J61-Returns!$J$74</f>
        <v>4.7745312635975999E-2</v>
      </c>
    </row>
    <row r="61" spans="1:9" x14ac:dyDescent="0.55000000000000004">
      <c r="A61" s="2">
        <f>Returns!B62-Returns!$B$74</f>
        <v>1.5296867767166548E-2</v>
      </c>
      <c r="B61" s="2">
        <f>Returns!C62-Returns!$C$74</f>
        <v>4.1465640253409569E-4</v>
      </c>
      <c r="C61" s="2">
        <f>Returns!D62-Returns!$D$74</f>
        <v>5.0744229166263507E-3</v>
      </c>
      <c r="D61" s="2">
        <f>Returns!E62-Returns!$E$74</f>
        <v>-7.1844101959943748E-3</v>
      </c>
      <c r="E61" s="2">
        <f>Returns!F62-Returns!$F$74</f>
        <v>-6.184817375108054E-4</v>
      </c>
      <c r="F61" s="2">
        <f>Returns!G62-Returns!$G$74</f>
        <v>-4.0797409751623208E-3</v>
      </c>
      <c r="G61" s="2">
        <f>Returns!H62-Returns!$H$74</f>
        <v>-1.3133546109143981E-3</v>
      </c>
      <c r="H61" s="2">
        <f>Returns!I62-Returns!$I$74</f>
        <v>-3.6949519474269144E-4</v>
      </c>
      <c r="I61" s="2">
        <f>Returns!J62-Returns!$J$74</f>
        <v>4.8520667026265979E-3</v>
      </c>
    </row>
    <row r="62" spans="1:9" x14ac:dyDescent="0.55000000000000004">
      <c r="A62" s="2">
        <f>Returns!B63-Returns!$B$74</f>
        <v>2.1859069161005048E-2</v>
      </c>
      <c r="B62" s="2">
        <f>Returns!C63-Returns!$C$74</f>
        <v>4.68241617088372E-2</v>
      </c>
      <c r="C62" s="2">
        <f>Returns!D63-Returns!$D$74</f>
        <v>6.1735629536877499E-3</v>
      </c>
      <c r="D62" s="2">
        <f>Returns!E63-Returns!$E$74</f>
        <v>-1.0488717493724176E-2</v>
      </c>
      <c r="E62" s="2">
        <f>Returns!F63-Returns!$F$74</f>
        <v>-2.9878501415662403E-3</v>
      </c>
      <c r="F62" s="2">
        <f>Returns!G63-Returns!$G$74</f>
        <v>-8.9399604169343918E-3</v>
      </c>
      <c r="G62" s="2">
        <f>Returns!H63-Returns!$H$74</f>
        <v>-1.2271331846544842E-3</v>
      </c>
      <c r="H62" s="2">
        <f>Returns!I63-Returns!$I$74</f>
        <v>-1.0641579591153805E-3</v>
      </c>
      <c r="I62" s="2">
        <f>Returns!J63-Returns!$J$74</f>
        <v>-3.1877690634380201E-2</v>
      </c>
    </row>
    <row r="63" spans="1:9" x14ac:dyDescent="0.55000000000000004">
      <c r="A63" s="2">
        <f>Returns!B64-Returns!$B$74</f>
        <v>1.0890336590431347E-2</v>
      </c>
      <c r="B63" s="2">
        <f>Returns!C64-Returns!$C$74</f>
        <v>-1.6702431356561416E-2</v>
      </c>
      <c r="C63" s="2">
        <f>Returns!D64-Returns!$D$74</f>
        <v>-1.4149647466875402E-3</v>
      </c>
      <c r="D63" s="2">
        <f>Returns!E64-Returns!$E$74</f>
        <v>-9.1551025569144764E-3</v>
      </c>
      <c r="E63" s="2">
        <f>Returns!F64-Returns!$F$74</f>
        <v>-1.7729069747417804E-3</v>
      </c>
      <c r="F63" s="2">
        <f>Returns!G64-Returns!$G$74</f>
        <v>-5.2224509217461612E-3</v>
      </c>
      <c r="G63" s="2">
        <f>Returns!H64-Returns!$H$74</f>
        <v>-1.2649308687301202E-3</v>
      </c>
      <c r="H63" s="2">
        <f>Returns!I64-Returns!$I$74</f>
        <v>6.3317355931360834E-4</v>
      </c>
      <c r="I63" s="2">
        <f>Returns!J64-Returns!$J$74</f>
        <v>-5.0869605873444428E-3</v>
      </c>
    </row>
    <row r="64" spans="1:9" x14ac:dyDescent="0.55000000000000004">
      <c r="A64" s="2">
        <f>Returns!B65-Returns!$B$74</f>
        <v>1.2805416607315948E-2</v>
      </c>
      <c r="B64" s="2">
        <f>Returns!C65-Returns!$C$74</f>
        <v>1.5231279769148594E-2</v>
      </c>
      <c r="C64" s="2">
        <f>Returns!D65-Returns!$D$74</f>
        <v>6.1608502988089496E-3</v>
      </c>
      <c r="D64" s="2">
        <f>Returns!E65-Returns!$E$74</f>
        <v>-3.5429455785588454E-3</v>
      </c>
      <c r="E64" s="2">
        <f>Returns!F65-Returns!$F$74</f>
        <v>-8.5701396434341402E-3</v>
      </c>
      <c r="F64" s="2">
        <f>Returns!G65-Returns!$G$74</f>
        <v>-6.9488354563010321E-3</v>
      </c>
      <c r="G64" s="2">
        <f>Returns!H65-Returns!$H$74</f>
        <v>-1.2074852457877104E-3</v>
      </c>
      <c r="H64" s="2">
        <f>Returns!I65-Returns!$I$74</f>
        <v>-6.0344300105938148E-4</v>
      </c>
      <c r="I64" s="2">
        <f>Returns!J65-Returns!$J$74</f>
        <v>-4.3950000843145605E-2</v>
      </c>
    </row>
    <row r="65" spans="1:70" x14ac:dyDescent="0.55000000000000004">
      <c r="A65" s="2">
        <f>Returns!B66-Returns!$B$74</f>
        <v>-3.9414376141680155E-2</v>
      </c>
      <c r="B65" s="2">
        <f>Returns!C66-Returns!$C$74</f>
        <v>-3.1622015588371202E-2</v>
      </c>
      <c r="C65" s="2">
        <f>Returns!D66-Returns!$D$74</f>
        <v>4.9824623325424493E-3</v>
      </c>
      <c r="D65" s="2">
        <f>Returns!E66-Returns!$E$74</f>
        <v>2.1417149944647225E-2</v>
      </c>
      <c r="E65" s="2">
        <f>Returns!F66-Returns!$F$74</f>
        <v>5.9545924769995604E-3</v>
      </c>
      <c r="F65" s="2">
        <f>Returns!G66-Returns!$G$74</f>
        <v>1.1760204257829079E-2</v>
      </c>
      <c r="G65" s="2">
        <f>Returns!H66-Returns!$H$74</f>
        <v>-1.1881833625669654E-3</v>
      </c>
      <c r="H65" s="2">
        <f>Returns!I66-Returns!$I$74</f>
        <v>3.1445336803983832E-4</v>
      </c>
      <c r="I65" s="2">
        <f>Returns!J66-Returns!$J$74</f>
        <v>7.2123522840140286E-2</v>
      </c>
    </row>
    <row r="66" spans="1:70" x14ac:dyDescent="0.55000000000000004">
      <c r="A66" s="2">
        <f>Returns!B67-Returns!$B$74</f>
        <v>2.5766633883872458E-3</v>
      </c>
      <c r="B66" s="2">
        <f>Returns!C67-Returns!$C$74</f>
        <v>3.8204244922331897E-2</v>
      </c>
      <c r="C66" s="2">
        <f>Returns!D67-Returns!$D$74</f>
        <v>7.1428245372104496E-3</v>
      </c>
      <c r="D66" s="2">
        <f>Returns!E67-Returns!$E$74</f>
        <v>1.7047933147555327E-2</v>
      </c>
      <c r="E66" s="2">
        <f>Returns!F67-Returns!$F$74</f>
        <v>1.4592127498348579E-2</v>
      </c>
      <c r="F66" s="2">
        <f>Returns!G67-Returns!$G$74</f>
        <v>2.7122700526038979E-2</v>
      </c>
      <c r="G66" s="2">
        <f>Returns!H67-Returns!$H$74</f>
        <v>-1.2164550724423693E-3</v>
      </c>
      <c r="H66" s="2">
        <f>Returns!I67-Returns!$I$74</f>
        <v>-3.7469861140646162E-4</v>
      </c>
      <c r="I66" s="2">
        <f>Returns!J67-Returns!$J$74</f>
        <v>2.2289459530822495E-2</v>
      </c>
    </row>
    <row r="67" spans="1:70" x14ac:dyDescent="0.55000000000000004">
      <c r="A67" s="2">
        <f>Returns!B68-Returns!$B$74</f>
        <v>5.0176889710863246E-2</v>
      </c>
      <c r="B67" s="2">
        <f>Returns!C68-Returns!$C$74</f>
        <v>2.5783445898378797E-2</v>
      </c>
      <c r="C67" s="2">
        <f>Returns!D68-Returns!$D$74</f>
        <v>3.9600190566890951E-2</v>
      </c>
      <c r="D67" s="2">
        <f>Returns!E68-Returns!$E$74</f>
        <v>2.1160137590798024E-2</v>
      </c>
      <c r="E67" s="2">
        <f>Returns!F68-Returns!$F$74</f>
        <v>1.6269232135720579E-2</v>
      </c>
      <c r="F67" s="2">
        <f>Returns!G68-Returns!$G$74</f>
        <v>2.0701631224261378E-2</v>
      </c>
      <c r="G67" s="2">
        <f>Returns!H68-Returns!$H$74</f>
        <v>-1.0545135674125752E-3</v>
      </c>
      <c r="H67" s="2">
        <f>Returns!I68-Returns!$I$74</f>
        <v>8.2123672184644843E-4</v>
      </c>
      <c r="I67" s="2">
        <f>Returns!J68-Returns!$J$74</f>
        <v>5.0979267941066796E-2</v>
      </c>
    </row>
    <row r="68" spans="1:70" x14ac:dyDescent="0.55000000000000004">
      <c r="A68" s="2">
        <f>Returns!B69-Returns!$B$74</f>
        <v>-6.3573362909656456E-2</v>
      </c>
      <c r="B68" s="2">
        <f>Returns!C69-Returns!$C$74</f>
        <v>-6.6223372140103806E-2</v>
      </c>
      <c r="C68" s="2">
        <f>Returns!D69-Returns!$D$74</f>
        <v>-1.2887590981231909E-2</v>
      </c>
      <c r="D68" s="2">
        <f>Returns!E69-Returns!$E$74</f>
        <v>1.2714511813976023E-2</v>
      </c>
      <c r="E68" s="2">
        <f>Returns!F69-Returns!$F$74</f>
        <v>-2.4636861946241402E-3</v>
      </c>
      <c r="F68" s="2">
        <f>Returns!G69-Returns!$G$74</f>
        <v>-1.6245187882450315E-3</v>
      </c>
      <c r="G68" s="2">
        <f>Returns!H69-Returns!$H$74</f>
        <v>-1.1874728451555033E-3</v>
      </c>
      <c r="H68" s="2">
        <f>Returns!I69-Returns!$I$74</f>
        <v>3.2982868915412862E-4</v>
      </c>
      <c r="I68" s="2">
        <f>Returns!J69-Returns!$J$74</f>
        <v>6.1381162517484961E-3</v>
      </c>
    </row>
    <row r="69" spans="1:70" x14ac:dyDescent="0.55000000000000004">
      <c r="A69" s="2">
        <f>Returns!B70-Returns!$B$74</f>
        <v>2.4337729229953645E-2</v>
      </c>
      <c r="B69" s="2">
        <f>Returns!C70-Returns!$C$74</f>
        <v>2.4296472219771395E-2</v>
      </c>
      <c r="C69" s="2">
        <f>Returns!D70-Returns!$D$74</f>
        <v>4.4560021834133797E-3</v>
      </c>
      <c r="D69" s="2">
        <f>Returns!E70-Returns!$E$74</f>
        <v>4.3587444300417322E-4</v>
      </c>
      <c r="E69" s="2">
        <f>Returns!F70-Returns!$F$74</f>
        <v>5.55862784601988E-3</v>
      </c>
      <c r="F69" s="2">
        <f>Returns!G70-Returns!$G$74</f>
        <v>3.3127580929925384E-3</v>
      </c>
      <c r="G69" s="2">
        <f>Returns!H70-Returns!$H$74</f>
        <v>-1.1966420068627373E-3</v>
      </c>
      <c r="H69" s="2">
        <f>Returns!I70-Returns!$I$74</f>
        <v>-6.4566724990861458E-5</v>
      </c>
      <c r="I69" s="2">
        <f>Returns!J70-Returns!$J$74</f>
        <v>-1.9303761361634662E-2</v>
      </c>
    </row>
    <row r="71" spans="1:70" x14ac:dyDescent="0.55000000000000004">
      <c r="A71" s="4" t="s">
        <v>20</v>
      </c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spans="1:70" x14ac:dyDescent="0.55000000000000004">
      <c r="A72" s="2" cm="1">
        <f t="array" ref="A72:BQ80">TRANSPOSE(A1:I69)</f>
        <v>-3.4343362497664856E-2</v>
      </c>
      <c r="B72" s="2">
        <v>3.3353487415541241E-2</v>
      </c>
      <c r="C72" s="2">
        <v>-2.4797457615391354E-2</v>
      </c>
      <c r="D72" s="2">
        <v>1.0653398121499548E-2</v>
      </c>
      <c r="E72" s="2">
        <v>7.4606185059307474E-3</v>
      </c>
      <c r="F72" s="2">
        <v>1.608794229542446E-3</v>
      </c>
      <c r="G72" s="2">
        <v>2.6571360683150146E-2</v>
      </c>
      <c r="H72" s="2">
        <v>1.6517956131873845E-2</v>
      </c>
      <c r="I72" s="2">
        <v>-4.1218483139456655E-2</v>
      </c>
      <c r="J72" s="2">
        <v>2.5565854187793443E-2</v>
      </c>
      <c r="K72" s="2">
        <v>2.2657878673008048E-2</v>
      </c>
      <c r="L72" s="2">
        <v>3.2232278898853464E-3</v>
      </c>
      <c r="M72" s="2">
        <v>4.5712023266172949E-2</v>
      </c>
      <c r="N72" s="2">
        <v>8.1079350026135755E-2</v>
      </c>
      <c r="O72" s="2">
        <v>-4.5978572888490957E-2</v>
      </c>
      <c r="P72" s="2">
        <v>-5.1017663144765552E-2</v>
      </c>
      <c r="Q72" s="2">
        <v>-3.3125990302850059E-2</v>
      </c>
      <c r="R72" s="2">
        <v>2.3083323622452547E-2</v>
      </c>
      <c r="S72" s="2">
        <v>5.2477156688489845E-2</v>
      </c>
      <c r="T72" s="2">
        <v>-2.1599281722950552E-2</v>
      </c>
      <c r="U72" s="2">
        <v>8.2090450055956471E-3</v>
      </c>
      <c r="V72" s="2">
        <v>1.4957266064020248E-2</v>
      </c>
      <c r="W72" s="2">
        <v>-2.7793930395514355E-2</v>
      </c>
      <c r="X72" s="2">
        <v>5.4842129266676948E-2</v>
      </c>
      <c r="Y72" s="2">
        <v>-3.4092550066765953E-2</v>
      </c>
      <c r="Z72" s="2">
        <v>3.6931821454584443E-2</v>
      </c>
      <c r="AA72" s="2">
        <v>4.3030849998230147E-2</v>
      </c>
      <c r="AB72" s="2">
        <v>-9.0458604110499954E-2</v>
      </c>
      <c r="AC72" s="2">
        <v>-4.3649866121003647E-2</v>
      </c>
      <c r="AD72" s="2">
        <v>6.3484768949679554E-2</v>
      </c>
      <c r="AE72" s="2">
        <v>-9.7322332695367247E-2</v>
      </c>
      <c r="AF72" s="2">
        <v>-2.8681131480095552E-2</v>
      </c>
      <c r="AG72" s="2">
        <v>-8.5874915031582955E-2</v>
      </c>
      <c r="AH72" s="2">
        <v>2.4459702735914145E-2</v>
      </c>
      <c r="AI72" s="2">
        <v>-2.6573891013845052E-2</v>
      </c>
      <c r="AJ72" s="2">
        <v>-7.5744950129168348E-2</v>
      </c>
      <c r="AK72" s="2">
        <v>3.5248484682569844E-2</v>
      </c>
      <c r="AL72" s="2">
        <v>-2.9364819656675555E-2</v>
      </c>
      <c r="AM72" s="2">
        <v>3.9037486904911545E-2</v>
      </c>
      <c r="AN72" s="2">
        <v>-4.8149586118205856E-2</v>
      </c>
      <c r="AO72" s="2">
        <v>1.4715319542627246E-2</v>
      </c>
      <c r="AP72" s="2">
        <v>8.8152682968689472E-3</v>
      </c>
      <c r="AQ72" s="2">
        <v>-3.62442240885337E-6</v>
      </c>
      <c r="AR72" s="2">
        <v>6.3852673202860477E-3</v>
      </c>
      <c r="AS72" s="2">
        <v>3.4802504861615846E-2</v>
      </c>
      <c r="AT72" s="2">
        <v>1.9193953078841447E-2</v>
      </c>
      <c r="AU72" s="2">
        <v>1.7285304066500248E-2</v>
      </c>
      <c r="AV72" s="2">
        <v>-1.7969106279171025E-2</v>
      </c>
      <c r="AW72" s="2">
        <v>3.6987331760961251E-2</v>
      </c>
      <c r="AX72" s="2">
        <v>0.11343622487171134</v>
      </c>
      <c r="AY72" s="2">
        <v>-4.5175174918516747E-2</v>
      </c>
      <c r="AZ72" s="2">
        <v>-4.0537312683921259E-2</v>
      </c>
      <c r="BA72" s="2">
        <v>5.9307750446362148E-2</v>
      </c>
      <c r="BB72" s="2">
        <v>3.6830310151734449E-2</v>
      </c>
      <c r="BC72" s="2">
        <v>1.8247454939706746E-2</v>
      </c>
      <c r="BD72" s="2">
        <v>3.1408557506076351E-2</v>
      </c>
      <c r="BE72" s="2">
        <v>8.1102197933342446E-2</v>
      </c>
      <c r="BF72" s="2">
        <v>-0.12109018965372065</v>
      </c>
      <c r="BG72" s="2">
        <v>-0.10611488041495455</v>
      </c>
      <c r="BH72" s="2">
        <v>-1.2960986181091864E-2</v>
      </c>
      <c r="BI72" s="2">
        <v>1.5296867767166548E-2</v>
      </c>
      <c r="BJ72" s="2">
        <v>2.1859069161005048E-2</v>
      </c>
      <c r="BK72" s="2">
        <v>1.0890336590431347E-2</v>
      </c>
      <c r="BL72" s="2">
        <v>1.2805416607315948E-2</v>
      </c>
      <c r="BM72" s="2">
        <v>-3.9414376141680155E-2</v>
      </c>
      <c r="BN72" s="2">
        <v>2.5766633883872458E-3</v>
      </c>
      <c r="BO72" s="2">
        <v>5.0176889710863246E-2</v>
      </c>
      <c r="BP72" s="2">
        <v>-6.3573362909656456E-2</v>
      </c>
      <c r="BQ72" s="2">
        <v>2.4337729229953645E-2</v>
      </c>
      <c r="BR72" s="2"/>
    </row>
    <row r="73" spans="1:70" x14ac:dyDescent="0.55000000000000004">
      <c r="A73" s="2">
        <v>-2.9016027390318604E-2</v>
      </c>
      <c r="B73" s="2">
        <v>6.3019281008625888E-2</v>
      </c>
      <c r="C73" s="2">
        <v>4.9333444186074969E-3</v>
      </c>
      <c r="D73" s="2">
        <v>-5.0624074221296642E-3</v>
      </c>
      <c r="E73" s="2">
        <v>-8.5225561760224437E-3</v>
      </c>
      <c r="F73" s="2">
        <v>-2.4382193857921307E-2</v>
      </c>
      <c r="G73" s="2">
        <v>5.1702230598558004E-2</v>
      </c>
      <c r="H73" s="2">
        <v>4.5601536122945961E-3</v>
      </c>
      <c r="I73" s="2">
        <v>-3.8066893917172807E-2</v>
      </c>
      <c r="J73" s="2">
        <v>1.5768010986604096E-2</v>
      </c>
      <c r="K73" s="2">
        <v>4.4492444647233495E-2</v>
      </c>
      <c r="L73" s="2">
        <v>3.32238912851371E-2</v>
      </c>
      <c r="M73" s="2">
        <v>2.77777131497874E-2</v>
      </c>
      <c r="N73" s="2">
        <v>3.76191093637522E-2</v>
      </c>
      <c r="O73" s="2">
        <v>-3.6468612993451603E-2</v>
      </c>
      <c r="P73" s="2">
        <v>-3.7612638645052203E-2</v>
      </c>
      <c r="Q73" s="2">
        <v>2.1717314935327959E-3</v>
      </c>
      <c r="R73" s="2">
        <v>1.5268597043032696E-2</v>
      </c>
      <c r="S73" s="2">
        <v>2.6697307139584896E-2</v>
      </c>
      <c r="T73" s="2">
        <v>3.1504688521535096E-2</v>
      </c>
      <c r="U73" s="2">
        <v>-1.0592670603880316E-2</v>
      </c>
      <c r="V73" s="2">
        <v>-1.9539812258095052E-3</v>
      </c>
      <c r="W73" s="2">
        <v>-5.7085162123093449E-3</v>
      </c>
      <c r="X73" s="2">
        <v>3.2176176155955194E-2</v>
      </c>
      <c r="Y73" s="2">
        <v>-7.4802338871755511E-2</v>
      </c>
      <c r="Z73" s="2">
        <v>-1.2854313118186586E-2</v>
      </c>
      <c r="AA73" s="2">
        <v>3.87787526254329E-2</v>
      </c>
      <c r="AB73" s="2">
        <v>-7.4515479127694212E-2</v>
      </c>
      <c r="AC73" s="2">
        <v>-3.4858265037749907E-2</v>
      </c>
      <c r="AD73" s="2">
        <v>9.6086641858898897E-2</v>
      </c>
      <c r="AE73" s="2">
        <v>-7.9671290624359514E-2</v>
      </c>
      <c r="AF73" s="2">
        <v>-5.90303435562071E-2</v>
      </c>
      <c r="AG73" s="2">
        <v>-3.6440703508930604E-2</v>
      </c>
      <c r="AH73" s="2">
        <v>4.9849141373177704E-2</v>
      </c>
      <c r="AI73" s="2">
        <v>-4.1979429240597006E-2</v>
      </c>
      <c r="AJ73" s="2">
        <v>-9.1407386681632008E-2</v>
      </c>
      <c r="AK73" s="2">
        <v>1.8654324333036196E-2</v>
      </c>
      <c r="AL73" s="2">
        <v>1.1753755842208296E-2</v>
      </c>
      <c r="AM73" s="2">
        <v>5.3460985869698892E-2</v>
      </c>
      <c r="AN73" s="2">
        <v>-5.2777966479953101E-2</v>
      </c>
      <c r="AO73" s="2">
        <v>2.2228886504870399E-2</v>
      </c>
      <c r="AP73" s="2">
        <v>1.9625146342557895E-2</v>
      </c>
      <c r="AQ73" s="2">
        <v>4.6088568342320099E-2</v>
      </c>
      <c r="AR73" s="2">
        <v>-1.3981784966101538E-2</v>
      </c>
      <c r="AS73" s="2">
        <v>7.3951235444138941E-3</v>
      </c>
      <c r="AT73" s="2">
        <v>6.2495550331746204E-2</v>
      </c>
      <c r="AU73" s="2">
        <v>2.3887266383711796E-2</v>
      </c>
      <c r="AV73" s="2">
        <v>-1.9656570432069986E-2</v>
      </c>
      <c r="AW73" s="2">
        <v>-4.3841283947793751E-3</v>
      </c>
      <c r="AX73" s="2">
        <v>6.8352235169536493E-2</v>
      </c>
      <c r="AY73" s="2">
        <v>-3.9321227013006603E-2</v>
      </c>
      <c r="AZ73" s="2">
        <v>-2.7776612734731105E-2</v>
      </c>
      <c r="BA73" s="2">
        <v>5.8933824642154693E-2</v>
      </c>
      <c r="BB73" s="2">
        <v>-1.7420028255342127E-2</v>
      </c>
      <c r="BC73" s="2">
        <v>-2.0206995968448833E-2</v>
      </c>
      <c r="BD73" s="2">
        <v>1.1193195966066495E-2</v>
      </c>
      <c r="BE73" s="2">
        <v>9.5306187905047884E-2</v>
      </c>
      <c r="BF73" s="2">
        <v>-0.10161047671201931</v>
      </c>
      <c r="BG73" s="2">
        <v>-0.1029308071183823</v>
      </c>
      <c r="BH73" s="2">
        <v>-8.198062009070424E-3</v>
      </c>
      <c r="BI73" s="2">
        <v>4.1465640253409569E-4</v>
      </c>
      <c r="BJ73" s="2">
        <v>4.68241617088372E-2</v>
      </c>
      <c r="BK73" s="2">
        <v>-1.6702431356561416E-2</v>
      </c>
      <c r="BL73" s="2">
        <v>1.5231279769148594E-2</v>
      </c>
      <c r="BM73" s="2">
        <v>-3.1622015588371202E-2</v>
      </c>
      <c r="BN73" s="2">
        <v>3.8204244922331897E-2</v>
      </c>
      <c r="BO73" s="2">
        <v>2.5783445898378797E-2</v>
      </c>
      <c r="BP73" s="2">
        <v>-6.6223372140103806E-2</v>
      </c>
      <c r="BQ73" s="2">
        <v>2.4296472219771395E-2</v>
      </c>
      <c r="BR73" s="2"/>
    </row>
    <row r="74" spans="1:70" x14ac:dyDescent="0.55000000000000004">
      <c r="A74" s="2">
        <v>-5.5907237031774144E-2</v>
      </c>
      <c r="B74" s="2">
        <v>2.7692653368858951E-2</v>
      </c>
      <c r="C74" s="2">
        <v>-2.5154726919448752E-2</v>
      </c>
      <c r="D74" s="2">
        <v>-2.653215063020695E-4</v>
      </c>
      <c r="E74" s="2">
        <v>3.666644802245915E-2</v>
      </c>
      <c r="F74" s="2">
        <v>4.0354857368757255E-2</v>
      </c>
      <c r="G74" s="2">
        <v>1.0826711999373548E-2</v>
      </c>
      <c r="H74" s="2">
        <v>8.2616281224267493E-3</v>
      </c>
      <c r="I74" s="2">
        <v>-4.0228303490632548E-2</v>
      </c>
      <c r="J74" s="2">
        <v>1.9152388454226548E-2</v>
      </c>
      <c r="K74" s="2">
        <v>-3.0417060022744965E-4</v>
      </c>
      <c r="L74" s="2">
        <v>2.163145556241745E-2</v>
      </c>
      <c r="M74" s="2">
        <v>2.1681623113072049E-2</v>
      </c>
      <c r="N74" s="2">
        <v>5.009932645712465E-2</v>
      </c>
      <c r="O74" s="2">
        <v>-2.2854588931127452E-2</v>
      </c>
      <c r="P74" s="2">
        <v>-3.196174054710605E-2</v>
      </c>
      <c r="Q74" s="2">
        <v>-1.8402486457989749E-2</v>
      </c>
      <c r="R74" s="2">
        <v>9.2813854151249514E-3</v>
      </c>
      <c r="S74" s="2">
        <v>2.5178795063778649E-2</v>
      </c>
      <c r="T74" s="2">
        <v>-4.7337004172652949E-2</v>
      </c>
      <c r="U74" s="2">
        <v>2.2417832314405649E-2</v>
      </c>
      <c r="V74" s="2">
        <v>3.0004231261204949E-2</v>
      </c>
      <c r="W74" s="2">
        <v>-3.3996741206798249E-2</v>
      </c>
      <c r="X74" s="2">
        <v>5.264458391127551E-3</v>
      </c>
      <c r="Y74" s="2">
        <v>-9.4682115664449298E-3</v>
      </c>
      <c r="Z74" s="2">
        <v>4.0574981363294252E-2</v>
      </c>
      <c r="AA74" s="2">
        <v>3.9108889834094954E-2</v>
      </c>
      <c r="AB74" s="2">
        <v>-6.6383680915669457E-2</v>
      </c>
      <c r="AC74" s="2">
        <v>-2.8519563977619351E-2</v>
      </c>
      <c r="AD74" s="2">
        <v>2.7503274544072347E-2</v>
      </c>
      <c r="AE74" s="2">
        <v>-4.6971307509558947E-2</v>
      </c>
      <c r="AF74" s="2">
        <v>-2.914627208746785E-2</v>
      </c>
      <c r="AG74" s="2">
        <v>-4.6499618980651747E-2</v>
      </c>
      <c r="AH74" s="2">
        <v>4.3939959240368552E-2</v>
      </c>
      <c r="AI74" s="2">
        <v>-1.5391950096140999E-2</v>
      </c>
      <c r="AJ74" s="2">
        <v>-6.830071560255635E-2</v>
      </c>
      <c r="AK74" s="2">
        <v>4.7779094985158754E-2</v>
      </c>
      <c r="AL74" s="2">
        <v>-2.0173460486279951E-2</v>
      </c>
      <c r="AM74" s="2">
        <v>2.268840496815765E-2</v>
      </c>
      <c r="AN74" s="2">
        <v>-4.8911599064315046E-2</v>
      </c>
      <c r="AO74" s="2">
        <v>1.182478130144065E-2</v>
      </c>
      <c r="AP74" s="2">
        <v>2.377775775747705E-2</v>
      </c>
      <c r="AQ74" s="2">
        <v>-6.480724328753202E-4</v>
      </c>
      <c r="AR74" s="2">
        <v>1.7650073262561648E-2</v>
      </c>
      <c r="AS74" s="2">
        <v>2.0447113150600948E-2</v>
      </c>
      <c r="AT74" s="2">
        <v>4.1590443771211051E-2</v>
      </c>
      <c r="AU74" s="2">
        <v>-2.043262762876235E-2</v>
      </c>
      <c r="AV74" s="2">
        <v>-2.112873582810635E-2</v>
      </c>
      <c r="AW74" s="2">
        <v>1.9996862452942448E-2</v>
      </c>
      <c r="AX74" s="2">
        <v>5.7011001087874547E-2</v>
      </c>
      <c r="AY74" s="2">
        <v>-3.8220801265054546E-2</v>
      </c>
      <c r="AZ74" s="2">
        <v>-1.8855105677666951E-2</v>
      </c>
      <c r="BA74" s="2">
        <v>2.4311919852433448E-2</v>
      </c>
      <c r="BB74" s="2">
        <v>2.8409733735720252E-2</v>
      </c>
      <c r="BC74" s="2">
        <v>-6.3489992097892382E-3</v>
      </c>
      <c r="BD74" s="2">
        <v>1.6741987150232951E-2</v>
      </c>
      <c r="BE74" s="2">
        <v>5.2956420759346652E-2</v>
      </c>
      <c r="BF74" s="2">
        <v>-8.4010517113279046E-2</v>
      </c>
      <c r="BG74" s="2">
        <v>-9.5079177098691153E-2</v>
      </c>
      <c r="BH74" s="2">
        <v>1.6788483212381848E-2</v>
      </c>
      <c r="BI74" s="2">
        <v>5.0744229166263507E-3</v>
      </c>
      <c r="BJ74" s="2">
        <v>6.1735629536877499E-3</v>
      </c>
      <c r="BK74" s="2">
        <v>-1.4149647466875402E-3</v>
      </c>
      <c r="BL74" s="2">
        <v>6.1608502988089496E-3</v>
      </c>
      <c r="BM74" s="2">
        <v>4.9824623325424493E-3</v>
      </c>
      <c r="BN74" s="2">
        <v>7.1428245372104496E-3</v>
      </c>
      <c r="BO74" s="2">
        <v>3.9600190566890951E-2</v>
      </c>
      <c r="BP74" s="2">
        <v>-1.2887590981231909E-2</v>
      </c>
      <c r="BQ74" s="2">
        <v>4.4560021834133797E-3</v>
      </c>
      <c r="BR74" s="2"/>
    </row>
    <row r="75" spans="1:70" x14ac:dyDescent="0.55000000000000004">
      <c r="A75" s="2">
        <v>-1.3278819287112376E-2</v>
      </c>
      <c r="B75" s="2">
        <v>2.7167192268552926E-2</v>
      </c>
      <c r="C75" s="2">
        <v>-1.5032009966411975E-2</v>
      </c>
      <c r="D75" s="2">
        <v>1.7160702484603725E-2</v>
      </c>
      <c r="E75" s="2">
        <v>3.416799976296494E-3</v>
      </c>
      <c r="F75" s="2">
        <v>2.6772932481030725E-2</v>
      </c>
      <c r="G75" s="2">
        <v>3.6490410903605545E-3</v>
      </c>
      <c r="H75" s="2">
        <v>-1.273295867543786E-3</v>
      </c>
      <c r="I75" s="2">
        <v>-1.5164545493228676E-2</v>
      </c>
      <c r="J75" s="2">
        <v>1.2320996615111124E-2</v>
      </c>
      <c r="K75" s="2">
        <v>-1.3382069643555577E-2</v>
      </c>
      <c r="L75" s="2">
        <v>-4.3333633721455355E-3</v>
      </c>
      <c r="M75" s="2">
        <v>4.085722940168672E-2</v>
      </c>
      <c r="N75" s="2">
        <v>3.4458968866593824E-2</v>
      </c>
      <c r="O75" s="2">
        <v>8.1808821529572948E-3</v>
      </c>
      <c r="P75" s="2">
        <v>-3.0080101531457574E-2</v>
      </c>
      <c r="Q75" s="2">
        <v>5.4923011740687141E-3</v>
      </c>
      <c r="R75" s="2">
        <v>-1.3408543330577659E-3</v>
      </c>
      <c r="S75" s="2">
        <v>-3.5939614715908754E-3</v>
      </c>
      <c r="T75" s="2">
        <v>7.7240293760908246E-3</v>
      </c>
      <c r="U75" s="2">
        <v>-1.9510859781270585E-4</v>
      </c>
      <c r="V75" s="2">
        <v>3.0656441561915826E-2</v>
      </c>
      <c r="W75" s="2">
        <v>-2.3104912892685073E-2</v>
      </c>
      <c r="X75" s="2">
        <v>3.2411690251531323E-2</v>
      </c>
      <c r="Y75" s="2">
        <v>-5.0637413623695976E-2</v>
      </c>
      <c r="Z75" s="2">
        <v>2.2614985969148325E-2</v>
      </c>
      <c r="AA75" s="2">
        <v>6.7352419835272443E-3</v>
      </c>
      <c r="AB75" s="2">
        <v>-4.4902004810536578E-2</v>
      </c>
      <c r="AC75" s="2">
        <v>-5.7099394355872982E-2</v>
      </c>
      <c r="AD75" s="2">
        <v>4.739002858401662E-2</v>
      </c>
      <c r="AE75" s="2">
        <v>-1.7726599552673476E-2</v>
      </c>
      <c r="AF75" s="2">
        <v>-1.4869101366363676E-2</v>
      </c>
      <c r="AG75" s="2">
        <v>-3.7734305733774676E-2</v>
      </c>
      <c r="AH75" s="2">
        <v>-2.8863095004841674E-2</v>
      </c>
      <c r="AI75" s="2">
        <v>-1.7980022563151375E-2</v>
      </c>
      <c r="AJ75" s="2">
        <v>-1.2172707596957776E-2</v>
      </c>
      <c r="AK75" s="2">
        <v>-1.3860749089964377E-2</v>
      </c>
      <c r="AL75" s="2">
        <v>2.1048245172428825E-2</v>
      </c>
      <c r="AM75" s="2">
        <v>-1.2890922916379177E-2</v>
      </c>
      <c r="AN75" s="2">
        <v>-1.2100682156576677E-2</v>
      </c>
      <c r="AO75" s="2">
        <v>-5.1920502401121759E-3</v>
      </c>
      <c r="AP75" s="2">
        <v>1.9024587258894825E-2</v>
      </c>
      <c r="AQ75" s="2">
        <v>5.6727196778262141E-3</v>
      </c>
      <c r="AR75" s="2">
        <v>6.339649134269132E-4</v>
      </c>
      <c r="AS75" s="2">
        <v>-8.9857978601506558E-3</v>
      </c>
      <c r="AT75" s="2">
        <v>6.6623148965022447E-3</v>
      </c>
      <c r="AU75" s="2">
        <v>-1.7916266359406876E-2</v>
      </c>
      <c r="AV75" s="2">
        <v>-3.0102701084191658E-3</v>
      </c>
      <c r="AW75" s="2">
        <v>2.5806051467017542E-3</v>
      </c>
      <c r="AX75" s="2">
        <v>1.8034228906781231E-3</v>
      </c>
      <c r="AY75" s="2">
        <v>9.8109454023619144E-3</v>
      </c>
      <c r="AZ75" s="2">
        <v>1.1662250511207223E-2</v>
      </c>
      <c r="BA75" s="2">
        <v>-5.0382341001180752E-3</v>
      </c>
      <c r="BB75" s="2">
        <v>9.5751560600177733E-3</v>
      </c>
      <c r="BC75" s="2">
        <v>1.1400147344165524E-2</v>
      </c>
      <c r="BD75" s="2">
        <v>4.9054408249996446E-3</v>
      </c>
      <c r="BE75" s="2">
        <v>9.8750513861332423E-4</v>
      </c>
      <c r="BF75" s="2">
        <v>-1.3268780881098676E-2</v>
      </c>
      <c r="BG75" s="2">
        <v>-6.3069356761691559E-3</v>
      </c>
      <c r="BH75" s="2">
        <v>2.6153175862759625E-2</v>
      </c>
      <c r="BI75" s="2">
        <v>-7.1844101959943748E-3</v>
      </c>
      <c r="BJ75" s="2">
        <v>-1.0488717493724176E-2</v>
      </c>
      <c r="BK75" s="2">
        <v>-9.1551025569144764E-3</v>
      </c>
      <c r="BL75" s="2">
        <v>-3.5429455785588454E-3</v>
      </c>
      <c r="BM75" s="2">
        <v>2.1417149944647225E-2</v>
      </c>
      <c r="BN75" s="2">
        <v>1.7047933147555327E-2</v>
      </c>
      <c r="BO75" s="2">
        <v>2.1160137590798024E-2</v>
      </c>
      <c r="BP75" s="2">
        <v>1.2714511813976023E-2</v>
      </c>
      <c r="BQ75" s="2">
        <v>4.3587444300417322E-4</v>
      </c>
      <c r="BR75" s="2"/>
    </row>
    <row r="76" spans="1:70" x14ac:dyDescent="0.55000000000000004">
      <c r="A76" s="2">
        <v>-1.409257738708882E-2</v>
      </c>
      <c r="B76" s="2">
        <v>1.829316313121648E-2</v>
      </c>
      <c r="C76" s="2">
        <v>-4.5445370448595999E-3</v>
      </c>
      <c r="D76" s="2">
        <v>1.2515466622275579E-2</v>
      </c>
      <c r="E76" s="2">
        <v>1.9366288642387096E-3</v>
      </c>
      <c r="F76" s="2">
        <v>1.6771185201813178E-2</v>
      </c>
      <c r="G76" s="2">
        <v>8.2225326160741703E-3</v>
      </c>
      <c r="H76" s="2">
        <v>8.2572030486880062E-4</v>
      </c>
      <c r="I76" s="2">
        <v>-1.0613762201857019E-2</v>
      </c>
      <c r="J76" s="2">
        <v>1.3340875148064681E-2</v>
      </c>
      <c r="K76" s="2">
        <v>-8.8910741078139996E-3</v>
      </c>
      <c r="L76" s="2">
        <v>-3.0580499428277904E-3</v>
      </c>
      <c r="M76" s="2">
        <v>2.7509743012510978E-2</v>
      </c>
      <c r="N76" s="2">
        <v>2.5069691760514979E-2</v>
      </c>
      <c r="O76" s="2">
        <v>5.60724969230728E-3</v>
      </c>
      <c r="P76" s="2">
        <v>-1.0052668319349419E-2</v>
      </c>
      <c r="Q76" s="2">
        <v>-6.6077305468561934E-4</v>
      </c>
      <c r="R76" s="2">
        <v>8.6713178187741505E-3</v>
      </c>
      <c r="S76" s="2">
        <v>-3.4578045641646903E-3</v>
      </c>
      <c r="T76" s="2">
        <v>1.4250029813041897E-3</v>
      </c>
      <c r="U76" s="2">
        <v>4.1126917227335205E-3</v>
      </c>
      <c r="V76" s="2">
        <v>1.6511459174551078E-2</v>
      </c>
      <c r="W76" s="2">
        <v>-1.8217862179861023E-2</v>
      </c>
      <c r="X76" s="2">
        <v>1.7792467379100677E-2</v>
      </c>
      <c r="Y76" s="2">
        <v>-1.8941666332750521E-2</v>
      </c>
      <c r="Z76" s="2">
        <v>3.2046555448561879E-2</v>
      </c>
      <c r="AA76" s="2">
        <v>-1.1882699714066704E-3</v>
      </c>
      <c r="AB76" s="2">
        <v>-2.9595742036546621E-2</v>
      </c>
      <c r="AC76" s="2">
        <v>-5.3986391794668222E-2</v>
      </c>
      <c r="AD76" s="2">
        <v>5.6034042799504177E-2</v>
      </c>
      <c r="AE76" s="2">
        <v>-3.441000702515052E-2</v>
      </c>
      <c r="AF76" s="2">
        <v>-9.3659814708154897E-3</v>
      </c>
      <c r="AG76" s="2">
        <v>-3.1274656435597223E-2</v>
      </c>
      <c r="AH76" s="2">
        <v>-1.6045369410542722E-2</v>
      </c>
      <c r="AI76" s="2">
        <v>-2.2840532288670723E-2</v>
      </c>
      <c r="AJ76" s="2">
        <v>-1.7123536020185223E-2</v>
      </c>
      <c r="AK76" s="2">
        <v>-2.5884048565796727E-4</v>
      </c>
      <c r="AL76" s="2">
        <v>2.4549088304109696E-3</v>
      </c>
      <c r="AM76" s="2">
        <v>-7.1435443372974998E-3</v>
      </c>
      <c r="AN76" s="2">
        <v>-6.9742138568905897E-3</v>
      </c>
      <c r="AO76" s="2">
        <v>-5.14103745650887E-3</v>
      </c>
      <c r="AP76" s="2">
        <v>1.1922434273171681E-2</v>
      </c>
      <c r="AQ76" s="2">
        <v>4.8836389185154799E-3</v>
      </c>
      <c r="AR76" s="2">
        <v>-3.2751293263748905E-3</v>
      </c>
      <c r="AS76" s="2">
        <v>-2.7875602377760831E-4</v>
      </c>
      <c r="AT76" s="2">
        <v>3.2893360702937798E-3</v>
      </c>
      <c r="AU76" s="2">
        <v>-1.2056365243913221E-2</v>
      </c>
      <c r="AV76" s="2">
        <v>-7.6927376324278831E-4</v>
      </c>
      <c r="AW76" s="2">
        <v>1.1083230863393069E-4</v>
      </c>
      <c r="AX76" s="2">
        <v>9.1642485725490202E-3</v>
      </c>
      <c r="AY76" s="2">
        <v>6.50848342217278E-3</v>
      </c>
      <c r="AZ76" s="2">
        <v>2.8783168756983698E-3</v>
      </c>
      <c r="BA76" s="2">
        <v>8.6463749585882863E-4</v>
      </c>
      <c r="BB76" s="2">
        <v>1.3055390595671481E-2</v>
      </c>
      <c r="BC76" s="2">
        <v>1.382539511895698E-2</v>
      </c>
      <c r="BD76" s="2">
        <v>3.3174661360705097E-3</v>
      </c>
      <c r="BE76" s="2">
        <v>3.859720397071368E-2</v>
      </c>
      <c r="BF76" s="2">
        <v>-5.9597930541256519E-2</v>
      </c>
      <c r="BG76" s="2">
        <v>-1.028479677787782E-2</v>
      </c>
      <c r="BH76" s="2">
        <v>1.062154786929618E-2</v>
      </c>
      <c r="BI76" s="2">
        <v>-6.184817375108054E-4</v>
      </c>
      <c r="BJ76" s="2">
        <v>-2.9878501415662403E-3</v>
      </c>
      <c r="BK76" s="2">
        <v>-1.7729069747417804E-3</v>
      </c>
      <c r="BL76" s="2">
        <v>-8.5701396434341402E-3</v>
      </c>
      <c r="BM76" s="2">
        <v>5.9545924769995604E-3</v>
      </c>
      <c r="BN76" s="2">
        <v>1.4592127498348579E-2</v>
      </c>
      <c r="BO76" s="2">
        <v>1.6269232135720579E-2</v>
      </c>
      <c r="BP76" s="2">
        <v>-2.4636861946241402E-3</v>
      </c>
      <c r="BQ76" s="2">
        <v>5.55862784601988E-3</v>
      </c>
      <c r="BR76" s="2"/>
    </row>
    <row r="77" spans="1:70" x14ac:dyDescent="0.55000000000000004">
      <c r="A77" s="2">
        <v>-1.3603186104185322E-2</v>
      </c>
      <c r="B77" s="2">
        <v>1.623577398751648E-2</v>
      </c>
      <c r="C77" s="2">
        <v>-1.0102615030643072E-2</v>
      </c>
      <c r="D77" s="2">
        <v>1.2584192677340178E-2</v>
      </c>
      <c r="E77" s="2">
        <v>-6.2312557677857618E-3</v>
      </c>
      <c r="F77" s="2">
        <v>1.657421868814388E-2</v>
      </c>
      <c r="G77" s="2">
        <v>-8.282261134013022E-3</v>
      </c>
      <c r="H77" s="2">
        <v>-5.5574578211059905E-3</v>
      </c>
      <c r="I77" s="2">
        <v>-7.0314186626598118E-3</v>
      </c>
      <c r="J77" s="2">
        <v>7.3886753652389787E-3</v>
      </c>
      <c r="K77" s="2">
        <v>-6.698876477368932E-3</v>
      </c>
      <c r="L77" s="2">
        <v>-8.8097777520759618E-3</v>
      </c>
      <c r="M77" s="2">
        <v>2.2622932292610282E-2</v>
      </c>
      <c r="N77" s="2">
        <v>2.5254598588692879E-2</v>
      </c>
      <c r="O77" s="2">
        <v>3.9439367161398778E-5</v>
      </c>
      <c r="P77" s="2">
        <v>-3.5911903045991921E-2</v>
      </c>
      <c r="Q77" s="2">
        <v>-4.2007921489050516E-3</v>
      </c>
      <c r="R77" s="2">
        <v>3.6089953399666788E-3</v>
      </c>
      <c r="S77" s="2">
        <v>-5.7614391033558414E-3</v>
      </c>
      <c r="T77" s="2">
        <v>6.9084573576320783E-3</v>
      </c>
      <c r="U77" s="2">
        <v>-3.631031265341313E-4</v>
      </c>
      <c r="V77" s="2">
        <v>1.2323527479040678E-2</v>
      </c>
      <c r="W77" s="2">
        <v>-3.3964813363103613E-3</v>
      </c>
      <c r="X77" s="2">
        <v>1.662698255071858E-2</v>
      </c>
      <c r="Y77" s="2">
        <v>-5.1607550556997922E-2</v>
      </c>
      <c r="Z77" s="2">
        <v>3.368193207481688E-2</v>
      </c>
      <c r="AA77" s="2">
        <v>3.0535703281750579E-2</v>
      </c>
      <c r="AB77" s="2">
        <v>-6.1136377361773422E-2</v>
      </c>
      <c r="AC77" s="2">
        <v>-4.7154093322406623E-2</v>
      </c>
      <c r="AD77" s="2">
        <v>5.3877386660413779E-2</v>
      </c>
      <c r="AE77" s="2">
        <v>-3.2775573004755421E-2</v>
      </c>
      <c r="AF77" s="2">
        <v>-3.896149866988842E-2</v>
      </c>
      <c r="AG77" s="2">
        <v>-1.1610436581461521E-2</v>
      </c>
      <c r="AH77" s="2">
        <v>1.958722391695078E-2</v>
      </c>
      <c r="AI77" s="2">
        <v>-6.5208340563009833E-4</v>
      </c>
      <c r="AJ77" s="2">
        <v>-6.5951572513377917E-3</v>
      </c>
      <c r="AK77" s="2">
        <v>1.48770978789087E-5</v>
      </c>
      <c r="AL77" s="2">
        <v>1.2095110826625578E-2</v>
      </c>
      <c r="AM77" s="2">
        <v>-7.2687559308452928E-4</v>
      </c>
      <c r="AN77" s="2">
        <v>1.9200638307274687E-3</v>
      </c>
      <c r="AO77" s="2">
        <v>-3.6194780038796715E-3</v>
      </c>
      <c r="AP77" s="2">
        <v>2.5254202259861181E-2</v>
      </c>
      <c r="AQ77" s="2">
        <v>2.0634302295998285E-3</v>
      </c>
      <c r="AR77" s="2">
        <v>4.3792479344015485E-3</v>
      </c>
      <c r="AS77" s="2">
        <v>-7.9333380635356211E-3</v>
      </c>
      <c r="AT77" s="2">
        <v>2.0787902827656281E-2</v>
      </c>
      <c r="AU77" s="2">
        <v>-1.5454606401228022E-2</v>
      </c>
      <c r="AV77" s="2">
        <v>1.8379676644970189E-3</v>
      </c>
      <c r="AW77" s="2">
        <v>4.3116518890890694E-3</v>
      </c>
      <c r="AX77" s="2">
        <v>1.3823846150430977E-2</v>
      </c>
      <c r="AY77" s="2">
        <v>8.0267710256211686E-3</v>
      </c>
      <c r="AZ77" s="2">
        <v>-2.4449151418011613E-3</v>
      </c>
      <c r="BA77" s="2">
        <v>-2.9456459414837614E-3</v>
      </c>
      <c r="BB77" s="2">
        <v>1.6162654079064181E-2</v>
      </c>
      <c r="BC77" s="2">
        <v>2.0978908191601382E-2</v>
      </c>
      <c r="BD77" s="2">
        <v>3.5301039520080984E-3</v>
      </c>
      <c r="BE77" s="2">
        <v>3.6528601915497088E-3</v>
      </c>
      <c r="BF77" s="2">
        <v>-5.6701678959148419E-2</v>
      </c>
      <c r="BG77" s="2">
        <v>-1.4861798868334521E-2</v>
      </c>
      <c r="BH77" s="2">
        <v>1.8360249316342579E-2</v>
      </c>
      <c r="BI77" s="2">
        <v>-4.0797409751623208E-3</v>
      </c>
      <c r="BJ77" s="2">
        <v>-8.9399604169343918E-3</v>
      </c>
      <c r="BK77" s="2">
        <v>-5.2224509217461612E-3</v>
      </c>
      <c r="BL77" s="2">
        <v>-6.9488354563010321E-3</v>
      </c>
      <c r="BM77" s="2">
        <v>1.1760204257829079E-2</v>
      </c>
      <c r="BN77" s="2">
        <v>2.7122700526038979E-2</v>
      </c>
      <c r="BO77" s="2">
        <v>2.0701631224261378E-2</v>
      </c>
      <c r="BP77" s="2">
        <v>-1.6245187882450315E-3</v>
      </c>
      <c r="BQ77" s="2">
        <v>3.3127580929925384E-3</v>
      </c>
      <c r="BR77" s="2"/>
    </row>
    <row r="78" spans="1:70" x14ac:dyDescent="0.55000000000000004">
      <c r="A78" s="2">
        <v>1.3703205000999037E-3</v>
      </c>
      <c r="B78" s="2">
        <v>1.6027327839001236E-3</v>
      </c>
      <c r="C78" s="2">
        <v>2.0565508741641437E-3</v>
      </c>
      <c r="D78" s="2">
        <v>2.2109531269023535E-3</v>
      </c>
      <c r="E78" s="2">
        <v>2.4405995452610138E-3</v>
      </c>
      <c r="F78" s="2">
        <v>2.3024185101281538E-3</v>
      </c>
      <c r="G78" s="2">
        <v>2.1167464715452738E-3</v>
      </c>
      <c r="H78" s="2">
        <v>2.6453047810042437E-3</v>
      </c>
      <c r="I78" s="2">
        <v>2.3111525211885436E-3</v>
      </c>
      <c r="J78" s="2">
        <v>2.9942077691627236E-3</v>
      </c>
      <c r="K78" s="2">
        <v>2.3500686233306738E-3</v>
      </c>
      <c r="L78" s="2">
        <v>2.6795590647843638E-3</v>
      </c>
      <c r="M78" s="2">
        <v>2.5585932152414536E-3</v>
      </c>
      <c r="N78" s="2">
        <v>2.7019556667960036E-3</v>
      </c>
      <c r="O78" s="2">
        <v>2.1710809657009738E-3</v>
      </c>
      <c r="P78" s="2">
        <v>2.5703784048667537E-3</v>
      </c>
      <c r="Q78" s="2">
        <v>2.5332200441863435E-3</v>
      </c>
      <c r="R78" s="2">
        <v>1.8331061309231535E-3</v>
      </c>
      <c r="S78" s="2">
        <v>2.2532997792199735E-3</v>
      </c>
      <c r="T78" s="2">
        <v>1.7890449019728636E-3</v>
      </c>
      <c r="U78" s="2">
        <v>1.5632408746375738E-3</v>
      </c>
      <c r="V78" s="2">
        <v>1.6263849955822337E-3</v>
      </c>
      <c r="W78" s="2">
        <v>1.0010785742682539E-3</v>
      </c>
      <c r="X78" s="2">
        <v>7.4164875720874365E-4</v>
      </c>
      <c r="Y78" s="2">
        <v>7.826256152541237E-4</v>
      </c>
      <c r="Z78" s="2">
        <v>1.9111167808995972E-4</v>
      </c>
      <c r="AA78" s="2">
        <v>-2.1671830141076925E-4</v>
      </c>
      <c r="AB78" s="2">
        <v>-4.6944787100653524E-4</v>
      </c>
      <c r="AC78" s="2">
        <v>-9.4588229120904526E-4</v>
      </c>
      <c r="AD78" s="2">
        <v>-1.0041492528255272E-3</v>
      </c>
      <c r="AE78" s="2">
        <v>-1.4311027849666993E-3</v>
      </c>
      <c r="AF78" s="2">
        <v>-1.4499998964973902E-3</v>
      </c>
      <c r="AG78" s="2">
        <v>-9.9379519575513325E-4</v>
      </c>
      <c r="AH78" s="2">
        <v>-1.3910900455268234E-3</v>
      </c>
      <c r="AI78" s="2">
        <v>-1.1484452968631774E-3</v>
      </c>
      <c r="AJ78" s="2">
        <v>-1.3611760666414133E-3</v>
      </c>
      <c r="AK78" s="2">
        <v>-1.3027291137644793E-3</v>
      </c>
      <c r="AL78" s="2">
        <v>-1.3409812142898062E-3</v>
      </c>
      <c r="AM78" s="2">
        <v>-1.1762883430425984E-3</v>
      </c>
      <c r="AN78" s="2">
        <v>-1.2243696571916161E-3</v>
      </c>
      <c r="AO78" s="2">
        <v>-1.3495124040754161E-3</v>
      </c>
      <c r="AP78" s="2">
        <v>-1.2429928352953664E-3</v>
      </c>
      <c r="AQ78" s="2">
        <v>-1.2812808511504024E-3</v>
      </c>
      <c r="AR78" s="2">
        <v>-1.2423456779342213E-3</v>
      </c>
      <c r="AS78" s="2">
        <v>-1.1650586374723842E-3</v>
      </c>
      <c r="AT78" s="2">
        <v>-1.4052913254052122E-3</v>
      </c>
      <c r="AU78" s="2">
        <v>-1.2509711227403973E-3</v>
      </c>
      <c r="AV78" s="2">
        <v>-1.1834172582732903E-3</v>
      </c>
      <c r="AW78" s="2">
        <v>-1.2888339628810213E-3</v>
      </c>
      <c r="AX78" s="2">
        <v>-1.4035652619793573E-3</v>
      </c>
      <c r="AY78" s="2">
        <v>-1.1057247641591342E-3</v>
      </c>
      <c r="AZ78" s="2">
        <v>-1.3452634383025253E-3</v>
      </c>
      <c r="BA78" s="2">
        <v>-1.0765300176966762E-3</v>
      </c>
      <c r="BB78" s="2">
        <v>-1.4116274296627003E-3</v>
      </c>
      <c r="BC78" s="2">
        <v>-1.2866274974751913E-3</v>
      </c>
      <c r="BD78" s="2">
        <v>-1.2671458449827542E-3</v>
      </c>
      <c r="BE78" s="2">
        <v>-1.6108354037538202E-3</v>
      </c>
      <c r="BF78" s="2">
        <v>-7.7902600211430379E-4</v>
      </c>
      <c r="BG78" s="2">
        <v>-1.1803068582369803E-3</v>
      </c>
      <c r="BH78" s="2">
        <v>-1.2086814863109044E-3</v>
      </c>
      <c r="BI78" s="2">
        <v>-1.3133546109143981E-3</v>
      </c>
      <c r="BJ78" s="2">
        <v>-1.2271331846544842E-3</v>
      </c>
      <c r="BK78" s="2">
        <v>-1.2649308687301202E-3</v>
      </c>
      <c r="BL78" s="2">
        <v>-1.2074852457877104E-3</v>
      </c>
      <c r="BM78" s="2">
        <v>-1.1881833625669654E-3</v>
      </c>
      <c r="BN78" s="2">
        <v>-1.2164550724423693E-3</v>
      </c>
      <c r="BO78" s="2">
        <v>-1.0545135674125752E-3</v>
      </c>
      <c r="BP78" s="2">
        <v>-1.1874728451555033E-3</v>
      </c>
      <c r="BQ78" s="2">
        <v>-1.1966420068627373E-3</v>
      </c>
      <c r="BR78" s="2"/>
    </row>
    <row r="79" spans="1:70" x14ac:dyDescent="0.55000000000000004">
      <c r="A79" s="2">
        <v>1.0504084438402186E-3</v>
      </c>
      <c r="B79" s="2">
        <v>1.8675192930907285E-3</v>
      </c>
      <c r="C79" s="2">
        <v>1.5778734206230187E-3</v>
      </c>
      <c r="D79" s="2">
        <v>2.3095365694739988E-3</v>
      </c>
      <c r="E79" s="2">
        <v>3.1271357085968184E-3</v>
      </c>
      <c r="F79" s="2">
        <v>3.1532339108145987E-3</v>
      </c>
      <c r="G79" s="2">
        <v>1.7908282951991884E-3</v>
      </c>
      <c r="H79" s="2">
        <v>2.8001383621424586E-3</v>
      </c>
      <c r="I79" s="2">
        <v>2.4227661455594987E-3</v>
      </c>
      <c r="J79" s="2">
        <v>1.8466402985063686E-3</v>
      </c>
      <c r="K79" s="2">
        <v>2.1498622781600785E-3</v>
      </c>
      <c r="L79" s="2">
        <v>1.9696851416718688E-3</v>
      </c>
      <c r="M79" s="2">
        <v>2.7775891283147486E-3</v>
      </c>
      <c r="N79" s="2">
        <v>3.3982840132333087E-3</v>
      </c>
      <c r="O79" s="2">
        <v>2.5254745814881382E-3</v>
      </c>
      <c r="P79" s="2">
        <v>2.1501028526046688E-3</v>
      </c>
      <c r="Q79" s="2">
        <v>2.5543773738295988E-3</v>
      </c>
      <c r="R79" s="2">
        <v>2.5749428327396487E-3</v>
      </c>
      <c r="S79" s="2">
        <v>1.9991819241952685E-3</v>
      </c>
      <c r="T79" s="2">
        <v>1.2175626598470986E-3</v>
      </c>
      <c r="U79" s="2">
        <v>6.2864869735648841E-4</v>
      </c>
      <c r="V79" s="2">
        <v>3.5527719180487283E-3</v>
      </c>
      <c r="W79" s="2">
        <v>1.4007150804614984E-3</v>
      </c>
      <c r="X79" s="2">
        <v>2.1988039738643841E-4</v>
      </c>
      <c r="Y79" s="2">
        <v>2.817056700225608E-3</v>
      </c>
      <c r="Z79" s="2">
        <v>1.2353850659580184E-3</v>
      </c>
      <c r="AA79" s="2">
        <v>-8.5960026382845157E-4</v>
      </c>
      <c r="AB79" s="2">
        <v>-8.7806927011899161E-4</v>
      </c>
      <c r="AC79" s="2">
        <v>-7.6220242483380162E-4</v>
      </c>
      <c r="AD79" s="2">
        <v>-1.2603272829564147E-3</v>
      </c>
      <c r="AE79" s="2">
        <v>-2.9559267737147843E-3</v>
      </c>
      <c r="AF79" s="2">
        <v>-1.1606305816661286E-3</v>
      </c>
      <c r="AG79" s="2">
        <v>-1.9588937313484715E-3</v>
      </c>
      <c r="AH79" s="2">
        <v>-2.3578660637343105E-3</v>
      </c>
      <c r="AI79" s="2">
        <v>-2.1582337605495494E-3</v>
      </c>
      <c r="AJ79" s="2">
        <v>-2.3576274805557637E-3</v>
      </c>
      <c r="AK79" s="2">
        <v>-2.1581145800973756E-3</v>
      </c>
      <c r="AL79" s="2">
        <v>-1.9588937313484715E-3</v>
      </c>
      <c r="AM79" s="2">
        <v>-1.9588937313484715E-3</v>
      </c>
      <c r="AN79" s="2">
        <v>-2.0784757237247435E-3</v>
      </c>
      <c r="AO79" s="2">
        <v>-1.9588937313484715E-3</v>
      </c>
      <c r="AP79" s="2">
        <v>-1.9588937313484715E-3</v>
      </c>
      <c r="AQ79" s="2">
        <v>-1.9588937313484715E-3</v>
      </c>
      <c r="AR79" s="2">
        <v>-2.0584823252340627E-3</v>
      </c>
      <c r="AS79" s="2">
        <v>-1.8592952185870486E-3</v>
      </c>
      <c r="AT79" s="2">
        <v>-1.8792723591437304E-3</v>
      </c>
      <c r="AU79" s="2">
        <v>-2.0583839714197476E-3</v>
      </c>
      <c r="AV79" s="2">
        <v>-1.6601211867802446E-3</v>
      </c>
      <c r="AW79" s="2">
        <v>-1.9588937313484715E-3</v>
      </c>
      <c r="AX79" s="2">
        <v>-1.7598141765210185E-3</v>
      </c>
      <c r="AY79" s="2">
        <v>-2.0584236015811224E-3</v>
      </c>
      <c r="AZ79" s="2">
        <v>-1.7998971349391935E-3</v>
      </c>
      <c r="BA79" s="2">
        <v>-1.8598699926673794E-3</v>
      </c>
      <c r="BB79" s="2">
        <v>-1.6610956814096804E-3</v>
      </c>
      <c r="BC79" s="2">
        <v>-1.8598306910771749E-3</v>
      </c>
      <c r="BD79" s="2">
        <v>-2.1571932913447556E-3</v>
      </c>
      <c r="BE79" s="2">
        <v>-2.2563609421557274E-3</v>
      </c>
      <c r="BF79" s="2">
        <v>3.2375391945453085E-3</v>
      </c>
      <c r="BG79" s="2">
        <v>2.2007551912919853E-4</v>
      </c>
      <c r="BH79" s="2">
        <v>-5.701757560013516E-4</v>
      </c>
      <c r="BI79" s="2">
        <v>-3.6949519474269144E-4</v>
      </c>
      <c r="BJ79" s="2">
        <v>-1.0641579591153805E-3</v>
      </c>
      <c r="BK79" s="2">
        <v>6.3317355931360834E-4</v>
      </c>
      <c r="BL79" s="2">
        <v>-6.0344300105938148E-4</v>
      </c>
      <c r="BM79" s="2">
        <v>3.1445336803983832E-4</v>
      </c>
      <c r="BN79" s="2">
        <v>-3.7469861140646162E-4</v>
      </c>
      <c r="BO79" s="2">
        <v>8.2123672184644843E-4</v>
      </c>
      <c r="BP79" s="2">
        <v>3.2982868915412862E-4</v>
      </c>
      <c r="BQ79" s="2">
        <v>-6.4566724990861458E-5</v>
      </c>
      <c r="BR79" s="2"/>
    </row>
    <row r="80" spans="1:70" x14ac:dyDescent="0.55000000000000004">
      <c r="A80" s="2">
        <v>-2.0582799567420453E-2</v>
      </c>
      <c r="B80" s="2">
        <v>-1.3871564499409263E-2</v>
      </c>
      <c r="C80" s="2">
        <v>5.6951859979279103E-2</v>
      </c>
      <c r="D80" s="2">
        <v>3.1831086057810598E-2</v>
      </c>
      <c r="E80" s="2">
        <v>-2.3523897604820279E-4</v>
      </c>
      <c r="F80" s="2">
        <v>1.7904831841570296E-2</v>
      </c>
      <c r="G80" s="2">
        <v>-7.7212877827220229E-4</v>
      </c>
      <c r="H80" s="2">
        <v>-1.2396914245097999E-2</v>
      </c>
      <c r="I80" s="2">
        <v>3.4856312508444898E-2</v>
      </c>
      <c r="J80" s="2">
        <v>7.3920868304220094E-2</v>
      </c>
      <c r="K80" s="2">
        <v>0.2089546683180569</v>
      </c>
      <c r="L80" s="2">
        <v>-1.1818429351763103E-2</v>
      </c>
      <c r="M80" s="2">
        <v>-1.1818429351763103E-2</v>
      </c>
      <c r="N80" s="2">
        <v>-1.1818429351763103E-2</v>
      </c>
      <c r="O80" s="2">
        <v>-1.1818429351763103E-2</v>
      </c>
      <c r="P80" s="2">
        <v>-1.1818429351763103E-2</v>
      </c>
      <c r="Q80" s="2">
        <v>-1.1818429351763103E-2</v>
      </c>
      <c r="R80" s="2">
        <v>-1.1818429351763103E-2</v>
      </c>
      <c r="S80" s="2">
        <v>-1.1818429351763103E-2</v>
      </c>
      <c r="T80" s="2">
        <v>-1.1818429351763103E-2</v>
      </c>
      <c r="U80" s="2">
        <v>-1.1818429351763103E-2</v>
      </c>
      <c r="V80" s="2">
        <v>-1.1818429351763103E-2</v>
      </c>
      <c r="W80" s="2">
        <v>-1.1818429351763103E-2</v>
      </c>
      <c r="X80" s="2">
        <v>-1.1818429351763103E-2</v>
      </c>
      <c r="Y80" s="2">
        <v>-1.1818429351763103E-2</v>
      </c>
      <c r="Z80" s="2">
        <v>-1.1818429351763103E-2</v>
      </c>
      <c r="AA80" s="2">
        <v>-1.1818429351763103E-2</v>
      </c>
      <c r="AB80" s="2">
        <v>-1.1818429351763103E-2</v>
      </c>
      <c r="AC80" s="2">
        <v>-1.1818429351763103E-2</v>
      </c>
      <c r="AD80" s="2">
        <v>-1.1818429351763103E-2</v>
      </c>
      <c r="AE80" s="2">
        <v>-1.1818429351763103E-2</v>
      </c>
      <c r="AF80" s="2">
        <v>-1.1818429351763103E-2</v>
      </c>
      <c r="AG80" s="2">
        <v>-1.1818429351763103E-2</v>
      </c>
      <c r="AH80" s="2">
        <v>-1.1818429351763103E-2</v>
      </c>
      <c r="AI80" s="2">
        <v>-1.1818429351763103E-2</v>
      </c>
      <c r="AJ80" s="2">
        <v>-1.1818429351763103E-2</v>
      </c>
      <c r="AK80" s="2">
        <v>-1.1818429351763103E-2</v>
      </c>
      <c r="AL80" s="2">
        <v>-1.1818429351763103E-2</v>
      </c>
      <c r="AM80" s="2">
        <v>-1.1818429351763103E-2</v>
      </c>
      <c r="AN80" s="2">
        <v>-1.1818429351763103E-2</v>
      </c>
      <c r="AO80" s="2">
        <v>-1.1818429351763103E-2</v>
      </c>
      <c r="AP80" s="2">
        <v>2.5362484037463995E-2</v>
      </c>
      <c r="AQ80" s="2">
        <v>-5.3244027814581305E-2</v>
      </c>
      <c r="AR80" s="2">
        <v>4.5850863899858096E-2</v>
      </c>
      <c r="AS80" s="2">
        <v>-5.0977879082370232E-4</v>
      </c>
      <c r="AT80" s="2">
        <v>7.7610654019350973E-3</v>
      </c>
      <c r="AU80" s="2">
        <v>-8.1570258908707616E-2</v>
      </c>
      <c r="AV80" s="2">
        <v>-1.5246963851500452E-2</v>
      </c>
      <c r="AW80" s="2">
        <v>1.8662995729224197E-2</v>
      </c>
      <c r="AX80" s="2">
        <v>-8.8746415051161598E-2</v>
      </c>
      <c r="AY80" s="2">
        <v>-9.5752318496551032E-3</v>
      </c>
      <c r="AZ80" s="2">
        <v>-3.3512620803875702E-2</v>
      </c>
      <c r="BA80" s="2">
        <v>-2.7251480251347805E-2</v>
      </c>
      <c r="BB80" s="2">
        <v>4.14325607581012E-2</v>
      </c>
      <c r="BC80" s="2">
        <v>5.5792349643615964E-3</v>
      </c>
      <c r="BD80" s="2">
        <v>-9.6971694745171221E-3</v>
      </c>
      <c r="BE80" s="2">
        <v>4.9086019016032496E-2</v>
      </c>
      <c r="BF80" s="2">
        <v>2.8821878380849968E-3</v>
      </c>
      <c r="BG80" s="2">
        <v>-3.1808977150078136E-3</v>
      </c>
      <c r="BH80" s="2">
        <v>4.7745312635975999E-2</v>
      </c>
      <c r="BI80" s="2">
        <v>4.8520667026265979E-3</v>
      </c>
      <c r="BJ80" s="2">
        <v>-3.1877690634380201E-2</v>
      </c>
      <c r="BK80" s="2">
        <v>-5.0869605873444428E-3</v>
      </c>
      <c r="BL80" s="2">
        <v>-4.3950000843145605E-2</v>
      </c>
      <c r="BM80" s="2">
        <v>7.2123522840140286E-2</v>
      </c>
      <c r="BN80" s="2">
        <v>2.2289459530822495E-2</v>
      </c>
      <c r="BO80" s="2">
        <v>5.0979267941066796E-2</v>
      </c>
      <c r="BP80" s="2">
        <v>6.1381162517484961E-3</v>
      </c>
      <c r="BQ80" s="2">
        <v>-1.9303761361634662E-2</v>
      </c>
      <c r="BR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J10"/>
  <sheetViews>
    <sheetView workbookViewId="0">
      <selection activeCell="C14" sqref="C14"/>
    </sheetView>
  </sheetViews>
  <sheetFormatPr defaultRowHeight="14.4" x14ac:dyDescent="0.55000000000000004"/>
  <cols>
    <col min="1" max="1" width="20.578125" bestFit="1" customWidth="1"/>
    <col min="2" max="3" width="12.26171875" bestFit="1" customWidth="1"/>
    <col min="4" max="4" width="17.41796875" bestFit="1" customWidth="1"/>
    <col min="5" max="5" width="17.26171875" bestFit="1" customWidth="1"/>
    <col min="6" max="6" width="21.41796875" bestFit="1" customWidth="1"/>
    <col min="7" max="7" width="16.26171875" bestFit="1" customWidth="1"/>
    <col min="8" max="8" width="11.83984375" bestFit="1" customWidth="1"/>
    <col min="9" max="9" width="15.578125" bestFit="1" customWidth="1"/>
    <col min="10" max="10" width="9.26171875" bestFit="1" customWidth="1"/>
  </cols>
  <sheetData>
    <row r="1" spans="1:10" x14ac:dyDescent="0.55000000000000004">
      <c r="A1" s="31"/>
      <c r="B1" s="31" t="s">
        <v>21</v>
      </c>
      <c r="C1" s="31" t="s">
        <v>22</v>
      </c>
      <c r="D1" s="31" t="s">
        <v>23</v>
      </c>
      <c r="E1" s="31" t="s">
        <v>24</v>
      </c>
      <c r="F1" s="31" t="s">
        <v>25</v>
      </c>
      <c r="G1" s="31" t="s">
        <v>26</v>
      </c>
      <c r="H1" s="31" t="s">
        <v>27</v>
      </c>
      <c r="I1" s="31" t="s">
        <v>28</v>
      </c>
      <c r="J1" s="31" t="s">
        <v>29</v>
      </c>
    </row>
    <row r="2" spans="1:10" x14ac:dyDescent="0.55000000000000004">
      <c r="A2" t="s">
        <v>21</v>
      </c>
      <c r="B2">
        <v>1</v>
      </c>
    </row>
    <row r="3" spans="1:10" x14ac:dyDescent="0.55000000000000004">
      <c r="A3" t="s">
        <v>22</v>
      </c>
      <c r="B3">
        <v>0.84125984758169026</v>
      </c>
      <c r="C3">
        <v>1</v>
      </c>
    </row>
    <row r="4" spans="1:10" x14ac:dyDescent="0.55000000000000004">
      <c r="A4" t="s">
        <v>23</v>
      </c>
      <c r="B4">
        <v>0.87849002720597125</v>
      </c>
      <c r="C4">
        <v>0.73256770306114938</v>
      </c>
      <c r="D4">
        <v>1</v>
      </c>
    </row>
    <row r="5" spans="1:10" x14ac:dyDescent="0.55000000000000004">
      <c r="A5" t="s">
        <v>24</v>
      </c>
      <c r="B5">
        <v>0.44748615714127082</v>
      </c>
      <c r="C5">
        <v>0.39274048876559431</v>
      </c>
      <c r="D5">
        <v>0.4621943333061786</v>
      </c>
      <c r="E5">
        <v>1</v>
      </c>
    </row>
    <row r="6" spans="1:10" x14ac:dyDescent="0.55000000000000004">
      <c r="A6" t="s">
        <v>25</v>
      </c>
      <c r="B6">
        <v>0.6781739291817378</v>
      </c>
      <c r="C6">
        <v>0.59083157602363634</v>
      </c>
      <c r="D6">
        <v>0.63769059151556629</v>
      </c>
      <c r="E6">
        <v>0.82185023436414606</v>
      </c>
      <c r="F6">
        <v>1</v>
      </c>
    </row>
    <row r="7" spans="1:10" x14ac:dyDescent="0.55000000000000004">
      <c r="A7" t="s">
        <v>26</v>
      </c>
      <c r="B7">
        <v>0.60805230617460648</v>
      </c>
      <c r="C7">
        <v>0.58276892696838867</v>
      </c>
      <c r="D7">
        <v>0.61285394837210228</v>
      </c>
      <c r="E7">
        <v>0.79911482325063043</v>
      </c>
      <c r="F7">
        <v>0.80418550958102841</v>
      </c>
      <c r="G7">
        <v>1</v>
      </c>
    </row>
    <row r="8" spans="1:10" x14ac:dyDescent="0.55000000000000004">
      <c r="A8" t="s">
        <v>27</v>
      </c>
      <c r="B8">
        <v>7.3824811066661555E-2</v>
      </c>
      <c r="C8">
        <v>7.8804825944645593E-2</v>
      </c>
      <c r="D8">
        <v>6.2431762268742121E-2</v>
      </c>
      <c r="E8">
        <v>0.14494016710730048</v>
      </c>
      <c r="F8">
        <v>0.15522075075615138</v>
      </c>
      <c r="G8">
        <v>-1.6444576310761683E-2</v>
      </c>
      <c r="H8">
        <v>1</v>
      </c>
    </row>
    <row r="9" spans="1:10" x14ac:dyDescent="0.55000000000000004">
      <c r="A9" t="s">
        <v>28</v>
      </c>
      <c r="B9">
        <v>-2.3308119922101314E-2</v>
      </c>
      <c r="C9">
        <v>-7.4743703549714921E-2</v>
      </c>
      <c r="D9">
        <v>1.1475405767843287E-2</v>
      </c>
      <c r="E9">
        <v>0.18203783807965448</v>
      </c>
      <c r="F9">
        <v>0.10315871130492298</v>
      </c>
      <c r="G9">
        <v>-8.7519782677137947E-2</v>
      </c>
      <c r="H9">
        <v>0.86584547608968976</v>
      </c>
      <c r="I9">
        <v>1</v>
      </c>
    </row>
    <row r="10" spans="1:10" ht="14.7" thickBot="1" x14ac:dyDescent="0.6">
      <c r="A10" s="30" t="s">
        <v>29</v>
      </c>
      <c r="B10" s="30">
        <v>-6.8306044433580669E-3</v>
      </c>
      <c r="C10" s="30">
        <v>3.1113689084355431E-3</v>
      </c>
      <c r="D10" s="30">
        <v>7.822570619703445E-2</v>
      </c>
      <c r="E10" s="30">
        <v>0.10908024338783491</v>
      </c>
      <c r="F10" s="30">
        <v>0.10535783562153071</v>
      </c>
      <c r="G10" s="30">
        <v>0.10782327210241197</v>
      </c>
      <c r="H10" s="30">
        <v>0.19928124057439314</v>
      </c>
      <c r="I10" s="30">
        <v>0.20889071965431083</v>
      </c>
      <c r="J10" s="30">
        <v>1</v>
      </c>
    </row>
  </sheetData>
  <conditionalFormatting sqref="A1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opLeftCell="A52" workbookViewId="0">
      <selection activeCell="I75" sqref="I75"/>
    </sheetView>
  </sheetViews>
  <sheetFormatPr defaultColWidth="11" defaultRowHeight="14.4" x14ac:dyDescent="0.55000000000000004"/>
  <cols>
    <col min="1" max="1" width="10.15625" bestFit="1" customWidth="1"/>
    <col min="2" max="2" width="15.578125" bestFit="1" customWidth="1"/>
    <col min="3" max="3" width="12.26171875" bestFit="1" customWidth="1"/>
    <col min="4" max="4" width="16.68359375" bestFit="1" customWidth="1"/>
    <col min="5" max="5" width="14.578125" bestFit="1" customWidth="1"/>
    <col min="6" max="6" width="16.578125" bestFit="1" customWidth="1"/>
    <col min="7" max="7" width="12.26171875" bestFit="1" customWidth="1"/>
    <col min="8" max="8" width="14.83984375" bestFit="1" customWidth="1"/>
    <col min="9" max="9" width="12.26171875" bestFit="1" customWidth="1"/>
  </cols>
  <sheetData>
    <row r="1" spans="1:10" x14ac:dyDescent="0.55000000000000004">
      <c r="A1" t="s">
        <v>30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55000000000000004">
      <c r="A2" s="26">
        <v>45645</v>
      </c>
      <c r="B2">
        <v>-2.3602826615423199E-2</v>
      </c>
      <c r="C2">
        <v>-1.5622837422248501E-2</v>
      </c>
      <c r="D2">
        <v>-5.0380287054471097E-2</v>
      </c>
      <c r="E2">
        <v>-1.42663244257257E-2</v>
      </c>
      <c r="F2">
        <v>-1.40989361092888E-2</v>
      </c>
      <c r="G2">
        <v>-1.20264169958136E-2</v>
      </c>
      <c r="H2">
        <v>2.0537237835107601E-3</v>
      </c>
      <c r="I2">
        <v>3.0093021751886901E-3</v>
      </c>
      <c r="J2">
        <v>-8.7643702156573501E-3</v>
      </c>
    </row>
    <row r="3" spans="1:10" x14ac:dyDescent="0.55000000000000004">
      <c r="A3" s="26">
        <v>45625</v>
      </c>
      <c r="B3">
        <v>4.4094023297782899E-2</v>
      </c>
      <c r="C3">
        <v>7.6412470976695998E-2</v>
      </c>
      <c r="D3">
        <v>3.3219603346162002E-2</v>
      </c>
      <c r="E3">
        <v>2.6179687129939601E-2</v>
      </c>
      <c r="F3">
        <v>1.8286804409016501E-2</v>
      </c>
      <c r="G3">
        <v>1.78125430958882E-2</v>
      </c>
      <c r="H3">
        <v>2.28613606731098E-3</v>
      </c>
      <c r="I3">
        <v>3.8264130244392001E-3</v>
      </c>
      <c r="J3">
        <v>-2.0531351476461598E-3</v>
      </c>
    </row>
    <row r="4" spans="1:10" x14ac:dyDescent="0.55000000000000004">
      <c r="A4" s="26">
        <v>45596</v>
      </c>
      <c r="B4">
        <v>-1.4056921733149701E-2</v>
      </c>
      <c r="C4">
        <v>1.8326534386677602E-2</v>
      </c>
      <c r="D4">
        <v>-1.9627776942145701E-2</v>
      </c>
      <c r="E4">
        <v>-1.6019515105025299E-2</v>
      </c>
      <c r="F4">
        <v>-4.55089576705958E-3</v>
      </c>
      <c r="G4">
        <v>-8.5258459222713502E-3</v>
      </c>
      <c r="H4">
        <v>2.7399541575750001E-3</v>
      </c>
      <c r="I4">
        <v>3.5367671519714902E-3</v>
      </c>
      <c r="J4">
        <v>6.8770289331042206E-2</v>
      </c>
    </row>
    <row r="5" spans="1:10" x14ac:dyDescent="0.55000000000000004">
      <c r="A5" s="26">
        <v>45565</v>
      </c>
      <c r="B5">
        <v>2.1393934003741202E-2</v>
      </c>
      <c r="C5">
        <v>8.3307825459404405E-3</v>
      </c>
      <c r="D5">
        <v>5.2616284710009804E-3</v>
      </c>
      <c r="E5">
        <v>1.61731973459904E-2</v>
      </c>
      <c r="F5">
        <v>1.2509107900075599E-2</v>
      </c>
      <c r="G5">
        <v>1.41609617857119E-2</v>
      </c>
      <c r="H5">
        <v>2.8943564103132099E-3</v>
      </c>
      <c r="I5">
        <v>4.2684303008224704E-3</v>
      </c>
      <c r="J5">
        <v>4.3649515409573701E-2</v>
      </c>
    </row>
    <row r="6" spans="1:10" x14ac:dyDescent="0.55000000000000004">
      <c r="A6" s="26">
        <v>45534</v>
      </c>
      <c r="B6">
        <v>1.8201154388172401E-2</v>
      </c>
      <c r="C6">
        <v>4.8706337920476602E-3</v>
      </c>
      <c r="D6">
        <v>4.2193397999762197E-2</v>
      </c>
      <c r="E6">
        <v>2.42929483768317E-3</v>
      </c>
      <c r="F6">
        <v>1.9302701420387299E-3</v>
      </c>
      <c r="G6">
        <v>-4.6544866594140401E-3</v>
      </c>
      <c r="H6">
        <v>3.1240028286718701E-3</v>
      </c>
      <c r="I6">
        <v>5.08602943994529E-3</v>
      </c>
      <c r="J6">
        <v>1.15831903757149E-2</v>
      </c>
    </row>
    <row r="7" spans="1:10" x14ac:dyDescent="0.55000000000000004">
      <c r="A7" s="26">
        <v>45504</v>
      </c>
      <c r="B7">
        <v>1.23493301117841E-2</v>
      </c>
      <c r="C7">
        <v>-1.09890038898512E-2</v>
      </c>
      <c r="D7">
        <v>4.5881807346060302E-2</v>
      </c>
      <c r="E7">
        <v>2.57854273424174E-2</v>
      </c>
      <c r="F7">
        <v>1.67648264796132E-2</v>
      </c>
      <c r="G7">
        <v>1.81509877965156E-2</v>
      </c>
      <c r="H7">
        <v>2.9858217935390102E-3</v>
      </c>
      <c r="I7">
        <v>5.1121276421630703E-3</v>
      </c>
      <c r="J7">
        <v>2.9723261193333399E-2</v>
      </c>
    </row>
    <row r="8" spans="1:10" x14ac:dyDescent="0.55000000000000004">
      <c r="A8" s="26">
        <v>45471</v>
      </c>
      <c r="B8">
        <v>3.73118965653918E-2</v>
      </c>
      <c r="C8">
        <v>6.5095420566628107E-2</v>
      </c>
      <c r="D8">
        <v>1.6353661976676599E-2</v>
      </c>
      <c r="E8">
        <v>2.6615359517472301E-3</v>
      </c>
      <c r="F8">
        <v>8.2161738938741902E-3</v>
      </c>
      <c r="G8">
        <v>-6.7054920256413002E-3</v>
      </c>
      <c r="H8">
        <v>2.8001497549561302E-3</v>
      </c>
      <c r="I8">
        <v>3.7497220265476599E-3</v>
      </c>
      <c r="J8">
        <v>1.1046300573490901E-2</v>
      </c>
    </row>
    <row r="9" spans="1:10" x14ac:dyDescent="0.55000000000000004">
      <c r="A9" s="26">
        <v>45443</v>
      </c>
      <c r="B9">
        <v>2.7258492014115499E-2</v>
      </c>
      <c r="C9">
        <v>1.7953343580364701E-2</v>
      </c>
      <c r="D9">
        <v>1.37885780997298E-2</v>
      </c>
      <c r="E9">
        <v>-2.2608010061571102E-3</v>
      </c>
      <c r="F9">
        <v>8.1936158266882097E-4</v>
      </c>
      <c r="G9">
        <v>-3.9806887127342696E-3</v>
      </c>
      <c r="H9">
        <v>3.3287080644151001E-3</v>
      </c>
      <c r="I9">
        <v>4.7590320934909301E-3</v>
      </c>
      <c r="J9">
        <v>-5.7848489333489595E-4</v>
      </c>
    </row>
    <row r="10" spans="1:10" x14ac:dyDescent="0.55000000000000004">
      <c r="A10" s="26">
        <v>45412</v>
      </c>
      <c r="B10">
        <v>-3.0477947257215001E-2</v>
      </c>
      <c r="C10">
        <v>-2.4673703949102701E-2</v>
      </c>
      <c r="D10">
        <v>-3.4701353513329501E-2</v>
      </c>
      <c r="E10">
        <v>-1.6152050631842E-2</v>
      </c>
      <c r="F10">
        <v>-1.0620120924057E-2</v>
      </c>
      <c r="G10">
        <v>-5.45464955428809E-3</v>
      </c>
      <c r="H10">
        <v>2.9945558045994E-3</v>
      </c>
      <c r="I10">
        <v>4.3816598769079703E-3</v>
      </c>
      <c r="J10">
        <v>4.6674741860208001E-2</v>
      </c>
    </row>
    <row r="11" spans="1:10" x14ac:dyDescent="0.55000000000000004">
      <c r="A11" s="26">
        <v>45379</v>
      </c>
      <c r="B11">
        <v>3.6306390070035097E-2</v>
      </c>
      <c r="C11">
        <v>2.9161200954674199E-2</v>
      </c>
      <c r="D11">
        <v>2.4679338431529599E-2</v>
      </c>
      <c r="E11">
        <v>1.1333491476497801E-2</v>
      </c>
      <c r="F11">
        <v>1.3334516425864701E-2</v>
      </c>
      <c r="G11">
        <v>8.9654444736107005E-3</v>
      </c>
      <c r="H11">
        <v>3.6776110525735799E-3</v>
      </c>
      <c r="I11">
        <v>3.8055340298548401E-3</v>
      </c>
      <c r="J11">
        <v>8.5739297655983204E-2</v>
      </c>
    </row>
    <row r="12" spans="1:10" x14ac:dyDescent="0.55000000000000004">
      <c r="A12" s="26">
        <v>45351</v>
      </c>
      <c r="B12">
        <v>3.3398414555249702E-2</v>
      </c>
      <c r="C12">
        <v>5.7885634615303598E-2</v>
      </c>
      <c r="D12">
        <v>5.2227793770756002E-3</v>
      </c>
      <c r="E12">
        <v>-1.43695747821689E-2</v>
      </c>
      <c r="F12">
        <v>-8.8974328300139797E-3</v>
      </c>
      <c r="G12">
        <v>-5.1221073689972103E-3</v>
      </c>
      <c r="H12">
        <v>3.0334719067415302E-3</v>
      </c>
      <c r="I12">
        <v>4.1087560095085501E-3</v>
      </c>
      <c r="J12">
        <v>0.22077309766982001</v>
      </c>
    </row>
    <row r="13" spans="1:10" x14ac:dyDescent="0.55000000000000004">
      <c r="A13" s="26">
        <v>45322</v>
      </c>
      <c r="B13">
        <v>1.3963763772127E-2</v>
      </c>
      <c r="C13">
        <v>4.6617081253207203E-2</v>
      </c>
      <c r="D13">
        <v>2.7158405539720501E-2</v>
      </c>
      <c r="E13">
        <v>-5.32086851075886E-3</v>
      </c>
      <c r="F13">
        <v>-3.0644086650277701E-3</v>
      </c>
      <c r="G13">
        <v>-7.2330086437042401E-3</v>
      </c>
      <c r="H13">
        <v>3.3629623481952202E-3</v>
      </c>
      <c r="I13">
        <v>3.9285788730203403E-3</v>
      </c>
      <c r="J13">
        <v>0</v>
      </c>
    </row>
    <row r="14" spans="1:10" x14ac:dyDescent="0.55000000000000004">
      <c r="A14" s="26">
        <v>45289</v>
      </c>
      <c r="B14">
        <v>5.6452559148414599E-2</v>
      </c>
      <c r="C14">
        <v>4.1170903117857503E-2</v>
      </c>
      <c r="D14">
        <v>2.72085730903751E-2</v>
      </c>
      <c r="E14">
        <v>3.9869724263073399E-2</v>
      </c>
      <c r="F14">
        <v>2.7503384290311E-2</v>
      </c>
      <c r="G14">
        <v>2.4199701400982002E-2</v>
      </c>
      <c r="H14">
        <v>3.24199649865231E-3</v>
      </c>
      <c r="I14">
        <v>4.7364828596632201E-3</v>
      </c>
      <c r="J14">
        <v>0</v>
      </c>
    </row>
    <row r="15" spans="1:10" x14ac:dyDescent="0.55000000000000004">
      <c r="A15" s="26">
        <v>45260</v>
      </c>
      <c r="B15">
        <v>9.1819885908377405E-2</v>
      </c>
      <c r="C15">
        <v>5.1012299331822303E-2</v>
      </c>
      <c r="D15">
        <v>5.5626276434427697E-2</v>
      </c>
      <c r="E15">
        <v>3.3471463727980502E-2</v>
      </c>
      <c r="F15">
        <v>2.5063333038315001E-2</v>
      </c>
      <c r="G15">
        <v>2.6831367697064599E-2</v>
      </c>
      <c r="H15">
        <v>3.38535895020686E-3</v>
      </c>
      <c r="I15">
        <v>5.3571777445817802E-3</v>
      </c>
      <c r="J15">
        <v>0</v>
      </c>
    </row>
    <row r="16" spans="1:10" x14ac:dyDescent="0.55000000000000004">
      <c r="A16" s="26">
        <v>45230</v>
      </c>
      <c r="B16">
        <v>-3.52380370062493E-2</v>
      </c>
      <c r="C16">
        <v>-2.30754230253815E-2</v>
      </c>
      <c r="D16">
        <v>-1.7327638953824401E-2</v>
      </c>
      <c r="E16">
        <v>7.1933770143439704E-3</v>
      </c>
      <c r="F16">
        <v>5.6008909701072999E-3</v>
      </c>
      <c r="G16">
        <v>1.6162084755331201E-3</v>
      </c>
      <c r="H16">
        <v>2.8544842491118301E-3</v>
      </c>
      <c r="I16">
        <v>4.4843683128366098E-3</v>
      </c>
      <c r="J16">
        <v>0</v>
      </c>
    </row>
    <row r="17" spans="1:10" x14ac:dyDescent="0.55000000000000004">
      <c r="A17" s="26">
        <v>45198</v>
      </c>
      <c r="B17">
        <v>-4.0277127262523901E-2</v>
      </c>
      <c r="C17">
        <v>-2.42194486769821E-2</v>
      </c>
      <c r="D17">
        <v>-2.6434790569803E-2</v>
      </c>
      <c r="E17">
        <v>-3.1067606670070899E-2</v>
      </c>
      <c r="F17">
        <v>-1.0059027041549399E-2</v>
      </c>
      <c r="G17">
        <v>-3.4335133937620201E-2</v>
      </c>
      <c r="H17">
        <v>3.2537816882776101E-3</v>
      </c>
      <c r="I17">
        <v>4.1089965839531404E-3</v>
      </c>
      <c r="J17">
        <v>0</v>
      </c>
    </row>
    <row r="18" spans="1:10" x14ac:dyDescent="0.55000000000000004">
      <c r="A18" s="26">
        <v>45169</v>
      </c>
      <c r="B18">
        <v>-2.2385454420608401E-2</v>
      </c>
      <c r="C18">
        <v>1.5564921461602901E-2</v>
      </c>
      <c r="D18">
        <v>-1.28755364806867E-2</v>
      </c>
      <c r="E18">
        <v>4.5047960354553896E-3</v>
      </c>
      <c r="F18">
        <v>-6.6713177688559899E-4</v>
      </c>
      <c r="G18">
        <v>-2.6240230405333298E-3</v>
      </c>
      <c r="H18">
        <v>3.2166233275971999E-3</v>
      </c>
      <c r="I18">
        <v>4.5132711051780704E-3</v>
      </c>
      <c r="J18">
        <v>0</v>
      </c>
    </row>
    <row r="19" spans="1:10" x14ac:dyDescent="0.55000000000000004">
      <c r="A19" s="26">
        <v>45138</v>
      </c>
      <c r="B19">
        <v>3.3823859504694201E-2</v>
      </c>
      <c r="C19">
        <v>2.86617870111028E-2</v>
      </c>
      <c r="D19">
        <v>1.4808335392428E-2</v>
      </c>
      <c r="E19">
        <v>-2.3283594716710901E-3</v>
      </c>
      <c r="F19">
        <v>8.6649590965741704E-3</v>
      </c>
      <c r="G19">
        <v>5.1857644483384001E-3</v>
      </c>
      <c r="H19">
        <v>2.5165094143340099E-3</v>
      </c>
      <c r="I19">
        <v>4.5338365640881203E-3</v>
      </c>
      <c r="J19">
        <v>0</v>
      </c>
    </row>
    <row r="20" spans="1:10" x14ac:dyDescent="0.55000000000000004">
      <c r="A20" s="26">
        <v>45107</v>
      </c>
      <c r="B20">
        <v>6.3217692570731496E-2</v>
      </c>
      <c r="C20">
        <v>4.0090497107654999E-2</v>
      </c>
      <c r="D20">
        <v>3.07057450410817E-2</v>
      </c>
      <c r="E20">
        <v>-4.5814666102041999E-3</v>
      </c>
      <c r="F20">
        <v>-3.46416328636467E-3</v>
      </c>
      <c r="G20">
        <v>-4.1846699949841196E-3</v>
      </c>
      <c r="H20">
        <v>2.9367030626308299E-3</v>
      </c>
      <c r="I20">
        <v>3.9580756555437401E-3</v>
      </c>
      <c r="J20">
        <v>0</v>
      </c>
    </row>
    <row r="21" spans="1:10" x14ac:dyDescent="0.55000000000000004">
      <c r="A21" s="26">
        <v>45077</v>
      </c>
      <c r="B21">
        <v>-1.08587458407089E-2</v>
      </c>
      <c r="C21">
        <v>4.4897878489605199E-2</v>
      </c>
      <c r="D21">
        <v>-4.1810054195349902E-2</v>
      </c>
      <c r="E21">
        <v>6.7365242374775001E-3</v>
      </c>
      <c r="F21">
        <v>1.41864425910421E-3</v>
      </c>
      <c r="G21">
        <v>8.4852264660038E-3</v>
      </c>
      <c r="H21">
        <v>2.47244818538372E-3</v>
      </c>
      <c r="I21">
        <v>3.1764563911955701E-3</v>
      </c>
      <c r="J21">
        <v>0</v>
      </c>
    </row>
    <row r="22" spans="1:10" x14ac:dyDescent="0.55000000000000004">
      <c r="A22" s="26">
        <v>45044</v>
      </c>
      <c r="B22">
        <v>1.8949580887837301E-2</v>
      </c>
      <c r="C22">
        <v>2.8005193641897899E-3</v>
      </c>
      <c r="D22">
        <v>2.79447822917087E-2</v>
      </c>
      <c r="E22">
        <v>-1.1826137364260301E-3</v>
      </c>
      <c r="F22">
        <v>4.1063330005335404E-3</v>
      </c>
      <c r="G22">
        <v>1.21366598183759E-3</v>
      </c>
      <c r="H22">
        <v>2.2466441580484301E-3</v>
      </c>
      <c r="I22">
        <v>2.58754242870496E-3</v>
      </c>
      <c r="J22">
        <v>0</v>
      </c>
    </row>
    <row r="23" spans="1:10" x14ac:dyDescent="0.55000000000000004">
      <c r="A23" s="26">
        <v>45016</v>
      </c>
      <c r="B23">
        <v>2.5697801946261901E-2</v>
      </c>
      <c r="C23">
        <v>1.14392087422606E-2</v>
      </c>
      <c r="D23">
        <v>3.5531181238508E-2</v>
      </c>
      <c r="E23">
        <v>2.9668936423302501E-2</v>
      </c>
      <c r="F23">
        <v>1.6505100452351099E-2</v>
      </c>
      <c r="G23">
        <v>1.3900296587412399E-2</v>
      </c>
      <c r="H23">
        <v>2.30978827899309E-3</v>
      </c>
      <c r="I23">
        <v>5.5116656493971999E-3</v>
      </c>
      <c r="J23">
        <v>0</v>
      </c>
    </row>
    <row r="24" spans="1:10" x14ac:dyDescent="0.55000000000000004">
      <c r="A24" s="26">
        <v>44985</v>
      </c>
      <c r="B24">
        <v>-1.7053394513272702E-2</v>
      </c>
      <c r="C24">
        <v>7.6846737557607599E-3</v>
      </c>
      <c r="D24">
        <v>-2.8469791229495198E-2</v>
      </c>
      <c r="E24">
        <v>-2.4092418031298399E-2</v>
      </c>
      <c r="F24">
        <v>-1.8224220902061002E-2</v>
      </c>
      <c r="G24">
        <v>-1.81971222793864E-3</v>
      </c>
      <c r="H24">
        <v>1.6844818576791101E-3</v>
      </c>
      <c r="I24">
        <v>3.35960881180997E-3</v>
      </c>
      <c r="J24">
        <v>0</v>
      </c>
    </row>
    <row r="25" spans="1:10" x14ac:dyDescent="0.55000000000000004">
      <c r="A25" s="26">
        <v>44957</v>
      </c>
      <c r="B25">
        <v>6.5582665148918598E-2</v>
      </c>
      <c r="C25">
        <v>4.5569366124025297E-2</v>
      </c>
      <c r="D25">
        <v>1.0791408368430601E-2</v>
      </c>
      <c r="E25">
        <v>3.1424185112918002E-2</v>
      </c>
      <c r="F25">
        <v>1.7786108656900699E-2</v>
      </c>
      <c r="G25">
        <v>1.82037516590903E-2</v>
      </c>
      <c r="H25">
        <v>1.4250520406195999E-3</v>
      </c>
      <c r="I25">
        <v>2.17877412873491E-3</v>
      </c>
      <c r="J25">
        <v>0</v>
      </c>
    </row>
    <row r="26" spans="1:10" x14ac:dyDescent="0.55000000000000004">
      <c r="A26" s="26">
        <v>44925</v>
      </c>
      <c r="B26">
        <v>-2.3352014184524299E-2</v>
      </c>
      <c r="C26">
        <v>-6.1409148903685401E-2</v>
      </c>
      <c r="D26">
        <v>-3.94126158914188E-3</v>
      </c>
      <c r="E26">
        <v>-5.1624918762309298E-2</v>
      </c>
      <c r="F26">
        <v>-1.8948025054950499E-2</v>
      </c>
      <c r="G26">
        <v>-5.0030781448626202E-2</v>
      </c>
      <c r="H26">
        <v>1.46602889866498E-3</v>
      </c>
      <c r="I26">
        <v>4.7759504315740796E-3</v>
      </c>
      <c r="J26">
        <v>0</v>
      </c>
    </row>
    <row r="27" spans="1:10" x14ac:dyDescent="0.55000000000000004">
      <c r="A27" s="26">
        <v>44895</v>
      </c>
      <c r="B27">
        <v>4.76723573368261E-2</v>
      </c>
      <c r="C27">
        <v>5.3887684988351804E-4</v>
      </c>
      <c r="D27">
        <v>4.6101931340597299E-2</v>
      </c>
      <c r="E27">
        <v>2.1627480830534999E-2</v>
      </c>
      <c r="F27">
        <v>3.2040196726361901E-2</v>
      </c>
      <c r="G27">
        <v>3.52587011831886E-2</v>
      </c>
      <c r="H27">
        <v>8.7451496150081599E-4</v>
      </c>
      <c r="I27">
        <v>3.19427879730649E-3</v>
      </c>
      <c r="J27">
        <v>0</v>
      </c>
    </row>
    <row r="28" spans="1:10" x14ac:dyDescent="0.55000000000000004">
      <c r="A28" s="26">
        <v>44865</v>
      </c>
      <c r="B28">
        <v>5.3771385880471798E-2</v>
      </c>
      <c r="C28">
        <v>5.2171942593503003E-2</v>
      </c>
      <c r="D28">
        <v>4.4635839811398001E-2</v>
      </c>
      <c r="E28">
        <v>5.7477368449139199E-3</v>
      </c>
      <c r="F28">
        <v>-1.1946286936066501E-3</v>
      </c>
      <c r="G28">
        <v>3.2112472390122299E-2</v>
      </c>
      <c r="H28">
        <v>4.6668498200008702E-4</v>
      </c>
      <c r="I28">
        <v>1.09929346752002E-3</v>
      </c>
      <c r="J28">
        <v>0</v>
      </c>
    </row>
    <row r="29" spans="1:10" x14ac:dyDescent="0.55000000000000004">
      <c r="A29" s="26">
        <v>44834</v>
      </c>
      <c r="B29">
        <v>-7.9718068228258304E-2</v>
      </c>
      <c r="C29">
        <v>-6.1122289159624102E-2</v>
      </c>
      <c r="D29">
        <v>-6.0856730938366403E-2</v>
      </c>
      <c r="E29">
        <v>-4.58895099491499E-2</v>
      </c>
      <c r="F29">
        <v>-2.96021007587466E-2</v>
      </c>
      <c r="G29">
        <v>-5.9559608253401702E-2</v>
      </c>
      <c r="H29">
        <v>2.13955412404321E-4</v>
      </c>
      <c r="I29">
        <v>1.0808244612294799E-3</v>
      </c>
      <c r="J29">
        <v>0</v>
      </c>
    </row>
    <row r="30" spans="1:10" x14ac:dyDescent="0.55000000000000004">
      <c r="A30" s="26">
        <v>44804</v>
      </c>
      <c r="B30">
        <v>-3.2909330238761997E-2</v>
      </c>
      <c r="C30">
        <v>-2.14650750696798E-2</v>
      </c>
      <c r="D30">
        <v>-2.2992614000316301E-2</v>
      </c>
      <c r="E30">
        <v>-5.8086899494486303E-2</v>
      </c>
      <c r="F30">
        <v>-5.39927505168682E-2</v>
      </c>
      <c r="G30">
        <v>-4.5577324214034903E-2</v>
      </c>
      <c r="H30">
        <v>-2.6247900779818899E-4</v>
      </c>
      <c r="I30">
        <v>1.1966913065146699E-3</v>
      </c>
      <c r="J30">
        <v>0</v>
      </c>
    </row>
    <row r="31" spans="1:10" x14ac:dyDescent="0.55000000000000004">
      <c r="A31" s="26">
        <v>44771</v>
      </c>
      <c r="B31">
        <v>7.4225304831921204E-2</v>
      </c>
      <c r="C31">
        <v>0.10947983182696901</v>
      </c>
      <c r="D31">
        <v>3.3030224521375398E-2</v>
      </c>
      <c r="E31">
        <v>4.6402523445403299E-2</v>
      </c>
      <c r="F31">
        <v>5.6027684077304199E-2</v>
      </c>
      <c r="G31">
        <v>5.5454155768785499E-2</v>
      </c>
      <c r="H31">
        <v>-3.2074596941467098E-4</v>
      </c>
      <c r="I31">
        <v>6.9856644839205696E-4</v>
      </c>
      <c r="J31">
        <v>0</v>
      </c>
    </row>
    <row r="32" spans="1:10" x14ac:dyDescent="0.55000000000000004">
      <c r="A32" s="26">
        <v>44742</v>
      </c>
      <c r="B32">
        <v>-8.6581796813125597E-2</v>
      </c>
      <c r="C32">
        <v>-6.6278100656289404E-2</v>
      </c>
      <c r="D32">
        <v>-4.14443575322559E-2</v>
      </c>
      <c r="E32">
        <v>-1.8714104691286801E-2</v>
      </c>
      <c r="F32">
        <v>-3.4416365747350498E-2</v>
      </c>
      <c r="G32">
        <v>-3.1198803896383701E-2</v>
      </c>
      <c r="H32">
        <v>-7.4769950155584297E-4</v>
      </c>
      <c r="I32">
        <v>-9.9703304236631297E-4</v>
      </c>
      <c r="J32">
        <v>0</v>
      </c>
    </row>
    <row r="33" spans="1:10" x14ac:dyDescent="0.55000000000000004">
      <c r="A33" s="26">
        <v>44712</v>
      </c>
      <c r="B33">
        <v>-1.7940595597853898E-2</v>
      </c>
      <c r="C33">
        <v>-4.5637153588136997E-2</v>
      </c>
      <c r="D33">
        <v>-2.3619322110164799E-2</v>
      </c>
      <c r="E33">
        <v>-1.5856606504977E-2</v>
      </c>
      <c r="F33">
        <v>-9.3723401930154698E-3</v>
      </c>
      <c r="G33">
        <v>-3.73847295615167E-2</v>
      </c>
      <c r="H33">
        <v>-7.6659661308653405E-4</v>
      </c>
      <c r="I33">
        <v>7.9826314968234303E-4</v>
      </c>
      <c r="J33">
        <v>0</v>
      </c>
    </row>
    <row r="34" spans="1:10" x14ac:dyDescent="0.55000000000000004">
      <c r="A34" s="26">
        <v>44680</v>
      </c>
      <c r="B34">
        <v>-7.5134379149341304E-2</v>
      </c>
      <c r="C34">
        <v>-2.3047513540860501E-2</v>
      </c>
      <c r="D34">
        <v>-4.09726690033487E-2</v>
      </c>
      <c r="E34">
        <v>-3.8721810872387998E-2</v>
      </c>
      <c r="F34">
        <v>-3.1281015157797201E-2</v>
      </c>
      <c r="G34">
        <v>-1.00336674730898E-2</v>
      </c>
      <c r="H34">
        <v>-3.1039191234427698E-4</v>
      </c>
      <c r="I34">
        <v>0</v>
      </c>
      <c r="J34">
        <v>0</v>
      </c>
    </row>
    <row r="35" spans="1:10" x14ac:dyDescent="0.55000000000000004">
      <c r="A35" s="26">
        <v>44651</v>
      </c>
      <c r="B35">
        <v>3.5200238618155799E-2</v>
      </c>
      <c r="C35">
        <v>6.3242331341247807E-2</v>
      </c>
      <c r="D35">
        <v>4.9466909217671599E-2</v>
      </c>
      <c r="E35">
        <v>-2.9850600143454999E-2</v>
      </c>
      <c r="F35">
        <v>-1.60517281327427E-2</v>
      </c>
      <c r="G35">
        <v>2.11639930253225E-2</v>
      </c>
      <c r="H35">
        <v>-7.0768676211596703E-4</v>
      </c>
      <c r="I35">
        <v>-3.98972332385839E-4</v>
      </c>
      <c r="J35">
        <v>0</v>
      </c>
    </row>
    <row r="36" spans="1:10" x14ac:dyDescent="0.55000000000000004">
      <c r="A36" s="26">
        <v>44620</v>
      </c>
      <c r="B36">
        <v>-1.5833355131603399E-2</v>
      </c>
      <c r="C36">
        <v>-2.85862392725269E-2</v>
      </c>
      <c r="D36">
        <v>-9.8650001188379504E-3</v>
      </c>
      <c r="E36">
        <v>-1.89675277017647E-2</v>
      </c>
      <c r="F36">
        <v>-2.2846891010870701E-2</v>
      </c>
      <c r="G36">
        <v>9.2468570274162299E-4</v>
      </c>
      <c r="H36">
        <v>-4.65042013452321E-4</v>
      </c>
      <c r="I36">
        <v>-1.99340029201078E-4</v>
      </c>
      <c r="J36">
        <v>0</v>
      </c>
    </row>
    <row r="37" spans="1:10" x14ac:dyDescent="0.55000000000000004">
      <c r="A37" s="26">
        <v>44592</v>
      </c>
      <c r="B37">
        <v>-6.5004414246926698E-2</v>
      </c>
      <c r="C37">
        <v>-7.8014196713561898E-2</v>
      </c>
      <c r="D37">
        <v>-6.2773765625253303E-2</v>
      </c>
      <c r="E37">
        <v>-1.31602127355711E-2</v>
      </c>
      <c r="F37">
        <v>-1.7129894742385202E-2</v>
      </c>
      <c r="G37">
        <v>-5.0183881429660699E-3</v>
      </c>
      <c r="H37">
        <v>-6.7777278323055701E-4</v>
      </c>
      <c r="I37">
        <v>-3.9873374920729198E-4</v>
      </c>
      <c r="J37">
        <v>0</v>
      </c>
    </row>
    <row r="38" spans="1:10" x14ac:dyDescent="0.55000000000000004">
      <c r="A38" s="26">
        <v>44560</v>
      </c>
      <c r="B38">
        <v>4.5989020564811502E-2</v>
      </c>
      <c r="C38">
        <v>3.2047514301106299E-2</v>
      </c>
      <c r="D38">
        <v>5.3306044962461802E-2</v>
      </c>
      <c r="E38">
        <v>-1.48482542285777E-2</v>
      </c>
      <c r="F38">
        <v>-2.6519920785794698E-4</v>
      </c>
      <c r="G38">
        <v>1.59164620625063E-3</v>
      </c>
      <c r="H38">
        <v>-6.1932583035362299E-4</v>
      </c>
      <c r="I38">
        <v>-1.9922084874890401E-4</v>
      </c>
      <c r="J38">
        <v>0</v>
      </c>
    </row>
    <row r="39" spans="1:10" x14ac:dyDescent="0.55000000000000004">
      <c r="A39" s="26">
        <v>44530</v>
      </c>
      <c r="B39">
        <v>-1.8624283774433901E-2</v>
      </c>
      <c r="C39">
        <v>2.51469458102784E-2</v>
      </c>
      <c r="D39">
        <v>-1.46465105089769E-2</v>
      </c>
      <c r="E39">
        <v>2.00607400338155E-2</v>
      </c>
      <c r="F39">
        <v>2.4485501082109899E-3</v>
      </c>
      <c r="G39">
        <v>1.36718799349973E-2</v>
      </c>
      <c r="H39">
        <v>-6.5757793087895E-4</v>
      </c>
      <c r="I39">
        <v>0</v>
      </c>
      <c r="J39">
        <v>0</v>
      </c>
    </row>
    <row r="40" spans="1:10" x14ac:dyDescent="0.55000000000000004">
      <c r="A40" s="26">
        <v>44498</v>
      </c>
      <c r="B40">
        <v>4.9778022787153202E-2</v>
      </c>
      <c r="C40">
        <v>6.6854175837768995E-2</v>
      </c>
      <c r="D40">
        <v>2.8215354945460701E-2</v>
      </c>
      <c r="E40">
        <v>-1.38784280549925E-2</v>
      </c>
      <c r="F40">
        <v>-7.1499030594974798E-3</v>
      </c>
      <c r="G40">
        <v>8.4989351528719204E-4</v>
      </c>
      <c r="H40">
        <v>-4.9288505963174202E-4</v>
      </c>
      <c r="I40">
        <v>0</v>
      </c>
      <c r="J40">
        <v>0</v>
      </c>
    </row>
    <row r="41" spans="1:10" x14ac:dyDescent="0.55000000000000004">
      <c r="A41" s="26">
        <v>44469</v>
      </c>
      <c r="B41">
        <v>-3.7409050235964199E-2</v>
      </c>
      <c r="C41">
        <v>-3.9384776511882998E-2</v>
      </c>
      <c r="D41">
        <v>-4.3384649087011999E-2</v>
      </c>
      <c r="E41">
        <v>-1.308818729519E-2</v>
      </c>
      <c r="F41">
        <v>-6.9805725790905698E-3</v>
      </c>
      <c r="G41">
        <v>3.49683293909919E-3</v>
      </c>
      <c r="H41">
        <v>-5.4096637378075996E-4</v>
      </c>
      <c r="I41">
        <v>-1.19581992376272E-4</v>
      </c>
      <c r="J41">
        <v>0</v>
      </c>
    </row>
    <row r="42" spans="1:10" x14ac:dyDescent="0.55000000000000004">
      <c r="A42" s="26">
        <v>44439</v>
      </c>
      <c r="B42">
        <v>2.54558554248689E-2</v>
      </c>
      <c r="C42">
        <v>3.5622076472940502E-2</v>
      </c>
      <c r="D42">
        <v>1.73517312787437E-2</v>
      </c>
      <c r="E42">
        <v>-6.1795553787255004E-3</v>
      </c>
      <c r="F42">
        <v>-5.1473961787088501E-3</v>
      </c>
      <c r="G42">
        <v>-2.0427088955079502E-3</v>
      </c>
      <c r="H42">
        <v>-6.6610912066455996E-4</v>
      </c>
      <c r="I42">
        <v>0</v>
      </c>
      <c r="J42">
        <v>0</v>
      </c>
    </row>
    <row r="43" spans="1:10" x14ac:dyDescent="0.55000000000000004">
      <c r="A43" s="26">
        <v>44407</v>
      </c>
      <c r="B43">
        <v>1.9555804179110601E-2</v>
      </c>
      <c r="C43">
        <v>3.3018336310627998E-2</v>
      </c>
      <c r="D43">
        <v>2.9304707734780101E-2</v>
      </c>
      <c r="E43">
        <v>1.8037082120281499E-2</v>
      </c>
      <c r="F43">
        <v>1.19160755509717E-2</v>
      </c>
      <c r="G43">
        <v>2.6830971368232901E-2</v>
      </c>
      <c r="H43">
        <v>-5.5958955188450997E-4</v>
      </c>
      <c r="I43">
        <v>0</v>
      </c>
      <c r="J43">
        <v>3.7180913389227098E-2</v>
      </c>
    </row>
    <row r="44" spans="1:10" x14ac:dyDescent="0.55000000000000004">
      <c r="A44" s="26">
        <v>44377</v>
      </c>
      <c r="B44">
        <v>1.07369114598328E-2</v>
      </c>
      <c r="C44">
        <v>5.9481758310390202E-2</v>
      </c>
      <c r="D44">
        <v>4.8788775444277297E-3</v>
      </c>
      <c r="E44">
        <v>4.6852145392128897E-3</v>
      </c>
      <c r="F44">
        <v>4.8772801963154998E-3</v>
      </c>
      <c r="G44">
        <v>3.6401993379715498E-3</v>
      </c>
      <c r="H44">
        <v>-5.9787756773954604E-4</v>
      </c>
      <c r="I44">
        <v>0</v>
      </c>
      <c r="J44">
        <v>-4.1425598462818201E-2</v>
      </c>
    </row>
    <row r="45" spans="1:10" x14ac:dyDescent="0.55000000000000004">
      <c r="A45" s="26">
        <v>44344</v>
      </c>
      <c r="B45">
        <v>1.7125803202527701E-2</v>
      </c>
      <c r="C45">
        <v>-5.8859499803143301E-4</v>
      </c>
      <c r="D45">
        <v>2.3177023239864699E-2</v>
      </c>
      <c r="E45">
        <v>-3.5354022518641097E-4</v>
      </c>
      <c r="F45">
        <v>-3.2814880485748702E-3</v>
      </c>
      <c r="G45">
        <v>5.9560170427732703E-3</v>
      </c>
      <c r="H45">
        <v>-5.5894239452336503E-4</v>
      </c>
      <c r="I45">
        <v>-9.95885938855912E-5</v>
      </c>
      <c r="J45">
        <v>5.76692932516212E-2</v>
      </c>
    </row>
    <row r="46" spans="1:10" x14ac:dyDescent="0.55000000000000004">
      <c r="A46" s="26">
        <v>44316</v>
      </c>
      <c r="B46">
        <v>4.5543040743857503E-2</v>
      </c>
      <c r="C46">
        <v>2.0788313512483999E-2</v>
      </c>
      <c r="D46">
        <v>2.5974063127903999E-2</v>
      </c>
      <c r="E46">
        <v>-9.9733029987639794E-3</v>
      </c>
      <c r="F46">
        <v>-2.8511474597758802E-4</v>
      </c>
      <c r="G46">
        <v>-6.3565689551639002E-3</v>
      </c>
      <c r="H46">
        <v>-4.8165535406152798E-4</v>
      </c>
      <c r="I46">
        <v>9.9598512761422993E-5</v>
      </c>
      <c r="J46">
        <v>1.1308650560939401E-2</v>
      </c>
    </row>
    <row r="47" spans="1:10" x14ac:dyDescent="0.55000000000000004">
      <c r="A47" s="26">
        <v>44286</v>
      </c>
      <c r="B47">
        <v>2.9934488961083101E-2</v>
      </c>
      <c r="C47">
        <v>7.5888740299816307E-2</v>
      </c>
      <c r="D47">
        <v>4.7117393748514098E-2</v>
      </c>
      <c r="E47">
        <v>5.6748097578889203E-3</v>
      </c>
      <c r="F47">
        <v>3.2829773480938002E-3</v>
      </c>
      <c r="G47">
        <v>2.2364671936028001E-2</v>
      </c>
      <c r="H47">
        <v>-7.2188804199435597E-4</v>
      </c>
      <c r="I47">
        <v>7.9621372204741206E-5</v>
      </c>
      <c r="J47">
        <v>1.95794947536982E-2</v>
      </c>
    </row>
    <row r="48" spans="1:10" x14ac:dyDescent="0.55000000000000004">
      <c r="A48" s="26">
        <v>44253</v>
      </c>
      <c r="B48">
        <v>2.8025839948741901E-2</v>
      </c>
      <c r="C48">
        <v>3.7280456351781899E-2</v>
      </c>
      <c r="D48">
        <v>-1.4905677651459301E-2</v>
      </c>
      <c r="E48">
        <v>-1.8903771498020201E-2</v>
      </c>
      <c r="F48">
        <v>-1.2062723966113201E-2</v>
      </c>
      <c r="G48">
        <v>-1.38778372928563E-2</v>
      </c>
      <c r="H48">
        <v>-5.6756783932954103E-4</v>
      </c>
      <c r="I48">
        <v>-9.9490240071275994E-5</v>
      </c>
      <c r="J48">
        <v>-6.9751829556944506E-2</v>
      </c>
    </row>
    <row r="49" spans="1:10" x14ac:dyDescent="0.55000000000000004">
      <c r="A49" s="26">
        <v>44225</v>
      </c>
      <c r="B49">
        <v>-7.2285703969293697E-3</v>
      </c>
      <c r="C49">
        <v>-6.26338046399988E-3</v>
      </c>
      <c r="D49">
        <v>-1.5601785850803299E-2</v>
      </c>
      <c r="E49">
        <v>-3.9977752470324902E-3</v>
      </c>
      <c r="F49">
        <v>-7.7563248544276796E-4</v>
      </c>
      <c r="G49">
        <v>3.4147367728687402E-3</v>
      </c>
      <c r="H49">
        <v>-5.0001397486243405E-4</v>
      </c>
      <c r="I49">
        <v>2.9877254456822698E-4</v>
      </c>
      <c r="J49">
        <v>-3.42853449973735E-3</v>
      </c>
    </row>
    <row r="50" spans="1:10" x14ac:dyDescent="0.55000000000000004">
      <c r="A50" s="26">
        <v>44195</v>
      </c>
      <c r="B50">
        <v>4.7727867643202901E-2</v>
      </c>
      <c r="C50">
        <v>9.0090615732907296E-3</v>
      </c>
      <c r="D50">
        <v>2.5523812430245499E-2</v>
      </c>
      <c r="E50">
        <v>1.59310000808843E-3</v>
      </c>
      <c r="F50">
        <v>1.04473586433951E-4</v>
      </c>
      <c r="G50">
        <v>5.8884209974607903E-3</v>
      </c>
      <c r="H50">
        <v>-6.0543067947016504E-4</v>
      </c>
      <c r="I50">
        <v>0</v>
      </c>
      <c r="J50">
        <v>3.04814250809873E-2</v>
      </c>
    </row>
    <row r="51" spans="1:10" x14ac:dyDescent="0.55000000000000004">
      <c r="A51" s="26">
        <v>44165</v>
      </c>
      <c r="B51">
        <v>0.12417676075395299</v>
      </c>
      <c r="C51">
        <v>8.1745425137606603E-2</v>
      </c>
      <c r="D51">
        <v>6.2537951065177594E-2</v>
      </c>
      <c r="E51">
        <v>8.1591775206479899E-4</v>
      </c>
      <c r="F51">
        <v>9.1578898503490401E-3</v>
      </c>
      <c r="G51">
        <v>1.5400615258802699E-2</v>
      </c>
      <c r="H51">
        <v>-7.2016197856850095E-4</v>
      </c>
      <c r="I51">
        <v>1.9907955482745301E-4</v>
      </c>
      <c r="J51">
        <v>-7.6927985699398502E-2</v>
      </c>
    </row>
    <row r="52" spans="1:10" x14ac:dyDescent="0.55000000000000004">
      <c r="A52" s="26">
        <v>44134</v>
      </c>
      <c r="B52">
        <v>-3.4434639036275097E-2</v>
      </c>
      <c r="C52">
        <v>-2.59280370449365E-2</v>
      </c>
      <c r="D52">
        <v>-3.2693851287751499E-2</v>
      </c>
      <c r="E52">
        <v>8.8234402637485908E-3</v>
      </c>
      <c r="F52">
        <v>6.5021246999728E-3</v>
      </c>
      <c r="G52">
        <v>9.6035401339928904E-3</v>
      </c>
      <c r="H52">
        <v>-4.2232148074827802E-4</v>
      </c>
      <c r="I52">
        <v>-9.9529870232650794E-5</v>
      </c>
      <c r="J52">
        <v>2.2431975021079999E-3</v>
      </c>
    </row>
    <row r="53" spans="1:10" x14ac:dyDescent="0.55000000000000004">
      <c r="A53" s="26">
        <v>44104</v>
      </c>
      <c r="B53">
        <v>-2.9796776801679602E-2</v>
      </c>
      <c r="C53">
        <v>-1.4383422766661E-2</v>
      </c>
      <c r="D53">
        <v>-1.33281557003639E-2</v>
      </c>
      <c r="E53">
        <v>1.06747453725939E-2</v>
      </c>
      <c r="F53">
        <v>2.8719581534983902E-3</v>
      </c>
      <c r="G53">
        <v>-8.6814603342943997E-4</v>
      </c>
      <c r="H53">
        <v>-6.6186015489166905E-4</v>
      </c>
      <c r="I53">
        <v>1.5899659640927801E-4</v>
      </c>
      <c r="J53">
        <v>-2.1694191452112599E-2</v>
      </c>
    </row>
    <row r="54" spans="1:10" x14ac:dyDescent="0.55000000000000004">
      <c r="A54" s="26">
        <v>44071</v>
      </c>
      <c r="B54">
        <v>7.0048286328603798E-2</v>
      </c>
      <c r="C54">
        <v>7.2327014610224796E-2</v>
      </c>
      <c r="D54">
        <v>2.9838869829736499E-2</v>
      </c>
      <c r="E54">
        <v>-6.0257392387313997E-3</v>
      </c>
      <c r="F54">
        <v>8.5827877365884898E-4</v>
      </c>
      <c r="G54">
        <v>-1.3688768331120401E-3</v>
      </c>
      <c r="H54">
        <v>-3.9312673428582002E-4</v>
      </c>
      <c r="I54">
        <v>9.9023738681092196E-5</v>
      </c>
      <c r="J54">
        <v>-1.54330508995847E-2</v>
      </c>
    </row>
    <row r="55" spans="1:10" x14ac:dyDescent="0.55000000000000004">
      <c r="A55" s="26">
        <v>44043</v>
      </c>
      <c r="B55">
        <v>4.75708460339761E-2</v>
      </c>
      <c r="C55">
        <v>-4.02683828727202E-3</v>
      </c>
      <c r="D55">
        <v>3.3936683713023302E-2</v>
      </c>
      <c r="E55">
        <v>8.5876509214044498E-3</v>
      </c>
      <c r="F55">
        <v>1.3049031873471501E-2</v>
      </c>
      <c r="G55">
        <v>1.7739423187435901E-2</v>
      </c>
      <c r="H55">
        <v>-7.2822414625184405E-4</v>
      </c>
      <c r="I55">
        <v>2.97798049938791E-4</v>
      </c>
      <c r="J55">
        <v>5.3250990109864303E-2</v>
      </c>
    </row>
    <row r="56" spans="1:10" x14ac:dyDescent="0.55000000000000004">
      <c r="A56" s="26">
        <v>44012</v>
      </c>
      <c r="B56">
        <v>2.89879908219484E-2</v>
      </c>
      <c r="C56">
        <v>-6.8138060003787304E-3</v>
      </c>
      <c r="D56">
        <v>-8.2204923248618801E-4</v>
      </c>
      <c r="E56">
        <v>1.04126422055522E-2</v>
      </c>
      <c r="F56">
        <v>1.3819036396757E-2</v>
      </c>
      <c r="G56">
        <v>2.2555677299973102E-2</v>
      </c>
      <c r="H56">
        <v>-6.0322421406433502E-4</v>
      </c>
      <c r="I56">
        <v>9.9063040271296602E-5</v>
      </c>
      <c r="J56">
        <v>1.73976643161247E-2</v>
      </c>
    </row>
    <row r="57" spans="1:10" x14ac:dyDescent="0.55000000000000004">
      <c r="A57" s="26">
        <v>43980</v>
      </c>
      <c r="B57">
        <v>4.2149093388318001E-2</v>
      </c>
      <c r="C57">
        <v>2.45863859341366E-2</v>
      </c>
      <c r="D57">
        <v>2.2268937127536002E-2</v>
      </c>
      <c r="E57">
        <v>3.9179356863863202E-3</v>
      </c>
      <c r="F57">
        <v>3.3111074138705301E-3</v>
      </c>
      <c r="G57">
        <v>5.1068730603798197E-3</v>
      </c>
      <c r="H57">
        <v>-5.8374256157189797E-4</v>
      </c>
      <c r="I57">
        <v>-1.98299559996284E-4</v>
      </c>
      <c r="J57">
        <v>2.1212598772459802E-3</v>
      </c>
    </row>
    <row r="58" spans="1:10" x14ac:dyDescent="0.55000000000000004">
      <c r="A58" s="26">
        <v>43951</v>
      </c>
      <c r="B58">
        <v>9.1842733815584096E-2</v>
      </c>
      <c r="C58">
        <v>0.10869937787311799</v>
      </c>
      <c r="D58">
        <v>5.8483370736649699E-2</v>
      </c>
      <c r="E58">
        <v>0</v>
      </c>
      <c r="F58">
        <v>3.8590845248513701E-2</v>
      </c>
      <c r="G58">
        <v>5.2296292999214301E-3</v>
      </c>
      <c r="H58">
        <v>-9.2743212034296395E-4</v>
      </c>
      <c r="I58">
        <v>-2.9746721080725603E-4</v>
      </c>
      <c r="J58">
        <v>6.0904448367795599E-2</v>
      </c>
    </row>
    <row r="59" spans="1:10" x14ac:dyDescent="0.55000000000000004">
      <c r="A59" s="26">
        <v>43921</v>
      </c>
      <c r="B59">
        <v>-0.110349653771479</v>
      </c>
      <c r="C59">
        <v>-8.82172867439492E-2</v>
      </c>
      <c r="D59">
        <v>-7.8483567135975998E-2</v>
      </c>
      <c r="E59">
        <v>-1.4256286019711999E-2</v>
      </c>
      <c r="F59">
        <v>-5.9604289263456497E-2</v>
      </c>
      <c r="G59">
        <v>-5.5124909850776699E-2</v>
      </c>
      <c r="H59">
        <v>-9.5622718703447504E-5</v>
      </c>
      <c r="I59">
        <v>5.19643292589378E-3</v>
      </c>
      <c r="J59">
        <v>1.47006171898481E-2</v>
      </c>
    </row>
    <row r="60" spans="1:10" x14ac:dyDescent="0.55000000000000004">
      <c r="A60" s="26">
        <v>43889</v>
      </c>
      <c r="B60">
        <v>-9.5374344532712901E-2</v>
      </c>
      <c r="C60">
        <v>-8.9537617150312193E-2</v>
      </c>
      <c r="D60">
        <v>-8.9552227121388106E-2</v>
      </c>
      <c r="E60">
        <v>-7.2944408147824803E-3</v>
      </c>
      <c r="F60">
        <v>-1.02911555000778E-2</v>
      </c>
      <c r="G60">
        <v>-1.32850297599628E-2</v>
      </c>
      <c r="H60">
        <v>-4.9690357482612402E-4</v>
      </c>
      <c r="I60">
        <v>2.1789692504776701E-3</v>
      </c>
      <c r="J60">
        <v>8.6375316367552895E-3</v>
      </c>
    </row>
    <row r="61" spans="1:10" x14ac:dyDescent="0.55000000000000004">
      <c r="A61" s="26">
        <v>43861</v>
      </c>
      <c r="B61">
        <v>-2.2204502988502099E-3</v>
      </c>
      <c r="C61">
        <v>5.1951279589996799E-3</v>
      </c>
      <c r="D61">
        <v>2.2315433189684899E-2</v>
      </c>
      <c r="E61">
        <v>2.51656707241463E-2</v>
      </c>
      <c r="F61">
        <v>1.06151891470962E-2</v>
      </c>
      <c r="G61">
        <v>1.9937018424714299E-2</v>
      </c>
      <c r="H61">
        <v>-5.2527820290004801E-4</v>
      </c>
      <c r="I61">
        <v>1.3887179753471199E-3</v>
      </c>
      <c r="J61">
        <v>5.9563741987739102E-2</v>
      </c>
    </row>
    <row r="62" spans="1:10" x14ac:dyDescent="0.55000000000000004">
      <c r="A62" s="26">
        <v>43829</v>
      </c>
      <c r="B62">
        <v>2.6037403649408201E-2</v>
      </c>
      <c r="C62">
        <v>1.38078463706042E-2</v>
      </c>
      <c r="D62">
        <v>1.0601372893929401E-2</v>
      </c>
      <c r="E62">
        <v>-8.1719153346076993E-3</v>
      </c>
      <c r="F62">
        <v>-6.2484045971078505E-4</v>
      </c>
      <c r="G62">
        <v>-2.5029718667905999E-3</v>
      </c>
      <c r="H62">
        <v>-6.2995132750354199E-4</v>
      </c>
      <c r="I62">
        <v>1.5893985366057801E-3</v>
      </c>
      <c r="J62">
        <v>1.6670496054389701E-2</v>
      </c>
    </row>
    <row r="63" spans="1:10" x14ac:dyDescent="0.55000000000000004">
      <c r="A63" s="26">
        <v>43798</v>
      </c>
      <c r="B63">
        <v>3.2599605043246702E-2</v>
      </c>
      <c r="C63">
        <v>6.0217351676907303E-2</v>
      </c>
      <c r="D63">
        <v>1.17005129309908E-2</v>
      </c>
      <c r="E63">
        <v>-1.14762226323375E-2</v>
      </c>
      <c r="F63">
        <v>-2.9942088637662199E-3</v>
      </c>
      <c r="G63">
        <v>-7.36319130856267E-3</v>
      </c>
      <c r="H63">
        <v>-5.4372990124362797E-4</v>
      </c>
      <c r="I63">
        <v>8.9473577223309097E-4</v>
      </c>
      <c r="J63">
        <v>-2.0059261282617102E-2</v>
      </c>
    </row>
    <row r="64" spans="1:10" x14ac:dyDescent="0.55000000000000004">
      <c r="A64" s="26">
        <v>43769</v>
      </c>
      <c r="B64">
        <v>2.1630872472673E-2</v>
      </c>
      <c r="C64">
        <v>-3.30924138849131E-3</v>
      </c>
      <c r="D64">
        <v>4.1119852306155096E-3</v>
      </c>
      <c r="E64">
        <v>-1.01426076955278E-2</v>
      </c>
      <c r="F64">
        <v>-1.7792656969417601E-3</v>
      </c>
      <c r="G64">
        <v>-3.6456818133744399E-3</v>
      </c>
      <c r="H64">
        <v>-5.8152758531926395E-4</v>
      </c>
      <c r="I64">
        <v>2.5920672906620799E-3</v>
      </c>
      <c r="J64">
        <v>6.7314687644186603E-3</v>
      </c>
    </row>
    <row r="65" spans="1:10" x14ac:dyDescent="0.55000000000000004">
      <c r="A65" s="26">
        <v>43738</v>
      </c>
      <c r="B65">
        <v>2.3545952489557601E-2</v>
      </c>
      <c r="C65">
        <v>2.8624469737218699E-2</v>
      </c>
      <c r="D65">
        <v>1.1687800276112E-2</v>
      </c>
      <c r="E65">
        <v>-4.5304507171721698E-3</v>
      </c>
      <c r="F65">
        <v>-8.5764983656341203E-3</v>
      </c>
      <c r="G65">
        <v>-5.3720663479293104E-3</v>
      </c>
      <c r="H65">
        <v>-5.2408196237685402E-4</v>
      </c>
      <c r="I65">
        <v>1.3554507302890901E-3</v>
      </c>
      <c r="J65">
        <v>-3.2131571491382502E-2</v>
      </c>
    </row>
    <row r="66" spans="1:10" x14ac:dyDescent="0.55000000000000004">
      <c r="A66" s="26">
        <v>43707</v>
      </c>
      <c r="B66">
        <v>-2.8673840259438501E-2</v>
      </c>
      <c r="C66">
        <v>-1.8228825620301099E-2</v>
      </c>
      <c r="D66">
        <v>1.0509412309845499E-2</v>
      </c>
      <c r="E66">
        <v>2.04296448060339E-2</v>
      </c>
      <c r="F66">
        <v>5.9482337547995803E-3</v>
      </c>
      <c r="G66">
        <v>1.3336973366200801E-2</v>
      </c>
      <c r="H66">
        <v>-5.04780079156109E-4</v>
      </c>
      <c r="I66">
        <v>2.2733470993883099E-3</v>
      </c>
      <c r="J66">
        <v>8.3941952191903396E-2</v>
      </c>
    </row>
    <row r="67" spans="1:10" x14ac:dyDescent="0.55000000000000004">
      <c r="A67" s="26">
        <v>43677</v>
      </c>
      <c r="B67">
        <v>1.33171992706289E-2</v>
      </c>
      <c r="C67">
        <v>5.1597434890402E-2</v>
      </c>
      <c r="D67">
        <v>1.2669774514513499E-2</v>
      </c>
      <c r="E67">
        <v>1.6060428008942002E-2</v>
      </c>
      <c r="F67">
        <v>1.4585768776148599E-2</v>
      </c>
      <c r="G67">
        <v>2.8699469634410699E-2</v>
      </c>
      <c r="H67">
        <v>-5.3305178903151297E-4</v>
      </c>
      <c r="I67">
        <v>1.5841951199420099E-3</v>
      </c>
      <c r="J67">
        <v>3.4107888882585598E-2</v>
      </c>
    </row>
    <row r="68" spans="1:10" x14ac:dyDescent="0.55000000000000004">
      <c r="A68" s="26">
        <v>43644</v>
      </c>
      <c r="B68">
        <v>6.0917425593104903E-2</v>
      </c>
      <c r="C68">
        <v>3.91766358664489E-2</v>
      </c>
      <c r="D68">
        <v>4.5127140544193999E-2</v>
      </c>
      <c r="E68">
        <v>2.0172632452184699E-2</v>
      </c>
      <c r="F68">
        <v>1.62628734135206E-2</v>
      </c>
      <c r="G68">
        <v>2.2278400332633098E-2</v>
      </c>
      <c r="H68">
        <v>-3.7111028400171902E-4</v>
      </c>
      <c r="I68">
        <v>2.78013045319492E-3</v>
      </c>
      <c r="J68">
        <v>6.2797697292829899E-2</v>
      </c>
    </row>
    <row r="69" spans="1:10" x14ac:dyDescent="0.55000000000000004">
      <c r="A69" s="26">
        <v>43616</v>
      </c>
      <c r="B69">
        <v>-5.2832827027414798E-2</v>
      </c>
      <c r="C69">
        <v>-5.2830182172033703E-2</v>
      </c>
      <c r="D69">
        <v>-7.3606410039288601E-3</v>
      </c>
      <c r="E69">
        <v>1.17270066753627E-2</v>
      </c>
      <c r="F69">
        <v>-2.4700449168241199E-3</v>
      </c>
      <c r="G69">
        <v>-4.7749679873310102E-5</v>
      </c>
      <c r="H69">
        <v>-5.04069561744647E-4</v>
      </c>
      <c r="I69">
        <v>2.2887224205026002E-3</v>
      </c>
      <c r="J69">
        <v>1.7956545603511599E-2</v>
      </c>
    </row>
    <row r="70" spans="1:10" x14ac:dyDescent="0.55000000000000004">
      <c r="A70" s="26">
        <v>43585</v>
      </c>
      <c r="B70">
        <v>3.5078265112195299E-2</v>
      </c>
      <c r="C70">
        <v>3.7689662187841498E-2</v>
      </c>
      <c r="D70">
        <v>9.9829521607164295E-3</v>
      </c>
      <c r="E70">
        <v>-5.5163069560915101E-4</v>
      </c>
      <c r="F70">
        <v>5.5522691238198999E-3</v>
      </c>
      <c r="G70">
        <v>4.8895272013642598E-3</v>
      </c>
      <c r="H70">
        <v>-5.1323872345188104E-4</v>
      </c>
      <c r="I70">
        <v>1.8943270063576101E-3</v>
      </c>
      <c r="J70">
        <v>-7.4853320098715601E-3</v>
      </c>
    </row>
    <row r="71" spans="1:10" x14ac:dyDescent="0.55000000000000004">
      <c r="A71" s="26"/>
    </row>
    <row r="73" spans="1:10" x14ac:dyDescent="0.55000000000000004">
      <c r="A73" s="1" t="s">
        <v>31</v>
      </c>
      <c r="B73" s="2">
        <f>STDEV(B2:B70)</f>
        <v>4.6560243229983006E-2</v>
      </c>
      <c r="C73" s="2">
        <f t="shared" ref="C73:I73" si="0">STDEV(C2:C70)</f>
        <v>4.447904229337156E-2</v>
      </c>
      <c r="D73" s="2">
        <f t="shared" si="0"/>
        <v>3.4250016161133365E-2</v>
      </c>
      <c r="E73" s="2">
        <f t="shared" si="0"/>
        <v>2.0283839399990039E-2</v>
      </c>
      <c r="F73" s="2">
        <f t="shared" si="0"/>
        <v>1.8189311888554865E-2</v>
      </c>
      <c r="G73" s="2">
        <f t="shared" si="0"/>
        <v>2.0625363680364932E-2</v>
      </c>
      <c r="H73" s="2">
        <f t="shared" si="0"/>
        <v>1.6166931040434704E-3</v>
      </c>
      <c r="I73" s="2">
        <f t="shared" si="0"/>
        <v>1.962376910207674E-3</v>
      </c>
      <c r="J73" s="2">
        <f t="shared" ref="J73" si="1">STDEV(J2:J70)</f>
        <v>3.8509439336049896E-2</v>
      </c>
    </row>
    <row r="74" spans="1:10" x14ac:dyDescent="0.55000000000000004">
      <c r="A74" s="1" t="s">
        <v>32</v>
      </c>
      <c r="B74" s="2">
        <f>AVERAGE(B2:B70)</f>
        <v>1.0740535882241654E-2</v>
      </c>
      <c r="C74" s="2">
        <f t="shared" ref="C74:I74" si="2">AVERAGE(C2:C70)</f>
        <v>1.3393189968070105E-2</v>
      </c>
      <c r="D74" s="2">
        <f t="shared" si="2"/>
        <v>5.5269499773030499E-3</v>
      </c>
      <c r="E74" s="2">
        <f t="shared" si="2"/>
        <v>-9.8750513861332423E-4</v>
      </c>
      <c r="F74" s="2">
        <f t="shared" si="2"/>
        <v>-6.3587221999796956E-6</v>
      </c>
      <c r="G74" s="2">
        <f t="shared" si="2"/>
        <v>1.5767691083717213E-3</v>
      </c>
      <c r="H74" s="2">
        <f t="shared" si="2"/>
        <v>6.8340328341085627E-4</v>
      </c>
      <c r="I74" s="2">
        <f t="shared" si="2"/>
        <v>1.9588937313484715E-3</v>
      </c>
      <c r="J74" s="2">
        <f t="shared" ref="J74" si="3">AVERAGE(J2:J70)</f>
        <v>1.1818429351763103E-2</v>
      </c>
    </row>
    <row r="75" spans="1:10" x14ac:dyDescent="0.55000000000000004">
      <c r="A75" s="1" t="s">
        <v>33</v>
      </c>
      <c r="B75" s="3">
        <f>(Prices!B2-Prices!B71)/Prices!B71</f>
        <v>0.94225581803090963</v>
      </c>
      <c r="C75" s="3">
        <f>(Prices!C2-Prices!C71)/Prices!C71</f>
        <v>1.3439386094545112</v>
      </c>
      <c r="D75" s="3">
        <f>(Prices!D2-Prices!D71)/Prices!D71</f>
        <v>0.40526765269726978</v>
      </c>
      <c r="E75" s="3">
        <f>(Prices!E2-Prices!E71)/Prices!E71</f>
        <v>-7.8961877204231479E-2</v>
      </c>
      <c r="F75" s="3">
        <f>(Prices!F2-Prices!F71)/Prices!F71</f>
        <v>-1.1684047941481895E-2</v>
      </c>
      <c r="G75" s="3">
        <f>(Prices!G2-Prices!G71)/Prices!G71</f>
        <v>9.8700907327777698E-2</v>
      </c>
      <c r="H75" s="3">
        <f>(Prices!H2-Prices!H71)/Prices!H71</f>
        <v>4.8174456202286907E-2</v>
      </c>
      <c r="I75" s="3">
        <f>(Prices!I2-Prices!I71)/Prices!I71</f>
        <v>0.14442357828602376</v>
      </c>
      <c r="J75" s="3">
        <f>(Prices!J2-Prices!J71)/Prices!J71</f>
        <v>1.146676094065497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52" workbookViewId="0">
      <selection activeCell="D68" sqref="D68"/>
    </sheetView>
  </sheetViews>
  <sheetFormatPr defaultColWidth="10.15625" defaultRowHeight="14.4" x14ac:dyDescent="0.55000000000000004"/>
  <cols>
    <col min="1" max="1" width="10.15625" bestFit="1" customWidth="1"/>
    <col min="2" max="2" width="15.578125" bestFit="1" customWidth="1"/>
    <col min="3" max="3" width="11.68359375" bestFit="1" customWidth="1"/>
    <col min="4" max="4" width="16.68359375" bestFit="1" customWidth="1"/>
    <col min="5" max="5" width="14.578125" bestFit="1" customWidth="1"/>
    <col min="6" max="6" width="16.578125" bestFit="1" customWidth="1"/>
    <col min="7" max="7" width="11.68359375" bestFit="1" customWidth="1"/>
    <col min="8" max="8" width="14.83984375" bestFit="1" customWidth="1"/>
    <col min="9" max="9" width="11.68359375" bestFit="1" customWidth="1"/>
  </cols>
  <sheetData>
    <row r="1" spans="1:10" x14ac:dyDescent="0.55000000000000004">
      <c r="A1" t="s">
        <v>30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55000000000000004">
      <c r="A2" s="26">
        <v>45645</v>
      </c>
      <c r="B2">
        <v>107.970001220703</v>
      </c>
      <c r="C2">
        <v>14.366000175476101</v>
      </c>
      <c r="D2">
        <v>66.160003662109403</v>
      </c>
      <c r="E2">
        <v>189.32000732421901</v>
      </c>
      <c r="F2">
        <v>125.169998168945</v>
      </c>
      <c r="G2">
        <v>229.19999694824199</v>
      </c>
      <c r="H2">
        <v>110.268997192383</v>
      </c>
      <c r="I2">
        <v>4.9994997978210396</v>
      </c>
      <c r="J2">
        <v>240.89999389648401</v>
      </c>
    </row>
    <row r="3" spans="1:10" x14ac:dyDescent="0.55000000000000004">
      <c r="A3" s="26">
        <v>45625</v>
      </c>
      <c r="B3">
        <v>110.580001831055</v>
      </c>
      <c r="C3">
        <v>14.5939998626709</v>
      </c>
      <c r="D3">
        <v>69.669998168945298</v>
      </c>
      <c r="E3">
        <v>192.05999755859401</v>
      </c>
      <c r="F3">
        <v>126.959999084473</v>
      </c>
      <c r="G3">
        <v>231.99000549316401</v>
      </c>
      <c r="H3">
        <v>110.042999267578</v>
      </c>
      <c r="I3">
        <v>4.9844999313354501</v>
      </c>
      <c r="J3">
        <v>243.02999877929699</v>
      </c>
    </row>
    <row r="4" spans="1:10" x14ac:dyDescent="0.55000000000000004">
      <c r="A4" s="26">
        <v>45596</v>
      </c>
      <c r="B4">
        <v>105.91000366210901</v>
      </c>
      <c r="C4">
        <v>13.5579996109009</v>
      </c>
      <c r="D4">
        <v>67.430000305175795</v>
      </c>
      <c r="E4">
        <v>187.16020202636699</v>
      </c>
      <c r="F4">
        <v>124.68000030517599</v>
      </c>
      <c r="G4">
        <v>227.92999267578099</v>
      </c>
      <c r="H4">
        <v>109.791999816895</v>
      </c>
      <c r="I4">
        <v>4.9654998779296902</v>
      </c>
      <c r="J4">
        <v>243.52999877929699</v>
      </c>
    </row>
    <row r="5" spans="1:10" x14ac:dyDescent="0.55000000000000004">
      <c r="A5" s="26">
        <v>45565</v>
      </c>
      <c r="B5">
        <v>107.419998168945</v>
      </c>
      <c r="C5">
        <v>13.3140001296997</v>
      </c>
      <c r="D5">
        <v>68.779998779296903</v>
      </c>
      <c r="E5">
        <v>190.20722961425801</v>
      </c>
      <c r="F5">
        <v>125.25</v>
      </c>
      <c r="G5">
        <v>229.88999938964801</v>
      </c>
      <c r="H5">
        <v>109.491996765137</v>
      </c>
      <c r="I5">
        <v>4.9479999542236301</v>
      </c>
      <c r="J5">
        <v>227.86000061035199</v>
      </c>
    </row>
    <row r="6" spans="1:10" x14ac:dyDescent="0.55000000000000004">
      <c r="A6" s="26">
        <v>45534</v>
      </c>
      <c r="B6">
        <v>105.169998168945</v>
      </c>
      <c r="C6">
        <v>13.2040004730225</v>
      </c>
      <c r="D6">
        <v>68.419998168945298</v>
      </c>
      <c r="E6">
        <v>187.179931640625</v>
      </c>
      <c r="F6">
        <v>123.702590942383</v>
      </c>
      <c r="G6">
        <v>226.67999267578099</v>
      </c>
      <c r="H6">
        <v>109.17600250244099</v>
      </c>
      <c r="I6">
        <v>4.9269695281982404</v>
      </c>
      <c r="J6">
        <v>218.330001831055</v>
      </c>
    </row>
    <row r="7" spans="1:10" x14ac:dyDescent="0.55000000000000004">
      <c r="A7" s="26">
        <v>45504</v>
      </c>
      <c r="B7">
        <v>103.290000915527</v>
      </c>
      <c r="C7">
        <v>13.1400003433228</v>
      </c>
      <c r="D7">
        <v>65.650001525878906</v>
      </c>
      <c r="E7">
        <v>186.726318359375</v>
      </c>
      <c r="F7">
        <v>123.46427154541</v>
      </c>
      <c r="G7">
        <v>227.74000549316401</v>
      </c>
      <c r="H7">
        <v>108.83599853515599</v>
      </c>
      <c r="I7">
        <v>4.90203762054443</v>
      </c>
      <c r="J7">
        <v>215.830001831055</v>
      </c>
    </row>
    <row r="8" spans="1:10" x14ac:dyDescent="0.55000000000000004">
      <c r="A8" s="26">
        <v>45471</v>
      </c>
      <c r="B8">
        <v>102.029998779297</v>
      </c>
      <c r="C8">
        <v>13.28600025177</v>
      </c>
      <c r="D8">
        <v>62.7700004577637</v>
      </c>
      <c r="E8">
        <v>182.03253173828099</v>
      </c>
      <c r="F8">
        <v>121.42854309082</v>
      </c>
      <c r="G8">
        <v>223.67999267578099</v>
      </c>
      <c r="H8">
        <v>108.512001037598</v>
      </c>
      <c r="I8">
        <v>4.8771052360534703</v>
      </c>
      <c r="J8">
        <v>209.60000610351599</v>
      </c>
    </row>
    <row r="9" spans="1:10" x14ac:dyDescent="0.55000000000000004">
      <c r="A9" s="26">
        <v>45443</v>
      </c>
      <c r="B9">
        <v>98.360000610351605</v>
      </c>
      <c r="C9">
        <v>12.4739999771118</v>
      </c>
      <c r="D9">
        <v>61.759998321533203</v>
      </c>
      <c r="E9">
        <v>181.54933166503901</v>
      </c>
      <c r="F9">
        <v>120.438995361328</v>
      </c>
      <c r="G9">
        <v>225.19000244140599</v>
      </c>
      <c r="H9">
        <v>108.20899963378901</v>
      </c>
      <c r="I9">
        <v>4.85888576507568</v>
      </c>
      <c r="J9">
        <v>207.30999755859401</v>
      </c>
    </row>
    <row r="10" spans="1:10" x14ac:dyDescent="0.55000000000000004">
      <c r="A10" s="26">
        <v>45412</v>
      </c>
      <c r="B10">
        <v>95.75</v>
      </c>
      <c r="C10">
        <v>12.253999710083001</v>
      </c>
      <c r="D10">
        <v>60.919998168945298</v>
      </c>
      <c r="E10">
        <v>181.96070861816401</v>
      </c>
      <c r="F10">
        <v>120.34039306640599</v>
      </c>
      <c r="G10">
        <v>226.08999633789099</v>
      </c>
      <c r="H10">
        <v>107.84999847412099</v>
      </c>
      <c r="I10">
        <v>4.8358716964721697</v>
      </c>
      <c r="J10">
        <v>207.42999267578099</v>
      </c>
    </row>
    <row r="11" spans="1:10" x14ac:dyDescent="0.55000000000000004">
      <c r="A11" s="26">
        <v>45379</v>
      </c>
      <c r="B11">
        <v>98.760002136230497</v>
      </c>
      <c r="C11">
        <v>12.5640001296997</v>
      </c>
      <c r="D11">
        <v>63.110000610351598</v>
      </c>
      <c r="E11">
        <v>184.947998046875</v>
      </c>
      <c r="F11">
        <v>121.63214111328099</v>
      </c>
      <c r="G11">
        <v>227.330001831055</v>
      </c>
      <c r="H11">
        <v>107.52799987793</v>
      </c>
      <c r="I11">
        <v>4.8147749900817898</v>
      </c>
      <c r="J11">
        <v>198.17999267578099</v>
      </c>
    </row>
    <row r="12" spans="1:10" x14ac:dyDescent="0.55000000000000004">
      <c r="A12" s="26">
        <v>45351</v>
      </c>
      <c r="B12">
        <v>95.300003051757798</v>
      </c>
      <c r="C12">
        <v>12.208000183105501</v>
      </c>
      <c r="D12">
        <v>61.590000152587898</v>
      </c>
      <c r="E12">
        <v>182.87538146972699</v>
      </c>
      <c r="F12">
        <v>120.031578063965</v>
      </c>
      <c r="G12">
        <v>225.30999755859401</v>
      </c>
      <c r="H12">
        <v>107.134002685547</v>
      </c>
      <c r="I12">
        <v>4.7965216636657697</v>
      </c>
      <c r="J12">
        <v>182.52999877929699</v>
      </c>
    </row>
    <row r="13" spans="1:10" x14ac:dyDescent="0.55000000000000004">
      <c r="A13" s="26">
        <v>45322</v>
      </c>
      <c r="B13">
        <v>92.220001220703097</v>
      </c>
      <c r="C13">
        <v>11.539999961853001</v>
      </c>
      <c r="D13">
        <v>61.2700004577637</v>
      </c>
      <c r="E13">
        <v>185.54153442382801</v>
      </c>
      <c r="F13">
        <v>121.10913848877</v>
      </c>
      <c r="G13">
        <v>226.47000122070301</v>
      </c>
      <c r="H13">
        <v>106.80999755859401</v>
      </c>
      <c r="I13">
        <v>4.77689456939697</v>
      </c>
      <c r="J13">
        <v>149.52000427246099</v>
      </c>
    </row>
    <row r="14" spans="1:10" x14ac:dyDescent="0.55000000000000004">
      <c r="A14" s="26">
        <v>45289</v>
      </c>
      <c r="B14">
        <v>90.949996948242202</v>
      </c>
      <c r="C14">
        <v>11.0260000228882</v>
      </c>
      <c r="D14">
        <v>59.650001525878899</v>
      </c>
      <c r="E14">
        <v>186.53405761718801</v>
      </c>
      <c r="F14">
        <v>121.481407165527</v>
      </c>
      <c r="G14">
        <v>228.11999511718801</v>
      </c>
      <c r="H14">
        <v>106.45200347900401</v>
      </c>
      <c r="I14">
        <v>4.7582015991210902</v>
      </c>
      <c r="J14">
        <v>149.52000427246099</v>
      </c>
    </row>
    <row r="15" spans="1:10" x14ac:dyDescent="0.55000000000000004">
      <c r="A15" s="26">
        <v>45260</v>
      </c>
      <c r="B15">
        <v>86.089996337890597</v>
      </c>
      <c r="C15">
        <v>10.5900001525879</v>
      </c>
      <c r="D15">
        <v>58.069999694824197</v>
      </c>
      <c r="E15">
        <v>179.38214111328099</v>
      </c>
      <c r="F15">
        <v>118.229690551758</v>
      </c>
      <c r="G15">
        <v>222.72999572753901</v>
      </c>
      <c r="H15">
        <v>106.10800170898401</v>
      </c>
      <c r="I15">
        <v>4.7357707023620597</v>
      </c>
      <c r="J15">
        <v>149.52000427246099</v>
      </c>
    </row>
    <row r="16" spans="1:10" x14ac:dyDescent="0.55000000000000004">
      <c r="A16" s="26">
        <v>45230</v>
      </c>
      <c r="B16">
        <v>78.849998474121094</v>
      </c>
      <c r="C16">
        <v>10.076000213623001</v>
      </c>
      <c r="D16">
        <v>55.009998321533203</v>
      </c>
      <c r="E16">
        <v>173.57241821289099</v>
      </c>
      <c r="F16">
        <v>115.338912963867</v>
      </c>
      <c r="G16">
        <v>216.91000366210901</v>
      </c>
      <c r="H16">
        <v>105.75</v>
      </c>
      <c r="I16">
        <v>4.7105355262756303</v>
      </c>
      <c r="J16">
        <v>149.52000427246099</v>
      </c>
    </row>
    <row r="17" spans="1:10" x14ac:dyDescent="0.55000000000000004">
      <c r="A17" s="26">
        <v>45198</v>
      </c>
      <c r="B17">
        <v>81.730003356933594</v>
      </c>
      <c r="C17">
        <v>10.3140001296997</v>
      </c>
      <c r="D17">
        <v>55.9799995422363</v>
      </c>
      <c r="E17">
        <v>172.332763671875</v>
      </c>
      <c r="F17">
        <v>114.69651031494099</v>
      </c>
      <c r="G17">
        <v>216.55999755859401</v>
      </c>
      <c r="H17">
        <v>105.44899749755901</v>
      </c>
      <c r="I17">
        <v>4.6895060539245597</v>
      </c>
      <c r="J17">
        <v>149.52000427246099</v>
      </c>
    </row>
    <row r="18" spans="1:10" x14ac:dyDescent="0.55000000000000004">
      <c r="A18" s="26">
        <v>45169</v>
      </c>
      <c r="B18">
        <v>85.160003662109403</v>
      </c>
      <c r="C18">
        <v>10.569999694824199</v>
      </c>
      <c r="D18">
        <v>57.5</v>
      </c>
      <c r="E18">
        <v>177.8583984375</v>
      </c>
      <c r="F18">
        <v>115.86196899414099</v>
      </c>
      <c r="G18">
        <v>224.25999450683599</v>
      </c>
      <c r="H18">
        <v>105.10700225830099</v>
      </c>
      <c r="I18">
        <v>4.6703157424926802</v>
      </c>
      <c r="J18">
        <v>149.52000427246099</v>
      </c>
    </row>
    <row r="19" spans="1:10" x14ac:dyDescent="0.55000000000000004">
      <c r="A19" s="26">
        <v>45138</v>
      </c>
      <c r="B19">
        <v>87.110000610351605</v>
      </c>
      <c r="C19">
        <v>10.4079999923706</v>
      </c>
      <c r="D19">
        <v>58.25</v>
      </c>
      <c r="E19">
        <v>177.06077575683599</v>
      </c>
      <c r="F19">
        <v>115.939315795898</v>
      </c>
      <c r="G19">
        <v>224.85000610351599</v>
      </c>
      <c r="H19">
        <v>104.76999664306599</v>
      </c>
      <c r="I19">
        <v>4.64933204650879</v>
      </c>
      <c r="J19">
        <v>149.52000427246099</v>
      </c>
    </row>
    <row r="20" spans="1:10" x14ac:dyDescent="0.55000000000000004">
      <c r="A20" s="26">
        <v>45107</v>
      </c>
      <c r="B20">
        <v>84.260002136230497</v>
      </c>
      <c r="C20">
        <v>10.118000030517599</v>
      </c>
      <c r="D20">
        <v>57.400001525878899</v>
      </c>
      <c r="E20">
        <v>177.47399902343801</v>
      </c>
      <c r="F20">
        <v>114.94333648681599</v>
      </c>
      <c r="G20">
        <v>223.69000244140599</v>
      </c>
      <c r="H20">
        <v>104.50700378418</v>
      </c>
      <c r="I20">
        <v>4.6283478736877397</v>
      </c>
      <c r="J20">
        <v>149.52000427246099</v>
      </c>
    </row>
    <row r="21" spans="1:10" x14ac:dyDescent="0.55000000000000004">
      <c r="A21" s="26">
        <v>45077</v>
      </c>
      <c r="B21">
        <v>79.25</v>
      </c>
      <c r="C21">
        <v>9.7279996871948207</v>
      </c>
      <c r="D21">
        <v>55.689998626708999</v>
      </c>
      <c r="E21">
        <v>178.29083251953099</v>
      </c>
      <c r="F21">
        <v>115.342903137207</v>
      </c>
      <c r="G21">
        <v>224.63000488281199</v>
      </c>
      <c r="H21">
        <v>104.20099639892599</v>
      </c>
      <c r="I21">
        <v>4.6101007461547896</v>
      </c>
      <c r="J21">
        <v>149.52000427246099</v>
      </c>
    </row>
    <row r="22" spans="1:10" x14ac:dyDescent="0.55000000000000004">
      <c r="A22" s="26">
        <v>45044</v>
      </c>
      <c r="B22">
        <v>80.120002746582003</v>
      </c>
      <c r="C22">
        <v>9.3100004196166992</v>
      </c>
      <c r="D22">
        <v>58.119998931884801</v>
      </c>
      <c r="E22">
        <v>177.09780883789099</v>
      </c>
      <c r="F22">
        <v>115.17950439453099</v>
      </c>
      <c r="G22">
        <v>222.74000549316401</v>
      </c>
      <c r="H22">
        <v>103.94400024414099</v>
      </c>
      <c r="I22">
        <v>4.5955033302307102</v>
      </c>
      <c r="J22">
        <v>149.52000427246099</v>
      </c>
    </row>
    <row r="23" spans="1:10" x14ac:dyDescent="0.55000000000000004">
      <c r="A23" s="26">
        <v>45016</v>
      </c>
      <c r="B23">
        <v>78.629997253417997</v>
      </c>
      <c r="C23">
        <v>9.2840003967285192</v>
      </c>
      <c r="D23">
        <v>56.540000915527301</v>
      </c>
      <c r="E23">
        <v>177.30749511718801</v>
      </c>
      <c r="F23">
        <v>114.70847320556599</v>
      </c>
      <c r="G23">
        <v>222.47000122070301</v>
      </c>
      <c r="H23">
        <v>103.71099853515599</v>
      </c>
      <c r="I23">
        <v>4.5836429595947301</v>
      </c>
      <c r="J23">
        <v>149.52000427246099</v>
      </c>
    </row>
    <row r="24" spans="1:10" x14ac:dyDescent="0.55000000000000004">
      <c r="A24" s="26">
        <v>44985</v>
      </c>
      <c r="B24">
        <v>76.660003662109403</v>
      </c>
      <c r="C24">
        <v>9.1789999008178693</v>
      </c>
      <c r="D24">
        <v>54.599998474121101</v>
      </c>
      <c r="E24">
        <v>172.19854736328099</v>
      </c>
      <c r="F24">
        <v>112.84593963623</v>
      </c>
      <c r="G24">
        <v>219.419998168945</v>
      </c>
      <c r="H24">
        <v>103.47200012207</v>
      </c>
      <c r="I24">
        <v>4.5585179328918501</v>
      </c>
      <c r="J24">
        <v>149.52000427246099</v>
      </c>
    </row>
    <row r="25" spans="1:10" x14ac:dyDescent="0.55000000000000004">
      <c r="A25" s="26">
        <v>44957</v>
      </c>
      <c r="B25">
        <v>77.989997863769503</v>
      </c>
      <c r="C25">
        <v>9.1090002059936506</v>
      </c>
      <c r="D25">
        <v>56.200000762939503</v>
      </c>
      <c r="E25">
        <v>176.44964599609401</v>
      </c>
      <c r="F25">
        <v>114.940643310547</v>
      </c>
      <c r="G25">
        <v>219.82000732421901</v>
      </c>
      <c r="H25">
        <v>103.29799652099599</v>
      </c>
      <c r="I25">
        <v>4.5432543754577601</v>
      </c>
      <c r="J25">
        <v>149.52000427246099</v>
      </c>
    </row>
    <row r="26" spans="1:10" x14ac:dyDescent="0.55000000000000004">
      <c r="A26" s="26">
        <v>44925</v>
      </c>
      <c r="B26">
        <v>73.190002441406193</v>
      </c>
      <c r="C26">
        <v>8.7119998931884801</v>
      </c>
      <c r="D26">
        <v>55.599998474121101</v>
      </c>
      <c r="E26">
        <v>171.07379150390599</v>
      </c>
      <c r="F26">
        <v>112.932022094727</v>
      </c>
      <c r="G26">
        <v>215.88999938964801</v>
      </c>
      <c r="H26">
        <v>103.151000976562</v>
      </c>
      <c r="I26">
        <v>4.5333771705627397</v>
      </c>
      <c r="J26">
        <v>149.52000427246099</v>
      </c>
    </row>
    <row r="27" spans="1:10" x14ac:dyDescent="0.55000000000000004">
      <c r="A27" s="26">
        <v>44895</v>
      </c>
      <c r="B27">
        <v>74.940002441406193</v>
      </c>
      <c r="C27">
        <v>9.2819995880127006</v>
      </c>
      <c r="D27">
        <v>55.819999694824197</v>
      </c>
      <c r="E27">
        <v>180.38621520996099</v>
      </c>
      <c r="F27">
        <v>115.11318969726599</v>
      </c>
      <c r="G27">
        <v>227.25999450683599</v>
      </c>
      <c r="H27">
        <v>103</v>
      </c>
      <c r="I27">
        <v>4.5118288993835396</v>
      </c>
      <c r="J27">
        <v>149.52000427246099</v>
      </c>
    </row>
    <row r="28" spans="1:10" x14ac:dyDescent="0.55000000000000004">
      <c r="A28" s="26">
        <v>44865</v>
      </c>
      <c r="B28">
        <v>71.529998779296903</v>
      </c>
      <c r="C28">
        <v>9.2770004272460902</v>
      </c>
      <c r="D28">
        <v>53.360000610351598</v>
      </c>
      <c r="E28">
        <v>176.56750488281199</v>
      </c>
      <c r="F28">
        <v>111.539443969727</v>
      </c>
      <c r="G28">
        <v>219.52000427246099</v>
      </c>
      <c r="H28">
        <v>102.91000366210901</v>
      </c>
      <c r="I28">
        <v>4.4974627494812003</v>
      </c>
      <c r="J28">
        <v>149.52000427246099</v>
      </c>
    </row>
    <row r="29" spans="1:10" x14ac:dyDescent="0.55000000000000004">
      <c r="A29" s="26">
        <v>44834</v>
      </c>
      <c r="B29">
        <v>67.879997253417997</v>
      </c>
      <c r="C29">
        <v>8.8170003890991193</v>
      </c>
      <c r="D29">
        <v>51.080001831054702</v>
      </c>
      <c r="E29">
        <v>175.55844116210901</v>
      </c>
      <c r="F29">
        <v>111.6728515625</v>
      </c>
      <c r="G29">
        <v>212.69000244140599</v>
      </c>
      <c r="H29">
        <v>102.86199951171901</v>
      </c>
      <c r="I29">
        <v>4.4925241470336896</v>
      </c>
      <c r="J29">
        <v>149.52000427246099</v>
      </c>
    </row>
    <row r="30" spans="1:10" x14ac:dyDescent="0.55000000000000004">
      <c r="A30" s="26">
        <v>44804</v>
      </c>
      <c r="B30">
        <v>73.760002136230497</v>
      </c>
      <c r="C30">
        <v>9.3909997940063494</v>
      </c>
      <c r="D30">
        <v>54.389999389648402</v>
      </c>
      <c r="E30">
        <v>184.00221252441401</v>
      </c>
      <c r="F30">
        <v>115.07944488525401</v>
      </c>
      <c r="G30">
        <v>226.16000366210901</v>
      </c>
      <c r="H30">
        <v>102.83999633789099</v>
      </c>
      <c r="I30">
        <v>4.4876737594604501</v>
      </c>
      <c r="J30">
        <v>149.52000427246099</v>
      </c>
    </row>
    <row r="31" spans="1:10" x14ac:dyDescent="0.55000000000000004">
      <c r="A31" s="26">
        <v>44771</v>
      </c>
      <c r="B31">
        <v>76.269996643066406</v>
      </c>
      <c r="C31">
        <v>9.5970001220703107</v>
      </c>
      <c r="D31">
        <v>55.669998168945298</v>
      </c>
      <c r="E31">
        <v>195.34945678710901</v>
      </c>
      <c r="F31">
        <v>121.64752960205099</v>
      </c>
      <c r="G31">
        <v>236.96000671386699</v>
      </c>
      <c r="H31">
        <v>102.866996765137</v>
      </c>
      <c r="I31">
        <v>4.4823098182678196</v>
      </c>
      <c r="J31">
        <v>149.52000427246099</v>
      </c>
    </row>
    <row r="32" spans="1:10" x14ac:dyDescent="0.55000000000000004">
      <c r="A32" s="26">
        <v>44742</v>
      </c>
      <c r="B32">
        <v>71</v>
      </c>
      <c r="C32">
        <v>8.6499996185302699</v>
      </c>
      <c r="D32">
        <v>53.889999389648402</v>
      </c>
      <c r="E32">
        <v>186.68672180175801</v>
      </c>
      <c r="F32">
        <v>115.19350433349599</v>
      </c>
      <c r="G32">
        <v>224.50999450683599</v>
      </c>
      <c r="H32">
        <v>102.90000152587901</v>
      </c>
      <c r="I32">
        <v>4.4791808128356898</v>
      </c>
      <c r="J32">
        <v>149.52000427246099</v>
      </c>
    </row>
    <row r="33" spans="1:10" x14ac:dyDescent="0.55000000000000004">
      <c r="A33" s="26">
        <v>44712</v>
      </c>
      <c r="B33">
        <v>77.730003356933594</v>
      </c>
      <c r="C33">
        <v>9.2639999389648402</v>
      </c>
      <c r="D33">
        <v>56.220001220703097</v>
      </c>
      <c r="E33">
        <v>190.24702453613301</v>
      </c>
      <c r="F33">
        <v>119.299354553223</v>
      </c>
      <c r="G33">
        <v>231.74000549316401</v>
      </c>
      <c r="H33">
        <v>102.976997375488</v>
      </c>
      <c r="I33">
        <v>4.4836511611938503</v>
      </c>
      <c r="J33">
        <v>149.52000427246099</v>
      </c>
    </row>
    <row r="34" spans="1:10" x14ac:dyDescent="0.55000000000000004">
      <c r="A34" s="26">
        <v>44680</v>
      </c>
      <c r="B34">
        <v>79.150001525878906</v>
      </c>
      <c r="C34">
        <v>9.7069997787475604</v>
      </c>
      <c r="D34">
        <v>57.580001831054702</v>
      </c>
      <c r="E34">
        <v>193.31230163574199</v>
      </c>
      <c r="F34">
        <v>120.42804718017599</v>
      </c>
      <c r="G34">
        <v>240.74000549316401</v>
      </c>
      <c r="H34">
        <v>103.05599975585901</v>
      </c>
      <c r="I34">
        <v>4.4800748825073198</v>
      </c>
      <c r="J34">
        <v>149.52000427246099</v>
      </c>
    </row>
    <row r="35" spans="1:10" x14ac:dyDescent="0.55000000000000004">
      <c r="A35" s="26">
        <v>44651</v>
      </c>
      <c r="B35">
        <v>85.580001831054702</v>
      </c>
      <c r="C35">
        <v>9.9359998703002894</v>
      </c>
      <c r="D35">
        <v>60.040000915527301</v>
      </c>
      <c r="E35">
        <v>201.09922790527301</v>
      </c>
      <c r="F35">
        <v>124.31680297851599</v>
      </c>
      <c r="G35">
        <v>243.17999267578099</v>
      </c>
      <c r="H35">
        <v>103.087997436523</v>
      </c>
      <c r="I35">
        <v>4.4800748825073198</v>
      </c>
      <c r="J35">
        <v>149.52000427246099</v>
      </c>
    </row>
    <row r="36" spans="1:10" x14ac:dyDescent="0.55000000000000004">
      <c r="A36" s="26">
        <v>44620</v>
      </c>
      <c r="B36">
        <v>82.669998168945298</v>
      </c>
      <c r="C36">
        <v>9.3450002670288104</v>
      </c>
      <c r="D36">
        <v>57.209999084472699</v>
      </c>
      <c r="E36">
        <v>207.286865234375</v>
      </c>
      <c r="F36">
        <v>126.344856262207</v>
      </c>
      <c r="G36">
        <v>238.13999938964801</v>
      </c>
      <c r="H36">
        <v>103.161003112793</v>
      </c>
      <c r="I36">
        <v>4.4818630218505904</v>
      </c>
      <c r="J36">
        <v>149.52000427246099</v>
      </c>
    </row>
    <row r="37" spans="1:10" x14ac:dyDescent="0.55000000000000004">
      <c r="A37" s="26">
        <v>44592</v>
      </c>
      <c r="B37">
        <v>84</v>
      </c>
      <c r="C37">
        <v>9.6199998855590803</v>
      </c>
      <c r="D37">
        <v>57.779998779296903</v>
      </c>
      <c r="E37">
        <v>211.29460144043</v>
      </c>
      <c r="F37">
        <v>129.29893493652301</v>
      </c>
      <c r="G37">
        <v>237.919998168945</v>
      </c>
      <c r="H37">
        <v>103.20899963378901</v>
      </c>
      <c r="I37">
        <v>4.4827566146850604</v>
      </c>
      <c r="J37">
        <v>149.52000427246099</v>
      </c>
    </row>
    <row r="38" spans="1:10" x14ac:dyDescent="0.55000000000000004">
      <c r="A38" s="26">
        <v>44560</v>
      </c>
      <c r="B38">
        <v>89.839996337890597</v>
      </c>
      <c r="C38">
        <v>10.4340000152588</v>
      </c>
      <c r="D38">
        <v>61.650001525878899</v>
      </c>
      <c r="E38">
        <v>214.11236572265599</v>
      </c>
      <c r="F38">
        <v>131.55241394043</v>
      </c>
      <c r="G38">
        <v>239.11999511718801</v>
      </c>
      <c r="H38">
        <v>103.278999328613</v>
      </c>
      <c r="I38">
        <v>4.4845447540283203</v>
      </c>
      <c r="J38">
        <v>149.52000427246099</v>
      </c>
    </row>
    <row r="39" spans="1:10" x14ac:dyDescent="0.55000000000000004">
      <c r="A39" s="26">
        <v>44530</v>
      </c>
      <c r="B39">
        <v>85.889999389648395</v>
      </c>
      <c r="C39">
        <v>10.1099996566772</v>
      </c>
      <c r="D39">
        <v>58.529998779296903</v>
      </c>
      <c r="E39">
        <v>217.33947753906199</v>
      </c>
      <c r="F39">
        <v>131.58731079101599</v>
      </c>
      <c r="G39">
        <v>238.74000549316401</v>
      </c>
      <c r="H39">
        <v>103.34300231933599</v>
      </c>
      <c r="I39">
        <v>4.4854383468627903</v>
      </c>
      <c r="J39">
        <v>149.52000427246099</v>
      </c>
    </row>
    <row r="40" spans="1:10" x14ac:dyDescent="0.55000000000000004">
      <c r="A40" s="26">
        <v>44498</v>
      </c>
      <c r="B40">
        <v>87.519996643066406</v>
      </c>
      <c r="C40">
        <v>9.86200046539307</v>
      </c>
      <c r="D40">
        <v>59.400001525878899</v>
      </c>
      <c r="E40">
        <v>213.06523132324199</v>
      </c>
      <c r="F40">
        <v>131.26589965820301</v>
      </c>
      <c r="G40">
        <v>235.52000427246099</v>
      </c>
      <c r="H40">
        <v>103.411003112793</v>
      </c>
      <c r="I40">
        <v>4.4854383468627903</v>
      </c>
      <c r="J40">
        <v>149.52000427246099</v>
      </c>
    </row>
    <row r="41" spans="1:10" x14ac:dyDescent="0.55000000000000004">
      <c r="A41" s="26">
        <v>44469</v>
      </c>
      <c r="B41">
        <v>83.370002746582003</v>
      </c>
      <c r="C41">
        <v>9.2440004348754901</v>
      </c>
      <c r="D41">
        <v>57.7700004577637</v>
      </c>
      <c r="E41">
        <v>216.06385803222699</v>
      </c>
      <c r="F41">
        <v>132.21119689941401</v>
      </c>
      <c r="G41">
        <v>235.32000732421901</v>
      </c>
      <c r="H41">
        <v>103.46199798584</v>
      </c>
      <c r="I41">
        <v>4.4854383468627903</v>
      </c>
      <c r="J41">
        <v>149.52000427246099</v>
      </c>
    </row>
    <row r="42" spans="1:10" x14ac:dyDescent="0.55000000000000004">
      <c r="A42" s="26">
        <v>44439</v>
      </c>
      <c r="B42">
        <v>86.610000610351605</v>
      </c>
      <c r="C42">
        <v>9.6230001449584996</v>
      </c>
      <c r="D42">
        <v>60.389999389648402</v>
      </c>
      <c r="E42">
        <v>218.92924499511699</v>
      </c>
      <c r="F42">
        <v>133.14059448242199</v>
      </c>
      <c r="G42">
        <v>234.5</v>
      </c>
      <c r="H42">
        <v>103.51799774169901</v>
      </c>
      <c r="I42">
        <v>4.4859747886657697</v>
      </c>
      <c r="J42">
        <v>149.52000427246099</v>
      </c>
    </row>
    <row r="43" spans="1:10" x14ac:dyDescent="0.55000000000000004">
      <c r="A43" s="26">
        <v>44407</v>
      </c>
      <c r="B43">
        <v>84.459999084472699</v>
      </c>
      <c r="C43">
        <v>9.2919998168945295</v>
      </c>
      <c r="D43">
        <v>59.360000610351598</v>
      </c>
      <c r="E43">
        <v>220.29054260253901</v>
      </c>
      <c r="F43">
        <v>133.82946777343801</v>
      </c>
      <c r="G43">
        <v>234.97999572753901</v>
      </c>
      <c r="H43">
        <v>103.58699798584</v>
      </c>
      <c r="I43">
        <v>4.4859747886657697</v>
      </c>
      <c r="J43">
        <v>149.52000427246099</v>
      </c>
    </row>
    <row r="44" spans="1:10" x14ac:dyDescent="0.55000000000000004">
      <c r="A44" s="26">
        <v>44377</v>
      </c>
      <c r="B44">
        <v>82.839996337890597</v>
      </c>
      <c r="C44">
        <v>8.9949998855590803</v>
      </c>
      <c r="D44">
        <v>57.669998168945298</v>
      </c>
      <c r="E44">
        <v>216.38754272460901</v>
      </c>
      <c r="F44">
        <v>132.25352478027301</v>
      </c>
      <c r="G44">
        <v>228.83999633789099</v>
      </c>
      <c r="H44">
        <v>103.64499664306599</v>
      </c>
      <c r="I44">
        <v>4.4859747886657697</v>
      </c>
      <c r="J44">
        <v>144.16000366210901</v>
      </c>
    </row>
    <row r="45" spans="1:10" x14ac:dyDescent="0.55000000000000004">
      <c r="A45" s="26">
        <v>44344</v>
      </c>
      <c r="B45">
        <v>81.959999084472699</v>
      </c>
      <c r="C45">
        <v>8.4899997711181605</v>
      </c>
      <c r="D45">
        <v>57.389999389648402</v>
      </c>
      <c r="E45">
        <v>215.37844848632801</v>
      </c>
      <c r="F45">
        <v>131.61161804199199</v>
      </c>
      <c r="G45">
        <v>228.00999450683599</v>
      </c>
      <c r="H45">
        <v>103.707000732422</v>
      </c>
      <c r="I45">
        <v>4.4859747886657697</v>
      </c>
      <c r="J45">
        <v>150.38999938964801</v>
      </c>
    </row>
    <row r="46" spans="1:10" x14ac:dyDescent="0.55000000000000004">
      <c r="A46" s="26">
        <v>44316</v>
      </c>
      <c r="B46">
        <v>80.580001831054702</v>
      </c>
      <c r="C46">
        <v>8.4949998855590803</v>
      </c>
      <c r="D46">
        <v>56.090000152587898</v>
      </c>
      <c r="E46">
        <v>215.45462036132801</v>
      </c>
      <c r="F46">
        <v>132.044921875</v>
      </c>
      <c r="G46">
        <v>226.66000366210901</v>
      </c>
      <c r="H46">
        <v>103.764999389648</v>
      </c>
      <c r="I46">
        <v>4.4864215850830096</v>
      </c>
      <c r="J46">
        <v>142.19000244140599</v>
      </c>
    </row>
    <row r="47" spans="1:10" x14ac:dyDescent="0.55000000000000004">
      <c r="A47" s="26">
        <v>44286</v>
      </c>
      <c r="B47">
        <v>77.069999694824205</v>
      </c>
      <c r="C47">
        <v>8.3219995498657209</v>
      </c>
      <c r="D47">
        <v>54.669998168945298</v>
      </c>
      <c r="E47">
        <v>217.62506103515599</v>
      </c>
      <c r="F47">
        <v>132.08258056640599</v>
      </c>
      <c r="G47">
        <v>228.11000061035199</v>
      </c>
      <c r="H47">
        <v>103.81500244140599</v>
      </c>
      <c r="I47">
        <v>4.4859747886657697</v>
      </c>
      <c r="J47">
        <v>140.60000610351599</v>
      </c>
    </row>
    <row r="48" spans="1:10" x14ac:dyDescent="0.55000000000000004">
      <c r="A48" s="26">
        <v>44253</v>
      </c>
      <c r="B48">
        <v>74.830001831054702</v>
      </c>
      <c r="C48">
        <v>7.7350001335143999</v>
      </c>
      <c r="D48">
        <v>52.209999084472699</v>
      </c>
      <c r="E48">
        <v>216.397048950195</v>
      </c>
      <c r="F48">
        <v>131.65037536621099</v>
      </c>
      <c r="G48">
        <v>223.11999511718801</v>
      </c>
      <c r="H48">
        <v>103.889999389648</v>
      </c>
      <c r="I48">
        <v>4.48561763763428</v>
      </c>
      <c r="J48">
        <v>137.89999389648401</v>
      </c>
    </row>
    <row r="49" spans="1:10" x14ac:dyDescent="0.55000000000000004">
      <c r="A49" s="26">
        <v>44225</v>
      </c>
      <c r="B49">
        <v>72.790000915527301</v>
      </c>
      <c r="C49">
        <v>7.4569997787475604</v>
      </c>
      <c r="D49">
        <v>53</v>
      </c>
      <c r="E49">
        <v>220.56658935546901</v>
      </c>
      <c r="F49">
        <v>133.25782775878901</v>
      </c>
      <c r="G49">
        <v>226.25999450683599</v>
      </c>
      <c r="H49">
        <v>103.94899749755901</v>
      </c>
      <c r="I49">
        <v>4.4860639572143599</v>
      </c>
      <c r="J49">
        <v>148.24000549316401</v>
      </c>
    </row>
    <row r="50" spans="1:10" x14ac:dyDescent="0.55000000000000004">
      <c r="A50" s="26">
        <v>44195</v>
      </c>
      <c r="B50">
        <v>73.319999694824205</v>
      </c>
      <c r="C50">
        <v>7.5040001869201696</v>
      </c>
      <c r="D50">
        <v>53.840000152587898</v>
      </c>
      <c r="E50">
        <v>221.451904296875</v>
      </c>
      <c r="F50">
        <v>133.36126708984401</v>
      </c>
      <c r="G50">
        <v>225.49000549316401</v>
      </c>
      <c r="H50">
        <v>104.00099945068401</v>
      </c>
      <c r="I50">
        <v>4.4847240447998002</v>
      </c>
      <c r="J50">
        <v>148.75</v>
      </c>
    </row>
    <row r="51" spans="1:10" x14ac:dyDescent="0.55000000000000004">
      <c r="A51" s="26">
        <v>44165</v>
      </c>
      <c r="B51">
        <v>69.980003356933594</v>
      </c>
      <c r="C51">
        <v>7.4369997978210396</v>
      </c>
      <c r="D51">
        <v>52.5</v>
      </c>
      <c r="E51">
        <v>221.09967041015599</v>
      </c>
      <c r="F51">
        <v>133.34733581543</v>
      </c>
      <c r="G51">
        <v>224.169998168945</v>
      </c>
      <c r="H51">
        <v>104.064002990723</v>
      </c>
      <c r="I51">
        <v>4.4847240447998002</v>
      </c>
      <c r="J51">
        <v>144.35000610351599</v>
      </c>
    </row>
    <row r="52" spans="1:10" x14ac:dyDescent="0.55000000000000004">
      <c r="A52" s="26">
        <v>44134</v>
      </c>
      <c r="B52">
        <v>62.25</v>
      </c>
      <c r="C52">
        <v>6.875</v>
      </c>
      <c r="D52">
        <v>49.409999847412102</v>
      </c>
      <c r="E52">
        <v>220.91941833496099</v>
      </c>
      <c r="F52">
        <v>132.13723754882801</v>
      </c>
      <c r="G52">
        <v>220.77000427246099</v>
      </c>
      <c r="H52">
        <v>104.138999938965</v>
      </c>
      <c r="I52">
        <v>4.4838314056396502</v>
      </c>
      <c r="J52">
        <v>156.38000488281199</v>
      </c>
    </row>
    <row r="53" spans="1:10" x14ac:dyDescent="0.55000000000000004">
      <c r="A53" s="26">
        <v>44104</v>
      </c>
      <c r="B53">
        <v>64.470001220703097</v>
      </c>
      <c r="C53">
        <v>7.0580000877380398</v>
      </c>
      <c r="D53">
        <v>51.080001831054702</v>
      </c>
      <c r="E53">
        <v>218.98719787597699</v>
      </c>
      <c r="F53">
        <v>131.283615112305</v>
      </c>
      <c r="G53">
        <v>218.669998168945</v>
      </c>
      <c r="H53">
        <v>104.182998657227</v>
      </c>
      <c r="I53">
        <v>4.4842777252197301</v>
      </c>
      <c r="J53">
        <v>156.02999877929699</v>
      </c>
    </row>
    <row r="54" spans="1:10" x14ac:dyDescent="0.55000000000000004">
      <c r="A54" s="26">
        <v>44071</v>
      </c>
      <c r="B54">
        <v>66.449996948242202</v>
      </c>
      <c r="C54">
        <v>7.1609997749328604</v>
      </c>
      <c r="D54">
        <v>51.7700004577637</v>
      </c>
      <c r="E54">
        <v>216.67425537109401</v>
      </c>
      <c r="F54">
        <v>130.90765380859401</v>
      </c>
      <c r="G54">
        <v>218.86000061035199</v>
      </c>
      <c r="H54">
        <v>104.251998901367</v>
      </c>
      <c r="I54">
        <v>4.4835648536682102</v>
      </c>
      <c r="J54">
        <v>159.49000549316401</v>
      </c>
    </row>
    <row r="55" spans="1:10" x14ac:dyDescent="0.55000000000000004">
      <c r="A55" s="26">
        <v>44043</v>
      </c>
      <c r="B55">
        <v>62.099998474121101</v>
      </c>
      <c r="C55">
        <v>6.67799997329712</v>
      </c>
      <c r="D55">
        <v>50.2700004577637</v>
      </c>
      <c r="E55">
        <v>217.98779296875</v>
      </c>
      <c r="F55">
        <v>130.79539489746099</v>
      </c>
      <c r="G55">
        <v>219.16000366210901</v>
      </c>
      <c r="H55">
        <v>104.292999267578</v>
      </c>
      <c r="I55">
        <v>4.4831209182739302</v>
      </c>
      <c r="J55">
        <v>161.99000549316401</v>
      </c>
    </row>
    <row r="56" spans="1:10" x14ac:dyDescent="0.55000000000000004">
      <c r="A56" s="26">
        <v>44012</v>
      </c>
      <c r="B56">
        <v>59.279998779296903</v>
      </c>
      <c r="C56">
        <v>6.7049999237060502</v>
      </c>
      <c r="D56">
        <v>48.619998931884801</v>
      </c>
      <c r="E56">
        <v>216.13172912597699</v>
      </c>
      <c r="F56">
        <v>129.11062622070301</v>
      </c>
      <c r="G56">
        <v>215.33999633789099</v>
      </c>
      <c r="H56">
        <v>104.369003295898</v>
      </c>
      <c r="I56">
        <v>4.4817862510681197</v>
      </c>
      <c r="J56">
        <v>153.80000305175801</v>
      </c>
    </row>
    <row r="57" spans="1:10" x14ac:dyDescent="0.55000000000000004">
      <c r="A57" s="26">
        <v>43980</v>
      </c>
      <c r="B57">
        <v>57.610000610351598</v>
      </c>
      <c r="C57">
        <v>6.7509999275207502</v>
      </c>
      <c r="D57">
        <v>48.659999847412102</v>
      </c>
      <c r="E57">
        <v>213.90441894531199</v>
      </c>
      <c r="F57">
        <v>127.35076141357401</v>
      </c>
      <c r="G57">
        <v>210.58999633789099</v>
      </c>
      <c r="H57">
        <v>104.431999206543</v>
      </c>
      <c r="I57">
        <v>4.4813423156738299</v>
      </c>
      <c r="J57">
        <v>151.169998168945</v>
      </c>
    </row>
    <row r="58" spans="1:10" x14ac:dyDescent="0.55000000000000004">
      <c r="A58" s="26">
        <v>43951</v>
      </c>
      <c r="B58">
        <v>55.279998779296903</v>
      </c>
      <c r="C58">
        <v>6.5890002250671396</v>
      </c>
      <c r="D58">
        <v>47.599998474121101</v>
      </c>
      <c r="E58">
        <v>213.06962585449199</v>
      </c>
      <c r="F58">
        <v>126.93048095703099</v>
      </c>
      <c r="G58">
        <v>209.52000427246099</v>
      </c>
      <c r="H58">
        <v>104.49299621582</v>
      </c>
      <c r="I58">
        <v>4.4822311401367196</v>
      </c>
      <c r="J58">
        <v>150.85000610351599</v>
      </c>
    </row>
    <row r="59" spans="1:10" x14ac:dyDescent="0.55000000000000004">
      <c r="A59" s="26">
        <v>43921</v>
      </c>
      <c r="B59">
        <v>50.630001068115199</v>
      </c>
      <c r="C59">
        <v>5.9429998397827104</v>
      </c>
      <c r="D59">
        <v>44.970001220703097</v>
      </c>
      <c r="E59">
        <v>213.06962585449199</v>
      </c>
      <c r="F59">
        <v>122.21413421630901</v>
      </c>
      <c r="G59">
        <v>208.42999267578099</v>
      </c>
      <c r="H59">
        <v>104.58999633789099</v>
      </c>
      <c r="I59">
        <v>4.4835648536682102</v>
      </c>
      <c r="J59">
        <v>142.19000244140599</v>
      </c>
    </row>
    <row r="60" spans="1:10" x14ac:dyDescent="0.55000000000000004">
      <c r="A60" s="26">
        <v>43889</v>
      </c>
      <c r="B60">
        <v>56.909999847412102</v>
      </c>
      <c r="C60">
        <v>6.5180001258850098</v>
      </c>
      <c r="D60">
        <v>48.799999237060497</v>
      </c>
      <c r="E60">
        <v>216.15113830566401</v>
      </c>
      <c r="F60">
        <v>129.96032714843801</v>
      </c>
      <c r="G60">
        <v>220.58999633789099</v>
      </c>
      <c r="H60">
        <v>104.59999847412099</v>
      </c>
      <c r="I60">
        <v>4.4603867530822798</v>
      </c>
      <c r="J60">
        <v>140.13000488281199</v>
      </c>
    </row>
    <row r="61" spans="1:10" x14ac:dyDescent="0.55000000000000004">
      <c r="A61" s="26">
        <v>43861</v>
      </c>
      <c r="B61">
        <v>62.909999847412102</v>
      </c>
      <c r="C61">
        <v>7.1589999198913601</v>
      </c>
      <c r="D61">
        <v>53.599998474121101</v>
      </c>
      <c r="E61">
        <v>217.73942565918</v>
      </c>
      <c r="F61">
        <v>131.31167602539099</v>
      </c>
      <c r="G61">
        <v>223.55999755859401</v>
      </c>
      <c r="H61">
        <v>104.65200042724599</v>
      </c>
      <c r="I61">
        <v>4.4506888389587402</v>
      </c>
      <c r="J61">
        <v>138.92999267578099</v>
      </c>
    </row>
    <row r="62" spans="1:10" x14ac:dyDescent="0.55000000000000004">
      <c r="A62" s="26">
        <v>43829</v>
      </c>
      <c r="B62">
        <v>63.049999237060497</v>
      </c>
      <c r="C62">
        <v>7.1220002174377397</v>
      </c>
      <c r="D62">
        <v>52.430000305175803</v>
      </c>
      <c r="E62">
        <v>212.39437866210901</v>
      </c>
      <c r="F62">
        <v>129.93241882324199</v>
      </c>
      <c r="G62">
        <v>219.19000244140599</v>
      </c>
      <c r="H62">
        <v>104.707000732422</v>
      </c>
      <c r="I62">
        <v>4.4445166587829599</v>
      </c>
      <c r="J62">
        <v>131.11999511718801</v>
      </c>
    </row>
    <row r="63" spans="1:10" x14ac:dyDescent="0.55000000000000004">
      <c r="A63" s="26">
        <v>43798</v>
      </c>
      <c r="B63">
        <v>61.450000762939503</v>
      </c>
      <c r="C63">
        <v>7.0250000953674299</v>
      </c>
      <c r="D63">
        <v>51.880001068115199</v>
      </c>
      <c r="E63">
        <v>214.14434814453099</v>
      </c>
      <c r="F63">
        <v>130.01365661621099</v>
      </c>
      <c r="G63">
        <v>219.74000549316401</v>
      </c>
      <c r="H63">
        <v>104.773002624512</v>
      </c>
      <c r="I63">
        <v>4.4374637603759801</v>
      </c>
      <c r="J63">
        <v>128.97000122070301</v>
      </c>
    </row>
    <row r="64" spans="1:10" x14ac:dyDescent="0.55000000000000004">
      <c r="A64" s="26">
        <v>43769</v>
      </c>
      <c r="B64">
        <v>59.509998321533203</v>
      </c>
      <c r="C64">
        <v>6.6259999275207502</v>
      </c>
      <c r="D64">
        <v>51.279998779296903</v>
      </c>
      <c r="E64">
        <v>216.630447387695</v>
      </c>
      <c r="F64">
        <v>130.40411376953099</v>
      </c>
      <c r="G64">
        <v>221.36999511718801</v>
      </c>
      <c r="H64">
        <v>104.830001831055</v>
      </c>
      <c r="I64">
        <v>4.4334969520568803</v>
      </c>
      <c r="J64">
        <v>131.61000061035199</v>
      </c>
    </row>
    <row r="65" spans="1:10" x14ac:dyDescent="0.55000000000000004">
      <c r="A65" s="26">
        <v>43738</v>
      </c>
      <c r="B65">
        <v>58.25</v>
      </c>
      <c r="C65">
        <v>6.6479997634887704</v>
      </c>
      <c r="D65">
        <v>51.069999694824197</v>
      </c>
      <c r="E65">
        <v>218.85015869140599</v>
      </c>
      <c r="F65">
        <v>130.63655090332</v>
      </c>
      <c r="G65">
        <v>222.17999267578099</v>
      </c>
      <c r="H65">
        <v>104.890998840332</v>
      </c>
      <c r="I65">
        <v>4.4220347404479998</v>
      </c>
      <c r="J65">
        <v>130.72999572753901</v>
      </c>
    </row>
    <row r="66" spans="1:10" x14ac:dyDescent="0.55000000000000004">
      <c r="A66" s="26">
        <v>43707</v>
      </c>
      <c r="B66">
        <v>56.909999847412102</v>
      </c>
      <c r="C66">
        <v>6.4629998207092303</v>
      </c>
      <c r="D66">
        <v>50.4799995422363</v>
      </c>
      <c r="E66">
        <v>219.84616088867199</v>
      </c>
      <c r="F66">
        <v>131.76664733886699</v>
      </c>
      <c r="G66">
        <v>223.38000488281199</v>
      </c>
      <c r="H66">
        <v>104.945999145508</v>
      </c>
      <c r="I66">
        <v>4.4160490036010698</v>
      </c>
      <c r="J66">
        <v>135.07000732421901</v>
      </c>
    </row>
    <row r="67" spans="1:10" x14ac:dyDescent="0.55000000000000004">
      <c r="A67" s="26">
        <v>43677</v>
      </c>
      <c r="B67">
        <v>58.590000152587898</v>
      </c>
      <c r="C67">
        <v>6.5830001831054696</v>
      </c>
      <c r="D67">
        <v>49.955001831054702</v>
      </c>
      <c r="E67">
        <v>215.44470214843801</v>
      </c>
      <c r="F67">
        <v>130.98750305175801</v>
      </c>
      <c r="G67">
        <v>220.44000244140599</v>
      </c>
      <c r="H67">
        <v>104.99900054931599</v>
      </c>
      <c r="I67">
        <v>4.4060325622558603</v>
      </c>
      <c r="J67">
        <v>124.610000610352</v>
      </c>
    </row>
    <row r="68" spans="1:10" x14ac:dyDescent="0.55000000000000004">
      <c r="A68" s="26">
        <v>43644</v>
      </c>
      <c r="B68">
        <v>57.819999694824197</v>
      </c>
      <c r="C68">
        <v>6.2600002288818404</v>
      </c>
      <c r="D68">
        <v>49.330001831054702</v>
      </c>
      <c r="E68">
        <v>212.03926086425801</v>
      </c>
      <c r="F68">
        <v>129.104415893555</v>
      </c>
      <c r="G68">
        <v>214.28999328613301</v>
      </c>
      <c r="H68">
        <v>105.05500030517599</v>
      </c>
      <c r="I68">
        <v>4.3990635871887198</v>
      </c>
      <c r="J68">
        <v>120.5</v>
      </c>
    </row>
    <row r="69" spans="1:10" x14ac:dyDescent="0.55000000000000004">
      <c r="A69" s="26">
        <v>43616</v>
      </c>
      <c r="B69">
        <v>54.5</v>
      </c>
      <c r="C69">
        <v>6.0240001678466797</v>
      </c>
      <c r="D69">
        <v>47.200000762939503</v>
      </c>
      <c r="E69">
        <v>207.84645080566401</v>
      </c>
      <c r="F69">
        <v>127.03840637207</v>
      </c>
      <c r="G69">
        <v>209.61999511718801</v>
      </c>
      <c r="H69">
        <v>105.09400177002</v>
      </c>
      <c r="I69">
        <v>4.3868675231933603</v>
      </c>
      <c r="J69">
        <v>113.379997253418</v>
      </c>
    </row>
    <row r="70" spans="1:10" x14ac:dyDescent="0.55000000000000004">
      <c r="A70" s="26">
        <v>43585</v>
      </c>
      <c r="B70">
        <v>57.540000915527301</v>
      </c>
      <c r="C70">
        <v>6.3600001335143999</v>
      </c>
      <c r="D70">
        <v>47.549999237060497</v>
      </c>
      <c r="E70">
        <v>205.43728637695301</v>
      </c>
      <c r="F70">
        <v>127.352973937988</v>
      </c>
      <c r="G70">
        <v>209.63000488281199</v>
      </c>
      <c r="H70">
        <v>105.147003173828</v>
      </c>
      <c r="I70">
        <v>4.3768501281738299</v>
      </c>
      <c r="J70">
        <v>111.379997253418</v>
      </c>
    </row>
    <row r="71" spans="1:10" x14ac:dyDescent="0.55000000000000004">
      <c r="A71" s="26">
        <v>43553</v>
      </c>
      <c r="B71">
        <v>55.590000152587898</v>
      </c>
      <c r="C71">
        <v>6.1290001869201696</v>
      </c>
      <c r="D71">
        <v>47.080001831054702</v>
      </c>
      <c r="E71">
        <v>205.55067443847699</v>
      </c>
      <c r="F71">
        <v>126.649780273438</v>
      </c>
      <c r="G71">
        <v>208.61000061035199</v>
      </c>
      <c r="H71">
        <v>105.20099639892599</v>
      </c>
      <c r="I71">
        <v>4.3685746192932102</v>
      </c>
      <c r="J71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780F-BB3B-482B-A132-FBDB525AF4D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A-9323-48D9-B282-CF0E4ED6603C}">
  <dimension ref="A1:I9"/>
  <sheetViews>
    <sheetView workbookViewId="0">
      <selection activeCell="D23" sqref="D23"/>
    </sheetView>
  </sheetViews>
  <sheetFormatPr defaultRowHeight="14.4" x14ac:dyDescent="0.55000000000000004"/>
  <cols>
    <col min="1" max="1" width="16.68359375" bestFit="1" customWidth="1"/>
    <col min="2" max="2" width="16" bestFit="1" customWidth="1"/>
    <col min="3" max="3" width="12.15625" bestFit="1" customWidth="1"/>
    <col min="4" max="4" width="17.41796875" bestFit="1" customWidth="1"/>
    <col min="5" max="5" width="15.41796875" bestFit="1" customWidth="1"/>
    <col min="6" max="6" width="17.26171875" bestFit="1" customWidth="1"/>
    <col min="7" max="7" width="11.578125" bestFit="1" customWidth="1"/>
    <col min="8" max="8" width="15.578125" bestFit="1" customWidth="1"/>
    <col min="9" max="9" width="11.68359375" bestFit="1" customWidth="1"/>
  </cols>
  <sheetData>
    <row r="1" spans="1:9" x14ac:dyDescent="0.55000000000000004">
      <c r="A1" s="31"/>
      <c r="B1" s="31" t="s">
        <v>34</v>
      </c>
      <c r="C1" s="31" t="s">
        <v>22</v>
      </c>
      <c r="D1" s="31" t="s">
        <v>23</v>
      </c>
      <c r="E1" s="31" t="s">
        <v>35</v>
      </c>
      <c r="F1" s="31" t="s">
        <v>24</v>
      </c>
      <c r="G1" s="31" t="s">
        <v>36</v>
      </c>
      <c r="H1" s="31" t="s">
        <v>28</v>
      </c>
      <c r="I1" s="31" t="s">
        <v>29</v>
      </c>
    </row>
    <row r="2" spans="1:9" x14ac:dyDescent="0.55000000000000004">
      <c r="A2" t="s">
        <v>34</v>
      </c>
      <c r="B2">
        <v>1</v>
      </c>
    </row>
    <row r="3" spans="1:9" x14ac:dyDescent="0.55000000000000004">
      <c r="A3" t="s">
        <v>22</v>
      </c>
      <c r="B3">
        <v>0.74550515065673795</v>
      </c>
      <c r="C3">
        <v>1</v>
      </c>
    </row>
    <row r="4" spans="1:9" x14ac:dyDescent="0.55000000000000004">
      <c r="A4" t="s">
        <v>23</v>
      </c>
      <c r="B4">
        <v>0.83326907431395325</v>
      </c>
      <c r="C4">
        <v>0.73349941292624177</v>
      </c>
      <c r="D4">
        <v>1</v>
      </c>
    </row>
    <row r="5" spans="1:9" x14ac:dyDescent="0.55000000000000004">
      <c r="A5" t="s">
        <v>35</v>
      </c>
      <c r="B5">
        <v>0.7709917338030583</v>
      </c>
      <c r="C5">
        <v>0.61918499629444068</v>
      </c>
      <c r="D5">
        <v>0.85636793387895949</v>
      </c>
      <c r="E5">
        <v>1</v>
      </c>
    </row>
    <row r="6" spans="1:9" x14ac:dyDescent="0.55000000000000004">
      <c r="A6" t="s">
        <v>24</v>
      </c>
      <c r="B6">
        <v>0.36495874989003879</v>
      </c>
      <c r="C6">
        <v>0.39009304761361246</v>
      </c>
      <c r="D6">
        <v>0.45889061286761279</v>
      </c>
      <c r="E6">
        <v>0.27896622786469494</v>
      </c>
      <c r="F6">
        <v>1</v>
      </c>
    </row>
    <row r="7" spans="1:9" x14ac:dyDescent="0.55000000000000004">
      <c r="A7" t="s">
        <v>36</v>
      </c>
      <c r="B7">
        <v>0.54849847423495013</v>
      </c>
      <c r="C7">
        <v>0.47680967069869901</v>
      </c>
      <c r="D7">
        <v>0.62784321445201485</v>
      </c>
      <c r="E7">
        <v>0.49198736079247168</v>
      </c>
      <c r="F7">
        <v>0.56344864008082163</v>
      </c>
      <c r="G7">
        <v>1</v>
      </c>
    </row>
    <row r="8" spans="1:9" x14ac:dyDescent="0.55000000000000004">
      <c r="A8" t="s">
        <v>28</v>
      </c>
      <c r="B8">
        <v>4.0079126499875994E-2</v>
      </c>
      <c r="C8">
        <v>-7.0141910846210687E-2</v>
      </c>
      <c r="D8">
        <v>2.4210290821083464E-2</v>
      </c>
      <c r="E8">
        <v>-2.6777908852518698E-2</v>
      </c>
      <c r="F8">
        <v>0.18770012709516215</v>
      </c>
      <c r="G8">
        <v>6.1920454038077444E-2</v>
      </c>
      <c r="H8">
        <v>1</v>
      </c>
    </row>
    <row r="9" spans="1:9" ht="14.7" thickBot="1" x14ac:dyDescent="0.6">
      <c r="A9" s="30" t="s">
        <v>29</v>
      </c>
      <c r="B9" s="30">
        <v>0.16626710264415823</v>
      </c>
      <c r="C9" s="30">
        <v>-1.2081530564295095E-3</v>
      </c>
      <c r="D9" s="30">
        <v>6.8488114328150607E-2</v>
      </c>
      <c r="E9" s="30">
        <v>4.4885567949347054E-2</v>
      </c>
      <c r="F9" s="30">
        <v>0.10529246744246205</v>
      </c>
      <c r="G9" s="30">
        <v>8.2502469272346696E-2</v>
      </c>
      <c r="H9" s="30">
        <v>0.21387951889050613</v>
      </c>
      <c r="I9" s="30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0C0-0EA2-49B8-AE3B-368BF054DBC0}">
  <dimension ref="A1"/>
  <sheetViews>
    <sheetView workbookViewId="0">
      <selection activeCell="H23" sqref="H23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7F52-0E0B-4DF5-8F31-A52100DF8052}">
  <dimension ref="A1:I9"/>
  <sheetViews>
    <sheetView showGridLines="0" workbookViewId="0">
      <selection activeCell="B16" sqref="B16"/>
    </sheetView>
  </sheetViews>
  <sheetFormatPr defaultRowHeight="14.4" x14ac:dyDescent="0.55000000000000004"/>
  <cols>
    <col min="1" max="1" width="20.26171875" bestFit="1" customWidth="1"/>
    <col min="2" max="2" width="16.26171875" bestFit="1" customWidth="1"/>
    <col min="3" max="3" width="21" bestFit="1" customWidth="1"/>
    <col min="4" max="4" width="15.578125" bestFit="1" customWidth="1"/>
    <col min="5" max="5" width="14.578125" bestFit="1" customWidth="1"/>
    <col min="6" max="6" width="17.26171875" bestFit="1" customWidth="1"/>
    <col min="7" max="7" width="11.68359375" bestFit="1" customWidth="1"/>
    <col min="8" max="8" width="15.578125" bestFit="1" customWidth="1"/>
    <col min="9" max="9" width="9.26171875" bestFit="1" customWidth="1"/>
  </cols>
  <sheetData>
    <row r="1" spans="1:9" x14ac:dyDescent="0.55000000000000004">
      <c r="A1" s="31"/>
      <c r="B1" s="31" t="s">
        <v>37</v>
      </c>
      <c r="C1" s="31" t="s">
        <v>38</v>
      </c>
      <c r="D1" s="31" t="s">
        <v>39</v>
      </c>
      <c r="E1" s="31" t="s">
        <v>40</v>
      </c>
      <c r="F1" s="31" t="s">
        <v>24</v>
      </c>
      <c r="G1" s="31" t="s">
        <v>36</v>
      </c>
      <c r="H1" s="31" t="s">
        <v>28</v>
      </c>
      <c r="I1" s="31" t="s">
        <v>29</v>
      </c>
    </row>
    <row r="2" spans="1:9" x14ac:dyDescent="0.55000000000000004">
      <c r="A2" t="s">
        <v>37</v>
      </c>
      <c r="B2">
        <v>1</v>
      </c>
    </row>
    <row r="3" spans="1:9" x14ac:dyDescent="0.55000000000000004">
      <c r="A3" t="s">
        <v>38</v>
      </c>
      <c r="B3">
        <v>0.68903314089430756</v>
      </c>
      <c r="C3">
        <v>1</v>
      </c>
    </row>
    <row r="4" spans="1:9" x14ac:dyDescent="0.55000000000000004">
      <c r="A4" t="s">
        <v>39</v>
      </c>
      <c r="B4">
        <v>0.76744145704755784</v>
      </c>
      <c r="C4">
        <v>0.75894563505256174</v>
      </c>
      <c r="D4">
        <v>1</v>
      </c>
    </row>
    <row r="5" spans="1:9" x14ac:dyDescent="0.55000000000000004">
      <c r="A5" t="s">
        <v>40</v>
      </c>
      <c r="B5">
        <v>0.78764737723611644</v>
      </c>
      <c r="C5">
        <v>0.6610423192679229</v>
      </c>
      <c r="D5">
        <v>0.68807724429368067</v>
      </c>
      <c r="E5">
        <v>1</v>
      </c>
    </row>
    <row r="6" spans="1:9" x14ac:dyDescent="0.55000000000000004">
      <c r="A6" t="s">
        <v>24</v>
      </c>
      <c r="B6">
        <v>0.37213285808245522</v>
      </c>
      <c r="C6">
        <v>0.40889328984472767</v>
      </c>
      <c r="D6">
        <v>0.28962805157137</v>
      </c>
      <c r="E6">
        <v>0.40615182368647684</v>
      </c>
      <c r="F6">
        <v>1</v>
      </c>
    </row>
    <row r="7" spans="1:9" x14ac:dyDescent="0.55000000000000004">
      <c r="A7" t="s">
        <v>36</v>
      </c>
      <c r="B7">
        <v>0.54824062353018699</v>
      </c>
      <c r="C7">
        <v>0.57885161614852521</v>
      </c>
      <c r="D7">
        <v>0.49242901493816177</v>
      </c>
      <c r="E7">
        <v>0.56544003291738398</v>
      </c>
      <c r="F7">
        <v>0.56636778644772801</v>
      </c>
      <c r="G7">
        <v>1</v>
      </c>
    </row>
    <row r="8" spans="1:9" x14ac:dyDescent="0.55000000000000004">
      <c r="A8" t="s">
        <v>28</v>
      </c>
      <c r="B8">
        <v>4.2284907361102617E-2</v>
      </c>
      <c r="C8">
        <v>-3.651793212410132E-3</v>
      </c>
      <c r="D8">
        <v>-3.0683192423905676E-2</v>
      </c>
      <c r="E8">
        <v>-9.7084363162965523E-2</v>
      </c>
      <c r="F8">
        <v>0.19389489265726462</v>
      </c>
      <c r="G8">
        <v>6.0081578891472844E-2</v>
      </c>
      <c r="H8">
        <v>1</v>
      </c>
    </row>
    <row r="9" spans="1:9" ht="14.7" thickBot="1" x14ac:dyDescent="0.6">
      <c r="A9" s="30" t="s">
        <v>29</v>
      </c>
      <c r="B9" s="30">
        <v>0.16884073092697496</v>
      </c>
      <c r="C9" s="30">
        <v>6.7169412904138401E-2</v>
      </c>
      <c r="D9" s="30">
        <v>4.7095478031725251E-2</v>
      </c>
      <c r="E9" s="30">
        <v>-5.6455419509731854E-2</v>
      </c>
      <c r="F9" s="30">
        <v>0.10445823204874551</v>
      </c>
      <c r="G9" s="30">
        <v>8.3866159695219045E-2</v>
      </c>
      <c r="H9" s="30">
        <v>0.21779425446248854</v>
      </c>
      <c r="I9" s="30">
        <v>1</v>
      </c>
    </row>
  </sheetData>
  <conditionalFormatting sqref="B2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QUOTE</vt:lpstr>
      <vt:lpstr>var_cov</vt:lpstr>
      <vt:lpstr>matr_sqm</vt:lpstr>
      <vt:lpstr>corr_matrix</vt:lpstr>
      <vt:lpstr>Returns</vt:lpstr>
      <vt:lpstr>Prices</vt:lpstr>
      <vt:lpstr>quote2</vt:lpstr>
      <vt:lpstr>corr_matrix2</vt:lpstr>
      <vt:lpstr>quote1</vt:lpstr>
      <vt:lpstr>corr_matrix1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</dc:creator>
  <cp:keywords/>
  <dc:description/>
  <cp:lastModifiedBy>Daniele Campus</cp:lastModifiedBy>
  <cp:revision/>
  <dcterms:created xsi:type="dcterms:W3CDTF">2024-11-10T17:13:23Z</dcterms:created>
  <dcterms:modified xsi:type="dcterms:W3CDTF">2025-02-14T16:46:14Z</dcterms:modified>
  <cp:category/>
  <cp:contentStatus/>
</cp:coreProperties>
</file>