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stos mensuales" sheetId="1" r:id="rId4"/>
    <sheet state="visible" name="Modelo" sheetId="2" r:id="rId5"/>
  </sheets>
  <definedNames/>
  <calcPr/>
</workbook>
</file>

<file path=xl/sharedStrings.xml><?xml version="1.0" encoding="utf-8"?>
<sst xmlns="http://schemas.openxmlformats.org/spreadsheetml/2006/main" count="47" uniqueCount="37">
  <si>
    <t>Concepts</t>
  </si>
  <si>
    <t>Quantity</t>
  </si>
  <si>
    <t>Unit Cost</t>
  </si>
  <si>
    <t>Subtotal</t>
  </si>
  <si>
    <t>Category</t>
  </si>
  <si>
    <t>Start</t>
  </si>
  <si>
    <t>Payroll</t>
  </si>
  <si>
    <t>Monthly</t>
  </si>
  <si>
    <t>Marketing</t>
  </si>
  <si>
    <t>Rent</t>
  </si>
  <si>
    <t>Computers</t>
  </si>
  <si>
    <t>One-Time</t>
  </si>
  <si>
    <t>Software</t>
  </si>
  <si>
    <t>Legal</t>
  </si>
  <si>
    <t>Accounting</t>
  </si>
  <si>
    <t>Domain</t>
  </si>
  <si>
    <t>Business email</t>
  </si>
  <si>
    <t>Variables eployees</t>
  </si>
  <si>
    <t>Customer for month</t>
  </si>
  <si>
    <t>Finantial Indicators</t>
  </si>
  <si>
    <t>Configuration</t>
  </si>
  <si>
    <t>Discount Rate</t>
  </si>
  <si>
    <t>Present Value</t>
  </si>
  <si>
    <t>Initial capital (proy)</t>
  </si>
  <si>
    <t>TIR</t>
  </si>
  <si>
    <t>Clients by employee</t>
  </si>
  <si>
    <t>First clients</t>
  </si>
  <si>
    <t>Projection</t>
  </si>
  <si>
    <t>Total</t>
  </si>
  <si>
    <t>Real Clients</t>
  </si>
  <si>
    <t>Projected Clients</t>
  </si>
  <si>
    <t>Rents</t>
  </si>
  <si>
    <t>Fixed Costs</t>
  </si>
  <si>
    <t>Variable Costs</t>
  </si>
  <si>
    <t>Total Income</t>
  </si>
  <si>
    <t>Total Costs</t>
  </si>
  <si>
    <t>Flujo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</si>
</sst>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-&quot;$&quot;* #,##0.00_-;\-&quot;$&quot;* #,##0.00_-;_-&quot;$&quot;* &quot;-&quot;??_-;_-@"/>
    <numFmt numFmtId="165" formatCode="_(* #,##0.00_);_(* \(#,##0.00\);_(* &quot;-&quot;??_);_(@_)"/>
    <numFmt numFmtId="166" formatCode="&quot;$&quot;#,##0.00;[Red]\-&quot;$&quot;#,##0.00"/>
    <numFmt numFmtId="167" formatCode="_-* #,##0.00_-;\-* #,##0.00_-;_-* &quot;-&quot;??_-;_-@"/>
    <numFmt numFmtId="168" formatCode="&quot;$&quot;#,##0.00"/>
  </numFmts>
  <fonts count="16">
    <font>
      <sz val="11.0"/>
      <color theme="1"/>
      <name val="Calibri"/>
      <scheme val="minor"/>
    </font>
    <font>
      <b/>
      <sz val="11.0"/>
      <color rgb="FFFFFFFF"/>
      <name val="Montserrat"/>
    </font>
    <font>
      <b/>
      <sz val="11.0"/>
      <color theme="0"/>
      <name val="Montserrat"/>
    </font>
    <font>
      <color theme="1"/>
      <name val="Calibri"/>
      <scheme val="minor"/>
    </font>
    <font>
      <color theme="1"/>
      <name val="Montserrat"/>
    </font>
    <font>
      <b/>
      <color rgb="FFF6F5F2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F6F5F2"/>
      <name val="Calibri"/>
    </font>
    <font/>
    <font>
      <color rgb="FFF6F5F2"/>
      <name val="Calibri"/>
      <scheme val="minor"/>
    </font>
    <font>
      <sz val="11.0"/>
      <color rgb="FFF6F5F2"/>
      <name val="Calibri"/>
    </font>
    <font>
      <b/>
      <sz val="11.0"/>
      <color rgb="FFFFFFFF"/>
      <name val="Calibri"/>
    </font>
    <font>
      <sz val="11.0"/>
      <color theme="0"/>
      <name val="Calibri"/>
    </font>
    <font>
      <b/>
      <sz val="11.0"/>
      <color theme="1"/>
      <name val="Montserrat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5453CF"/>
        <bgColor rgb="FF5453CF"/>
      </patternFill>
    </fill>
    <fill>
      <patternFill patternType="solid">
        <fgColor rgb="FFF6F5F2"/>
        <bgColor rgb="FFF6F5F2"/>
      </patternFill>
    </fill>
    <fill>
      <patternFill patternType="solid">
        <fgColor rgb="FFA277F8"/>
        <bgColor rgb="FFA277F8"/>
      </patternFill>
    </fill>
    <fill>
      <patternFill patternType="solid">
        <fgColor rgb="FFDDFF7D"/>
        <bgColor rgb="FFDDFF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3">
    <border/>
    <border>
      <left/>
      <right/>
      <top/>
      <bottom/>
    </border>
    <border>
      <left/>
      <right style="thin">
        <color rgb="FFF6F5F2"/>
      </right>
      <top/>
      <bottom/>
    </border>
    <border>
      <right/>
      <top/>
      <bottom/>
    </border>
    <border>
      <left/>
      <top/>
      <bottom/>
    </border>
    <border>
      <left style="thin">
        <color rgb="FF5453CF"/>
      </left>
      <top style="thin">
        <color rgb="FF5453CF"/>
      </top>
    </border>
    <border>
      <top style="thin">
        <color rgb="FF5453CF"/>
      </top>
    </border>
    <border>
      <right style="thin">
        <color rgb="FF5453CF"/>
      </right>
      <top style="thin">
        <color rgb="FF5453CF"/>
      </top>
    </border>
    <border>
      <left style="thin">
        <color rgb="FF5453CF"/>
      </left>
      <top style="thin">
        <color rgb="FFF6F5F2"/>
      </top>
      <bottom style="thin">
        <color rgb="FF5453CF"/>
      </bottom>
    </border>
    <border>
      <right style="thin">
        <color rgb="FFF6F5F2"/>
      </right>
      <top style="thin">
        <color rgb="FFF6F5F2"/>
      </top>
      <bottom style="thin">
        <color rgb="FF5453CF"/>
      </bottom>
    </border>
    <border>
      <right style="thin">
        <color rgb="FF5453CF"/>
      </right>
      <top style="thin">
        <color rgb="FFF6F5F2"/>
      </top>
      <bottom style="thin">
        <color rgb="FF5453CF"/>
      </bottom>
    </border>
    <border>
      <left style="thin">
        <color rgb="FF5453CF"/>
      </left>
      <top style="thin">
        <color rgb="FF5453CF"/>
      </top>
      <bottom style="thin">
        <color rgb="FF5453CF"/>
      </bottom>
    </border>
    <border>
      <right style="thin">
        <color rgb="FFF6F5F2"/>
      </right>
      <top style="thin">
        <color rgb="FF5453CF"/>
      </top>
      <bottom style="thin">
        <color rgb="FF5453CF"/>
      </bottom>
    </border>
    <border>
      <right style="thin">
        <color rgb="FF5453CF"/>
      </right>
      <top style="thin">
        <color rgb="FF5453CF"/>
      </top>
      <bottom style="thin">
        <color rgb="FF5453CF"/>
      </bottom>
    </border>
    <border>
      <right style="thin">
        <color rgb="FFF6F5F2"/>
      </right>
      <top style="thin">
        <color rgb="FF5453CF"/>
      </top>
    </border>
    <border>
      <right style="thin">
        <color rgb="FFF6F5F2"/>
      </right>
    </border>
    <border>
      <left/>
      <right style="thin">
        <color rgb="FFF6F5F2"/>
      </right>
      <top/>
    </border>
    <border>
      <right/>
      <top/>
    </border>
    <border>
      <left/>
      <right/>
      <bottom/>
    </border>
    <border>
      <left style="thin">
        <color rgb="FFF6F5F2"/>
      </left>
      <right style="thin">
        <color rgb="FFF6F5F2"/>
      </right>
      <top style="thin">
        <color rgb="FFF6F5F2"/>
      </top>
      <bottom style="thin">
        <color rgb="FFF6F5F2"/>
      </bottom>
    </border>
    <border>
      <top/>
      <bottom/>
    </border>
    <border>
      <left/>
      <right/>
      <top/>
    </border>
    <border>
      <left style="thin">
        <color rgb="FFC8C8C8"/>
      </left>
      <right style="thin">
        <color rgb="FF000000"/>
      </right>
      <top style="thin">
        <color rgb="FFC8C8C8"/>
      </top>
      <bottom style="thin">
        <color rgb="FFC8C8C8"/>
      </bottom>
    </border>
    <border>
      <right style="thin">
        <color rgb="FFC8C8C8"/>
      </right>
      <top style="thin">
        <color rgb="FFC8C8C8"/>
      </top>
      <bottom style="thin">
        <color rgb="FFC8C8C8"/>
      </bottom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</border>
    <border>
      <left style="thin">
        <color rgb="FFC8C8C8"/>
      </left>
      <top style="thin">
        <color rgb="FFC8C8C8"/>
      </top>
      <bottom style="thin">
        <color rgb="FFC8C8C8"/>
      </bottom>
    </border>
    <border>
      <left style="thin">
        <color rgb="FFDDFF7D"/>
      </left>
      <right style="thin">
        <color rgb="FFDDFF7D"/>
      </right>
      <top style="thin">
        <color rgb="FFDDFF7D"/>
      </top>
      <bottom style="thin">
        <color rgb="FFDDFF7D"/>
      </bottom>
    </border>
    <border>
      <right style="thin">
        <color rgb="FF000000"/>
      </right>
    </border>
    <border>
      <right/>
      <bottom/>
    </border>
    <border>
      <left/>
      <bottom/>
    </border>
    <border>
      <left style="thin">
        <color rgb="FFA277F8"/>
      </left>
      <right style="thin">
        <color rgb="FFA277F8"/>
      </right>
      <bottom/>
    </border>
    <border>
      <left style="thin">
        <color rgb="FFA277F8"/>
      </left>
      <right style="thin">
        <color rgb="FFA277F8"/>
      </right>
      <top/>
      <bottom/>
    </border>
    <border>
      <left style="thin">
        <color rgb="FFA277F8"/>
      </left>
      <right style="thin">
        <color rgb="FFA277F8"/>
      </right>
      <bottom style="thin">
        <color rgb="FFA277F8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2" numFmtId="17" xfId="0" applyAlignment="1" applyBorder="1" applyFont="1" applyNumberFormat="1">
      <alignment vertical="center"/>
    </xf>
    <xf borderId="0" fillId="3" fontId="3" numFmtId="0" xfId="0" applyFill="1" applyFont="1"/>
    <xf borderId="0" fillId="3" fontId="4" numFmtId="0" xfId="0" applyAlignment="1" applyFont="1">
      <alignment readingOrder="0"/>
    </xf>
    <xf borderId="0" fillId="4" fontId="5" numFmtId="0" xfId="0" applyAlignment="1" applyFill="1" applyFont="1">
      <alignment horizontal="center"/>
    </xf>
    <xf borderId="0" fillId="3" fontId="6" numFmtId="164" xfId="0" applyFont="1" applyNumberFormat="1"/>
    <xf borderId="0" fillId="3" fontId="3" numFmtId="0" xfId="0" applyAlignment="1" applyFont="1">
      <alignment readingOrder="0"/>
    </xf>
    <xf borderId="0" fillId="5" fontId="6" numFmtId="17" xfId="0" applyFill="1" applyFont="1" applyNumberFormat="1"/>
    <xf borderId="0" fillId="3" fontId="4" numFmtId="0" xfId="0" applyFont="1"/>
    <xf borderId="0" fillId="3" fontId="6" numFmtId="164" xfId="0" applyAlignment="1" applyFont="1" applyNumberFormat="1">
      <alignment readingOrder="0"/>
    </xf>
    <xf borderId="0" fillId="4" fontId="5" numFmtId="0" xfId="0" applyAlignment="1" applyFont="1">
      <alignment horizontal="center" readingOrder="0"/>
    </xf>
    <xf borderId="2" fillId="5" fontId="7" numFmtId="0" xfId="0" applyAlignment="1" applyBorder="1" applyFont="1">
      <alignment readingOrder="0"/>
    </xf>
    <xf borderId="3" fillId="5" fontId="6" numFmtId="0" xfId="0" applyBorder="1" applyFont="1"/>
    <xf borderId="4" fillId="3" fontId="6" numFmtId="0" xfId="0" applyBorder="1" applyFont="1"/>
    <xf borderId="5" fillId="2" fontId="8" numFmtId="0" xfId="0" applyAlignment="1" applyBorder="1" applyFont="1">
      <alignment horizontal="center" readingOrder="0"/>
    </xf>
    <xf borderId="6" fillId="0" fontId="9" numFmtId="0" xfId="0" applyBorder="1" applyFont="1"/>
    <xf borderId="7" fillId="0" fontId="9" numFmtId="0" xfId="0" applyBorder="1" applyFont="1"/>
    <xf borderId="3" fillId="3" fontId="7" numFmtId="0" xfId="0" applyAlignment="1" applyBorder="1" applyFont="1">
      <alignment horizontal="center"/>
    </xf>
    <xf borderId="1" fillId="3" fontId="7" numFmtId="0" xfId="0" applyAlignment="1" applyBorder="1" applyFont="1">
      <alignment horizontal="center"/>
    </xf>
    <xf borderId="1" fillId="3" fontId="6" numFmtId="0" xfId="0" applyBorder="1" applyFont="1"/>
    <xf borderId="3" fillId="5" fontId="6" numFmtId="165" xfId="0" applyBorder="1" applyFont="1" applyNumberFormat="1"/>
    <xf borderId="8" fillId="2" fontId="8" numFmtId="0" xfId="0" applyAlignment="1" applyBorder="1" applyFont="1">
      <alignment horizontal="left" readingOrder="0"/>
    </xf>
    <xf borderId="9" fillId="0" fontId="9" numFmtId="0" xfId="0" applyBorder="1" applyFont="1"/>
    <xf borderId="10" fillId="2" fontId="10" numFmtId="0" xfId="0" applyBorder="1" applyFont="1"/>
    <xf borderId="0" fillId="6" fontId="3" numFmtId="0" xfId="0" applyFill="1" applyFont="1"/>
    <xf borderId="11" fillId="2" fontId="8" numFmtId="0" xfId="0" applyAlignment="1" applyBorder="1" applyFont="1">
      <alignment horizontal="left" readingOrder="0"/>
    </xf>
    <xf borderId="12" fillId="0" fontId="9" numFmtId="0" xfId="0" applyBorder="1" applyFont="1"/>
    <xf borderId="13" fillId="2" fontId="11" numFmtId="165" xfId="0" applyBorder="1" applyFont="1" applyNumberFormat="1"/>
    <xf borderId="3" fillId="3" fontId="6" numFmtId="166" xfId="0" applyBorder="1" applyFont="1" applyNumberFormat="1"/>
    <xf borderId="1" fillId="3" fontId="6" numFmtId="166" xfId="0" applyBorder="1" applyFont="1" applyNumberFormat="1"/>
    <xf borderId="2" fillId="2" fontId="8" numFmtId="0" xfId="0" applyAlignment="1" applyBorder="1" applyFont="1">
      <alignment horizontal="left" readingOrder="0" vertical="center"/>
    </xf>
    <xf borderId="3" fillId="2" fontId="11" numFmtId="167" xfId="0" applyAlignment="1" applyBorder="1" applyFont="1" applyNumberFormat="1">
      <alignment horizontal="center" vertical="center"/>
    </xf>
    <xf borderId="5" fillId="2" fontId="8" numFmtId="0" xfId="0" applyAlignment="1" applyBorder="1" applyFont="1">
      <alignment horizontal="left"/>
    </xf>
    <xf borderId="14" fillId="0" fontId="9" numFmtId="0" xfId="0" applyBorder="1" applyFont="1"/>
    <xf borderId="7" fillId="2" fontId="11" numFmtId="10" xfId="0" applyBorder="1" applyFont="1" applyNumberFormat="1"/>
    <xf borderId="3" fillId="3" fontId="6" numFmtId="10" xfId="0" applyBorder="1" applyFont="1" applyNumberFormat="1"/>
    <xf borderId="1" fillId="3" fontId="6" numFmtId="10" xfId="0" applyBorder="1" applyFont="1" applyNumberFormat="1"/>
    <xf borderId="3" fillId="5" fontId="6" numFmtId="167" xfId="0" applyBorder="1" applyFont="1" applyNumberFormat="1"/>
    <xf borderId="0" fillId="2" fontId="6" numFmtId="0" xfId="0" applyFont="1"/>
    <xf borderId="15" fillId="2" fontId="6" numFmtId="0" xfId="0" applyBorder="1" applyFont="1"/>
    <xf borderId="3" fillId="3" fontId="6" numFmtId="0" xfId="0" applyBorder="1" applyFont="1"/>
    <xf borderId="16" fillId="5" fontId="7" numFmtId="0" xfId="0" applyAlignment="1" applyBorder="1" applyFont="1">
      <alignment readingOrder="0"/>
    </xf>
    <xf borderId="17" fillId="5" fontId="6" numFmtId="17" xfId="0" applyBorder="1" applyFont="1" applyNumberFormat="1"/>
    <xf borderId="18" fillId="3" fontId="6" numFmtId="0" xfId="0" applyBorder="1" applyFont="1"/>
    <xf borderId="19" fillId="3" fontId="3" numFmtId="0" xfId="0" applyBorder="1" applyFont="1"/>
    <xf borderId="18" fillId="3" fontId="7" numFmtId="0" xfId="0" applyBorder="1" applyFont="1"/>
    <xf borderId="18" fillId="3" fontId="6" numFmtId="167" xfId="0" applyBorder="1" applyFont="1" applyNumberFormat="1"/>
    <xf borderId="1" fillId="3" fontId="6" numFmtId="167" xfId="0" applyBorder="1" applyFont="1" applyNumberFormat="1"/>
    <xf borderId="4" fillId="2" fontId="12" numFmtId="0" xfId="0" applyAlignment="1" applyBorder="1" applyFont="1">
      <alignment horizontal="center" readingOrder="0"/>
    </xf>
    <xf borderId="20" fillId="0" fontId="9" numFmtId="0" xfId="0" applyBorder="1" applyFont="1"/>
    <xf borderId="3" fillId="0" fontId="9" numFmtId="0" xfId="0" applyBorder="1" applyFont="1"/>
    <xf borderId="1" fillId="0" fontId="6" numFmtId="0" xfId="0" applyBorder="1" applyFont="1"/>
    <xf borderId="1" fillId="0" fontId="6" numFmtId="165" xfId="0" applyBorder="1" applyFont="1" applyNumberFormat="1"/>
    <xf borderId="21" fillId="2" fontId="13" numFmtId="0" xfId="0" applyBorder="1" applyFont="1"/>
    <xf borderId="21" fillId="2" fontId="13" numFmtId="17" xfId="0" applyBorder="1" applyFont="1" applyNumberFormat="1"/>
    <xf borderId="21" fillId="5" fontId="14" numFmtId="0" xfId="0" applyAlignment="1" applyBorder="1" applyFont="1">
      <alignment horizontal="center"/>
    </xf>
    <xf borderId="21" fillId="0" fontId="6" numFmtId="0" xfId="0" applyBorder="1" applyFont="1"/>
    <xf borderId="22" fillId="3" fontId="7" numFmtId="0" xfId="0" applyAlignment="1" applyBorder="1" applyFont="1">
      <alignment readingOrder="0"/>
    </xf>
    <xf borderId="23" fillId="3" fontId="3" numFmtId="0" xfId="0" applyBorder="1" applyFont="1"/>
    <xf borderId="24" fillId="3" fontId="3" numFmtId="0" xfId="0" applyBorder="1" applyFont="1"/>
    <xf borderId="24" fillId="3" fontId="6" numFmtId="0" xfId="0" applyBorder="1" applyFont="1"/>
    <xf borderId="25" fillId="3" fontId="3" numFmtId="0" xfId="0" applyBorder="1" applyFont="1"/>
    <xf borderId="0" fillId="2" fontId="10" numFmtId="0" xfId="0" applyFont="1"/>
    <xf borderId="26" fillId="5" fontId="6" numFmtId="167" xfId="0" applyBorder="1" applyFont="1" applyNumberFormat="1"/>
    <xf borderId="23" fillId="0" fontId="3" numFmtId="0" xfId="0" applyBorder="1" applyFont="1"/>
    <xf borderId="24" fillId="0" fontId="3" numFmtId="0" xfId="0" applyBorder="1" applyFont="1"/>
    <xf borderId="23" fillId="3" fontId="6" numFmtId="0" xfId="0" applyBorder="1" applyFont="1"/>
    <xf borderId="25" fillId="3" fontId="6" numFmtId="0" xfId="0" applyBorder="1" applyFont="1"/>
    <xf borderId="0" fillId="2" fontId="11" numFmtId="0" xfId="0" applyFont="1"/>
    <xf borderId="27" fillId="3" fontId="7" numFmtId="0" xfId="0" applyAlignment="1" applyBorder="1" applyFont="1">
      <alignment readingOrder="0"/>
    </xf>
    <xf borderId="28" fillId="3" fontId="6" numFmtId="165" xfId="0" applyBorder="1" applyFont="1" applyNumberFormat="1"/>
    <xf borderId="18" fillId="3" fontId="6" numFmtId="165" xfId="0" applyBorder="1" applyFont="1" applyNumberFormat="1"/>
    <xf borderId="29" fillId="3" fontId="6" numFmtId="165" xfId="0" applyBorder="1" applyFont="1" applyNumberFormat="1"/>
    <xf borderId="30" fillId="2" fontId="11" numFmtId="165" xfId="0" applyBorder="1" applyFont="1" applyNumberFormat="1"/>
    <xf borderId="3" fillId="3" fontId="6" numFmtId="167" xfId="0" applyBorder="1" applyFont="1" applyNumberFormat="1"/>
    <xf borderId="4" fillId="3" fontId="6" numFmtId="167" xfId="0" applyBorder="1" applyFont="1" applyNumberFormat="1"/>
    <xf borderId="31" fillId="2" fontId="11" numFmtId="167" xfId="0" applyBorder="1" applyFont="1" applyNumberFormat="1"/>
    <xf borderId="18" fillId="5" fontId="6" numFmtId="168" xfId="0" applyBorder="1" applyFont="1" applyNumberFormat="1"/>
    <xf borderId="27" fillId="3" fontId="7" numFmtId="0" xfId="0" applyBorder="1" applyFont="1"/>
    <xf borderId="31" fillId="2" fontId="11" numFmtId="0" xfId="0" applyBorder="1" applyFont="1"/>
    <xf borderId="1" fillId="5" fontId="6" numFmtId="168" xfId="0" applyBorder="1" applyFont="1" applyNumberFormat="1"/>
    <xf borderId="0" fillId="3" fontId="15" numFmtId="167" xfId="0" applyAlignment="1" applyFont="1" applyNumberFormat="1">
      <alignment readingOrder="0" shrinkToFit="0" vertical="bottom" wrapText="0"/>
    </xf>
    <xf borderId="3" fillId="2" fontId="11" numFmtId="167" xfId="0" applyBorder="1" applyFont="1" applyNumberFormat="1"/>
    <xf borderId="31" fillId="2" fontId="6" numFmtId="167" xfId="0" applyBorder="1" applyFont="1" applyNumberFormat="1"/>
    <xf borderId="1" fillId="7" fontId="6" numFmtId="167" xfId="0" applyBorder="1" applyFill="1" applyFont="1" applyNumberFormat="1"/>
    <xf borderId="27" fillId="3" fontId="3" numFmtId="0" xfId="0" applyAlignment="1" applyBorder="1" applyFont="1">
      <alignment readingOrder="0"/>
    </xf>
    <xf borderId="0" fillId="3" fontId="3" numFmtId="167" xfId="0" applyFont="1" applyNumberFormat="1"/>
    <xf borderId="32" fillId="2" fontId="3" numFmtId="167" xfId="0" applyBorder="1" applyFont="1" applyNumberFormat="1"/>
    <xf borderId="0" fillId="5" fontId="3" numFmtId="168" xfId="0" applyFont="1" applyNumberFormat="1"/>
  </cellXfs>
  <cellStyles count="1">
    <cellStyle xfId="0" name="Normal" builtinId="0"/>
  </cellStyles>
  <dxfs count="2">
    <dxf>
      <font/>
      <fill>
        <patternFill patternType="solid">
          <fgColor rgb="FFFF6565"/>
          <bgColor rgb="FFFF6565"/>
        </patternFill>
      </fill>
      <border/>
    </dxf>
    <dxf>
      <font/>
      <fill>
        <patternFill patternType="solid">
          <fgColor rgb="FFDDFF7D"/>
          <bgColor rgb="FFDDFF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12</xdr:row>
      <xdr:rowOff>47625</xdr:rowOff>
    </xdr:from>
    <xdr:ext cx="2038350" cy="4953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171450</xdr:colOff>
      <xdr:row>0</xdr:row>
      <xdr:rowOff>66675</xdr:rowOff>
    </xdr:from>
    <xdr:ext cx="1047750" cy="10477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25</xdr:row>
      <xdr:rowOff>152400</xdr:rowOff>
    </xdr:from>
    <xdr:ext cx="2228850" cy="542925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2.71"/>
    <col customWidth="1" min="3" max="3" width="19.71"/>
    <col customWidth="1" min="4" max="4" width="15.86"/>
    <col customWidth="1" min="5" max="5" width="14.43"/>
    <col customWidth="1" min="6" max="26" width="10.71"/>
  </cols>
  <sheetData>
    <row r="1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>
        <v>4.0</v>
      </c>
      <c r="C2" s="6">
        <v>35000.0</v>
      </c>
      <c r="D2" s="6">
        <f t="shared" ref="D2:D11" si="1">C2*B2</f>
        <v>140000</v>
      </c>
      <c r="E2" s="7" t="s">
        <v>7</v>
      </c>
      <c r="F2" s="8">
        <v>44713.0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8</v>
      </c>
      <c r="B3" s="5">
        <v>1.0</v>
      </c>
      <c r="C3" s="6">
        <v>10000.0</v>
      </c>
      <c r="D3" s="6">
        <f t="shared" si="1"/>
        <v>10000</v>
      </c>
      <c r="E3" s="7" t="s">
        <v>7</v>
      </c>
      <c r="F3" s="8">
        <v>44713.0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9</v>
      </c>
      <c r="B4" s="5">
        <v>1.0</v>
      </c>
      <c r="C4" s="6">
        <v>20000.0</v>
      </c>
      <c r="D4" s="6">
        <f t="shared" si="1"/>
        <v>20000</v>
      </c>
      <c r="E4" s="7" t="s">
        <v>7</v>
      </c>
      <c r="F4" s="8">
        <v>44713.0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10</v>
      </c>
      <c r="B5" s="5">
        <v>5.0</v>
      </c>
      <c r="C5" s="6">
        <v>25000.0</v>
      </c>
      <c r="D5" s="6">
        <f t="shared" si="1"/>
        <v>125000</v>
      </c>
      <c r="E5" s="7" t="s">
        <v>11</v>
      </c>
      <c r="F5" s="8">
        <v>44713.0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">
        <v>12</v>
      </c>
      <c r="B6" s="5">
        <v>0.0</v>
      </c>
      <c r="C6" s="6">
        <v>0.0</v>
      </c>
      <c r="D6" s="6">
        <f t="shared" si="1"/>
        <v>0</v>
      </c>
      <c r="E6" s="7" t="s">
        <v>11</v>
      </c>
      <c r="F6" s="8">
        <v>44713.0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13</v>
      </c>
      <c r="B7" s="5">
        <v>1.0</v>
      </c>
      <c r="C7" s="10">
        <v>15000.0</v>
      </c>
      <c r="D7" s="6">
        <f t="shared" si="1"/>
        <v>15000</v>
      </c>
      <c r="E7" s="7" t="s">
        <v>7</v>
      </c>
      <c r="F7" s="8">
        <v>44713.0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14</v>
      </c>
      <c r="B8" s="11">
        <v>1.0</v>
      </c>
      <c r="C8" s="10">
        <v>15000.0</v>
      </c>
      <c r="D8" s="6">
        <f t="shared" si="1"/>
        <v>15000</v>
      </c>
      <c r="E8" s="7" t="s">
        <v>7</v>
      </c>
      <c r="F8" s="8">
        <v>44713.0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15</v>
      </c>
      <c r="B9" s="5">
        <v>1.0</v>
      </c>
      <c r="C9" s="6">
        <v>1000.0</v>
      </c>
      <c r="D9" s="6">
        <f t="shared" si="1"/>
        <v>1000</v>
      </c>
      <c r="E9" s="7" t="s">
        <v>11</v>
      </c>
      <c r="F9" s="8">
        <v>44713.0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16</v>
      </c>
      <c r="B10" s="5">
        <v>5.0</v>
      </c>
      <c r="C10" s="6">
        <v>210.6</v>
      </c>
      <c r="D10" s="6">
        <f t="shared" si="1"/>
        <v>1053</v>
      </c>
      <c r="E10" s="7" t="s">
        <v>7</v>
      </c>
      <c r="F10" s="8">
        <v>44713.0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17</v>
      </c>
      <c r="B11" s="5">
        <v>0.0</v>
      </c>
      <c r="C11" s="10">
        <v>0.0</v>
      </c>
      <c r="D11" s="6">
        <f t="shared" si="1"/>
        <v>0</v>
      </c>
      <c r="E11" s="7" t="s">
        <v>7</v>
      </c>
      <c r="F11" s="8">
        <v>44713.0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6.57"/>
    <col customWidth="1" min="3" max="3" width="17.14"/>
    <col customWidth="1" min="4" max="4" width="18.14"/>
    <col customWidth="1" min="5" max="5" width="17.14"/>
    <col customWidth="1" min="6" max="6" width="18.29"/>
    <col customWidth="1" min="7" max="7" width="17.14"/>
    <col customWidth="1" min="8" max="8" width="12.14"/>
    <col customWidth="1" min="9" max="9" width="18.0"/>
    <col customWidth="1" min="10" max="10" width="19.0"/>
    <col customWidth="1" min="11" max="11" width="17.86"/>
    <col customWidth="1" min="12" max="12" width="16.86"/>
    <col customWidth="1" min="13" max="13" width="16.71"/>
    <col customWidth="1" min="14" max="14" width="17.86"/>
    <col customWidth="1" min="15" max="15" width="16.0"/>
    <col customWidth="1" min="16" max="16" width="17.0"/>
    <col customWidth="1" min="17" max="17" width="16.0"/>
    <col customWidth="1" min="18" max="18" width="16.57"/>
    <col customWidth="1" min="19" max="19" width="15.43"/>
    <col customWidth="1" min="20" max="20" width="16.71"/>
    <col customWidth="1" min="21" max="21" width="15.43"/>
    <col customWidth="1" min="22" max="22" width="13.14"/>
    <col customWidth="1" min="23" max="23" width="15.71"/>
    <col customWidth="1" min="24" max="24" width="15.43"/>
    <col customWidth="1" min="25" max="25" width="15.0"/>
    <col customWidth="1" min="26" max="26" width="13.86"/>
    <col customWidth="1" min="27" max="28" width="10.71"/>
    <col customWidth="1" min="29" max="29" width="13.14"/>
  </cols>
  <sheetData>
    <row r="1">
      <c r="A1" s="12" t="s">
        <v>18</v>
      </c>
      <c r="B1" s="13">
        <v>1.0</v>
      </c>
      <c r="C1" s="14"/>
      <c r="D1" s="15" t="s">
        <v>19</v>
      </c>
      <c r="E1" s="16"/>
      <c r="F1" s="17"/>
      <c r="G1" s="18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  <c r="V1" s="20"/>
      <c r="W1" s="20"/>
      <c r="X1" s="20"/>
      <c r="Y1" s="20"/>
      <c r="Z1" s="20"/>
    </row>
    <row r="2" ht="20.25" customHeight="1">
      <c r="A2" s="12" t="s">
        <v>20</v>
      </c>
      <c r="B2" s="21">
        <v>0.0</v>
      </c>
      <c r="C2" s="14"/>
      <c r="D2" s="22" t="s">
        <v>21</v>
      </c>
      <c r="E2" s="23"/>
      <c r="F2" s="24">
        <v>0.3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0"/>
      <c r="V2" s="20"/>
      <c r="W2" s="20"/>
      <c r="X2" s="20"/>
      <c r="Y2" s="20"/>
      <c r="Z2" s="20"/>
      <c r="AA2" s="25"/>
      <c r="AB2" s="25"/>
      <c r="AC2" s="25"/>
    </row>
    <row r="3" ht="19.5" customHeight="1">
      <c r="A3" s="12" t="s">
        <v>9</v>
      </c>
      <c r="B3" s="21">
        <v>20999.0</v>
      </c>
      <c r="C3" s="14"/>
      <c r="D3" s="26" t="s">
        <v>22</v>
      </c>
      <c r="E3" s="27"/>
      <c r="F3" s="28">
        <f t="array" ref="F3">NPV(F2/12,B23:Y23)</f>
        <v>143793.5804</v>
      </c>
      <c r="G3" s="29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0"/>
      <c r="V3" s="20"/>
      <c r="W3" s="20"/>
      <c r="X3" s="20"/>
      <c r="Y3" s="20"/>
      <c r="Z3" s="20"/>
    </row>
    <row r="4" ht="18.75" customHeight="1">
      <c r="A4" s="31" t="s">
        <v>23</v>
      </c>
      <c r="B4" s="32">
        <f>-1*SUMIF(B23:Z23,"&lt;0")</f>
        <v>1206628</v>
      </c>
      <c r="C4" s="14"/>
      <c r="D4" s="33" t="s">
        <v>24</v>
      </c>
      <c r="E4" s="34"/>
      <c r="F4" s="35">
        <f>IRR(B23:Y23)*12</f>
        <v>0.3932840955</v>
      </c>
      <c r="G4" s="36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20"/>
      <c r="V4" s="20"/>
      <c r="W4" s="20"/>
      <c r="X4" s="20"/>
      <c r="Y4" s="20"/>
      <c r="Z4" s="20"/>
    </row>
    <row r="5">
      <c r="A5" s="12" t="s">
        <v>25</v>
      </c>
      <c r="B5" s="38">
        <v>5.0</v>
      </c>
      <c r="C5" s="14"/>
      <c r="D5" s="39"/>
      <c r="E5" s="40"/>
      <c r="F5" s="39"/>
      <c r="G5" s="41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42" t="s">
        <v>26</v>
      </c>
      <c r="B6" s="43">
        <v>44743.0</v>
      </c>
      <c r="C6" s="20"/>
      <c r="D6" s="44"/>
      <c r="E6" s="44"/>
      <c r="F6" s="44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45"/>
      <c r="B7" s="45"/>
      <c r="C7" s="41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45"/>
      <c r="B8" s="45"/>
      <c r="C8" s="41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46"/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49" t="s">
        <v>27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1"/>
      <c r="AA10" s="52"/>
      <c r="AB10" s="52"/>
      <c r="AC10" s="53"/>
    </row>
    <row r="11">
      <c r="A11" s="54"/>
      <c r="B11" s="55">
        <v>44713.0</v>
      </c>
      <c r="C11" s="55">
        <v>44743.0</v>
      </c>
      <c r="D11" s="55">
        <v>44774.0</v>
      </c>
      <c r="E11" s="55">
        <v>44805.0</v>
      </c>
      <c r="F11" s="55">
        <v>44835.0</v>
      </c>
      <c r="G11" s="55">
        <v>44866.0</v>
      </c>
      <c r="H11" s="55">
        <v>44896.0</v>
      </c>
      <c r="I11" s="55">
        <v>44927.0</v>
      </c>
      <c r="J11" s="55">
        <v>44958.0</v>
      </c>
      <c r="K11" s="55">
        <v>44986.0</v>
      </c>
      <c r="L11" s="55">
        <v>45017.0</v>
      </c>
      <c r="M11" s="55">
        <v>45047.0</v>
      </c>
      <c r="N11" s="55">
        <v>45078.0</v>
      </c>
      <c r="O11" s="55">
        <v>45108.0</v>
      </c>
      <c r="P11" s="55">
        <v>45139.0</v>
      </c>
      <c r="Q11" s="55">
        <v>45170.0</v>
      </c>
      <c r="R11" s="55">
        <v>45200.0</v>
      </c>
      <c r="S11" s="55">
        <v>45231.0</v>
      </c>
      <c r="T11" s="55">
        <v>45261.0</v>
      </c>
      <c r="U11" s="55">
        <v>45292.0</v>
      </c>
      <c r="V11" s="55">
        <v>45323.0</v>
      </c>
      <c r="W11" s="55">
        <v>45352.0</v>
      </c>
      <c r="X11" s="55">
        <v>45383.0</v>
      </c>
      <c r="Y11" s="55">
        <v>45413.0</v>
      </c>
      <c r="Z11" s="56" t="s">
        <v>28</v>
      </c>
      <c r="AA11" s="57"/>
      <c r="AB11" s="57"/>
      <c r="AC11" s="57"/>
    </row>
    <row r="12">
      <c r="A12" s="58" t="s">
        <v>29</v>
      </c>
      <c r="B12" s="59">
        <v>0.0</v>
      </c>
      <c r="C12" s="60">
        <v>0.0</v>
      </c>
      <c r="D12" s="60">
        <v>0.0</v>
      </c>
      <c r="E12" s="60">
        <v>0.0</v>
      </c>
      <c r="F12" s="60">
        <v>0.0</v>
      </c>
      <c r="G12" s="60">
        <v>0.0</v>
      </c>
      <c r="H12" s="60">
        <v>0.0</v>
      </c>
      <c r="I12" s="60">
        <v>0.0</v>
      </c>
      <c r="J12" s="60">
        <v>0.0</v>
      </c>
      <c r="K12" s="60">
        <v>0.0</v>
      </c>
      <c r="L12" s="60">
        <v>0.0</v>
      </c>
      <c r="M12" s="60">
        <v>0.0</v>
      </c>
      <c r="N12" s="61">
        <v>0.0</v>
      </c>
      <c r="O12" s="60">
        <v>0.0</v>
      </c>
      <c r="P12" s="60">
        <v>0.0</v>
      </c>
      <c r="Q12" s="60">
        <v>0.0</v>
      </c>
      <c r="R12" s="60">
        <v>0.0</v>
      </c>
      <c r="S12" s="60">
        <v>0.0</v>
      </c>
      <c r="T12" s="60">
        <v>0.0</v>
      </c>
      <c r="U12" s="62">
        <v>0.0</v>
      </c>
      <c r="V12" s="63">
        <v>0.0</v>
      </c>
      <c r="W12" s="59">
        <v>0.0</v>
      </c>
      <c r="X12" s="60">
        <v>0.0</v>
      </c>
      <c r="Y12" s="62">
        <v>0.0</v>
      </c>
      <c r="Z12" s="64">
        <f>SUM(B12:T12)</f>
        <v>0</v>
      </c>
      <c r="AA12" s="65"/>
      <c r="AB12" s="66"/>
      <c r="AC12" s="66"/>
    </row>
    <row r="13">
      <c r="A13" s="58" t="s">
        <v>30</v>
      </c>
      <c r="B13" s="67">
        <f>IF(B11=$B$6,$B$1,IF(B11&gt;$B$6,#REF!+$B$1,0))</f>
        <v>0</v>
      </c>
      <c r="C13" s="61">
        <f t="shared" ref="C13:Y13" si="1">IF(C11=$B$6,$B$1,IF(C11&gt;$B$6,B13+$B$1,0))</f>
        <v>1</v>
      </c>
      <c r="D13" s="61">
        <f t="shared" si="1"/>
        <v>2</v>
      </c>
      <c r="E13" s="61">
        <f t="shared" si="1"/>
        <v>3</v>
      </c>
      <c r="F13" s="61">
        <f t="shared" si="1"/>
        <v>4</v>
      </c>
      <c r="G13" s="61">
        <f t="shared" si="1"/>
        <v>5</v>
      </c>
      <c r="H13" s="61">
        <f t="shared" si="1"/>
        <v>6</v>
      </c>
      <c r="I13" s="61">
        <f t="shared" si="1"/>
        <v>7</v>
      </c>
      <c r="J13" s="61">
        <f t="shared" si="1"/>
        <v>8</v>
      </c>
      <c r="K13" s="61">
        <f t="shared" si="1"/>
        <v>9</v>
      </c>
      <c r="L13" s="61">
        <f t="shared" si="1"/>
        <v>10</v>
      </c>
      <c r="M13" s="61">
        <f t="shared" si="1"/>
        <v>11</v>
      </c>
      <c r="N13" s="61">
        <f t="shared" si="1"/>
        <v>12</v>
      </c>
      <c r="O13" s="61">
        <f t="shared" si="1"/>
        <v>13</v>
      </c>
      <c r="P13" s="61">
        <f t="shared" si="1"/>
        <v>14</v>
      </c>
      <c r="Q13" s="61">
        <f t="shared" si="1"/>
        <v>15</v>
      </c>
      <c r="R13" s="61">
        <f t="shared" si="1"/>
        <v>16</v>
      </c>
      <c r="S13" s="61">
        <f t="shared" si="1"/>
        <v>17</v>
      </c>
      <c r="T13" s="61">
        <f t="shared" si="1"/>
        <v>18</v>
      </c>
      <c r="U13" s="68">
        <f t="shared" si="1"/>
        <v>19</v>
      </c>
      <c r="V13" s="69">
        <f t="shared" si="1"/>
        <v>20</v>
      </c>
      <c r="W13" s="67">
        <f t="shared" si="1"/>
        <v>21</v>
      </c>
      <c r="X13" s="61">
        <f t="shared" si="1"/>
        <v>22</v>
      </c>
      <c r="Y13" s="68">
        <f t="shared" si="1"/>
        <v>23</v>
      </c>
      <c r="Z13" s="64">
        <f>SUM(B13:Y13)</f>
        <v>276</v>
      </c>
      <c r="AA13" s="65"/>
      <c r="AB13" s="66"/>
      <c r="AC13" s="66"/>
    </row>
    <row r="14">
      <c r="A14" s="70"/>
      <c r="B14" s="71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3"/>
      <c r="V14" s="74"/>
      <c r="W14" s="71"/>
      <c r="X14" s="72"/>
      <c r="Y14" s="73"/>
      <c r="Z14" s="64"/>
    </row>
    <row r="15">
      <c r="A15" s="70" t="s">
        <v>31</v>
      </c>
      <c r="B15" s="75">
        <f t="shared" ref="B15:Y15" si="2">B13*$B$3</f>
        <v>0</v>
      </c>
      <c r="C15" s="48">
        <f t="shared" si="2"/>
        <v>20999</v>
      </c>
      <c r="D15" s="48">
        <f t="shared" si="2"/>
        <v>41998</v>
      </c>
      <c r="E15" s="48">
        <f t="shared" si="2"/>
        <v>62997</v>
      </c>
      <c r="F15" s="48">
        <f t="shared" si="2"/>
        <v>83996</v>
      </c>
      <c r="G15" s="48">
        <f t="shared" si="2"/>
        <v>104995</v>
      </c>
      <c r="H15" s="48">
        <f t="shared" si="2"/>
        <v>125994</v>
      </c>
      <c r="I15" s="48">
        <f t="shared" si="2"/>
        <v>146993</v>
      </c>
      <c r="J15" s="48">
        <f t="shared" si="2"/>
        <v>167992</v>
      </c>
      <c r="K15" s="48">
        <f t="shared" si="2"/>
        <v>188991</v>
      </c>
      <c r="L15" s="48">
        <f t="shared" si="2"/>
        <v>209990</v>
      </c>
      <c r="M15" s="48">
        <f t="shared" si="2"/>
        <v>230989</v>
      </c>
      <c r="N15" s="48">
        <f t="shared" si="2"/>
        <v>251988</v>
      </c>
      <c r="O15" s="48">
        <f t="shared" si="2"/>
        <v>272987</v>
      </c>
      <c r="P15" s="48">
        <f t="shared" si="2"/>
        <v>293986</v>
      </c>
      <c r="Q15" s="48">
        <f t="shared" si="2"/>
        <v>314985</v>
      </c>
      <c r="R15" s="48">
        <f t="shared" si="2"/>
        <v>335984</v>
      </c>
      <c r="S15" s="48">
        <f t="shared" si="2"/>
        <v>356983</v>
      </c>
      <c r="T15" s="48">
        <f t="shared" si="2"/>
        <v>377982</v>
      </c>
      <c r="U15" s="76">
        <f t="shared" si="2"/>
        <v>398981</v>
      </c>
      <c r="V15" s="77">
        <f t="shared" si="2"/>
        <v>419980</v>
      </c>
      <c r="W15" s="75">
        <f t="shared" si="2"/>
        <v>440979</v>
      </c>
      <c r="X15" s="48">
        <f t="shared" si="2"/>
        <v>461978</v>
      </c>
      <c r="Y15" s="48">
        <f t="shared" si="2"/>
        <v>482977</v>
      </c>
      <c r="Z15" s="78">
        <f>SUM(B15:Y15)</f>
        <v>5795724</v>
      </c>
    </row>
    <row r="16">
      <c r="A16" s="79"/>
      <c r="B16" s="4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14"/>
      <c r="V16" s="80"/>
      <c r="W16" s="41"/>
      <c r="X16" s="20"/>
      <c r="Y16" s="20"/>
      <c r="Z16" s="81"/>
    </row>
    <row r="17">
      <c r="A17" s="70" t="s">
        <v>32</v>
      </c>
      <c r="B17" s="82">
        <v>342106.0</v>
      </c>
      <c r="C17" s="48">
        <f>SUMIFS('Gastos mensuales'!$D$2:$D$50,'Gastos mensuales'!$F$2:$F$50,"&lt;="&amp;Modelo!C11,'Gastos mensuales'!$E$2:$E$50,"Monthly")+SUMIFS('Gastos mensuales'!$D$2:$D$50,'Gastos mensuales'!$F$2:$F$50,"="&amp;Modelo!C11,'Gastos mensuales'!$E$2:$E$50,"Mensual")</f>
        <v>201053</v>
      </c>
      <c r="D17" s="48">
        <f>SUMIFS('Gastos mensuales'!$D$2:$D$50,'Gastos mensuales'!$F$2:$F$50,"&lt;="&amp;Modelo!D11,'Gastos mensuales'!$E$2:$E$50,"Monthly")+SUMIFS('Gastos mensuales'!$D$2:$D$50,'Gastos mensuales'!$F$2:$F$50,"="&amp;Modelo!D11,'Gastos mensuales'!$E$2:$E$50,"Mensual")</f>
        <v>201053</v>
      </c>
      <c r="E17" s="48">
        <f>SUMIFS('Gastos mensuales'!$D$2:$D$50,'Gastos mensuales'!$F$2:$F$50,"&lt;="&amp;Modelo!E11,'Gastos mensuales'!$E$2:$E$50,"Monthly")+SUMIFS('Gastos mensuales'!$D$2:$D$50,'Gastos mensuales'!$F$2:$F$50,"="&amp;Modelo!E11,'Gastos mensuales'!$E$2:$E$50,"Mensual")</f>
        <v>201053</v>
      </c>
      <c r="F17" s="48">
        <f>SUMIFS('Gastos mensuales'!$D$2:$D$50,'Gastos mensuales'!$F$2:$F$50,"&lt;="&amp;Modelo!F11,'Gastos mensuales'!$E$2:$E$50,"Monthly")+SUMIFS('Gastos mensuales'!$D$2:$D$50,'Gastos mensuales'!$F$2:$F$50,"="&amp;Modelo!F11,'Gastos mensuales'!$E$2:$E$50,"Mensual")</f>
        <v>201053</v>
      </c>
      <c r="G17" s="48">
        <f>SUMIFS('Gastos mensuales'!$D$2:$D$50,'Gastos mensuales'!$F$2:$F$50,"&lt;="&amp;Modelo!G11,'Gastos mensuales'!$E$2:$E$50,"Monthly")+SUMIFS('Gastos mensuales'!$D$2:$D$50,'Gastos mensuales'!$F$2:$F$50,"="&amp;Modelo!G11,'Gastos mensuales'!$E$2:$E$50,"Mensual")</f>
        <v>201053</v>
      </c>
      <c r="H17" s="48">
        <f>SUMIFS('Gastos mensuales'!$D$2:$D$50,'Gastos mensuales'!$F$2:$F$50,"&lt;="&amp;Modelo!H11,'Gastos mensuales'!$E$2:$E$50,"Monthly")+SUMIFS('Gastos mensuales'!$D$2:$D$50,'Gastos mensuales'!$F$2:$F$50,"="&amp;Modelo!H11,'Gastos mensuales'!$E$2:$E$50,"Mensual")</f>
        <v>201053</v>
      </c>
      <c r="I17" s="48">
        <f>SUMIFS('Gastos mensuales'!$D$2:$D$50,'Gastos mensuales'!$F$2:$F$50,"&lt;="&amp;Modelo!I11,'Gastos mensuales'!$E$2:$E$50,"Monthly")+SUMIFS('Gastos mensuales'!$D$2:$D$50,'Gastos mensuales'!$F$2:$F$50,"="&amp;Modelo!I11,'Gastos mensuales'!$E$2:$E$50,"Mensual")</f>
        <v>201053</v>
      </c>
      <c r="J17" s="48">
        <f>SUMIFS('Gastos mensuales'!$D$2:$D$50,'Gastos mensuales'!$F$2:$F$50,"&lt;="&amp;Modelo!J11,'Gastos mensuales'!$E$2:$E$50,"Monthly")+SUMIFS('Gastos mensuales'!$D$2:$D$50,'Gastos mensuales'!$F$2:$F$50,"="&amp;Modelo!J11,'Gastos mensuales'!$E$2:$E$50,"Mensual")</f>
        <v>201053</v>
      </c>
      <c r="K17" s="48">
        <f>SUMIFS('Gastos mensuales'!$D$2:$D$50,'Gastos mensuales'!$F$2:$F$50,"&lt;="&amp;Modelo!K11,'Gastos mensuales'!$E$2:$E$50,"Monthly")+SUMIFS('Gastos mensuales'!$D$2:$D$50,'Gastos mensuales'!$F$2:$F$50,"="&amp;Modelo!K11,'Gastos mensuales'!$E$2:$E$50,"Mensual")</f>
        <v>201053</v>
      </c>
      <c r="L17" s="48">
        <f>SUMIFS('Gastos mensuales'!$D$2:$D$50,'Gastos mensuales'!$F$2:$F$50,"&lt;="&amp;Modelo!L11,'Gastos mensuales'!$E$2:$E$50,"Monthly")+SUMIFS('Gastos mensuales'!$D$2:$D$50,'Gastos mensuales'!$F$2:$F$50,"="&amp;Modelo!L11,'Gastos mensuales'!$E$2:$E$50,"Mensual")</f>
        <v>201053</v>
      </c>
      <c r="M17" s="48">
        <f>SUMIFS('Gastos mensuales'!$D$2:$D$50,'Gastos mensuales'!$F$2:$F$50,"&lt;="&amp;Modelo!M11,'Gastos mensuales'!$E$2:$E$50,"Monthly")+SUMIFS('Gastos mensuales'!$D$2:$D$50,'Gastos mensuales'!$F$2:$F$50,"="&amp;Modelo!M11,'Gastos mensuales'!$E$2:$E$50,"Mensual")</f>
        <v>201053</v>
      </c>
      <c r="N17" s="48">
        <f>SUMIFS('Gastos mensuales'!$D$2:$D$50,'Gastos mensuales'!$F$2:$F$50,"&lt;="&amp;Modelo!N11,'Gastos mensuales'!$E$2:$E$50,"Monthly")+SUMIFS('Gastos mensuales'!$D$2:$D$50,'Gastos mensuales'!$F$2:$F$50,"="&amp;Modelo!N11,'Gastos mensuales'!$E$2:$E$50,"Mensual")</f>
        <v>201053</v>
      </c>
      <c r="O17" s="48">
        <f>SUMIFS('Gastos mensuales'!$D$2:$D$50,'Gastos mensuales'!$F$2:$F$50,"&lt;="&amp;Modelo!O11,'Gastos mensuales'!$E$2:$E$50,"Monthly")+SUMIFS('Gastos mensuales'!$D$2:$D$50,'Gastos mensuales'!$F$2:$F$50,"="&amp;Modelo!O11,'Gastos mensuales'!$E$2:$E$50,"Mensual")</f>
        <v>201053</v>
      </c>
      <c r="P17" s="48">
        <f>SUMIFS('Gastos mensuales'!$D$2:$D$50,'Gastos mensuales'!$F$2:$F$50,"&lt;="&amp;Modelo!P11,'Gastos mensuales'!$E$2:$E$50,"Monthly")+SUMIFS('Gastos mensuales'!$D$2:$D$50,'Gastos mensuales'!$F$2:$F$50,"="&amp;Modelo!P11,'Gastos mensuales'!$E$2:$E$50,"Mensual")</f>
        <v>201053</v>
      </c>
      <c r="Q17" s="48">
        <f>SUMIFS('Gastos mensuales'!$D$2:$D$50,'Gastos mensuales'!$F$2:$F$50,"&lt;="&amp;Modelo!Q11,'Gastos mensuales'!$E$2:$E$50,"Monthly")+SUMIFS('Gastos mensuales'!$D$2:$D$50,'Gastos mensuales'!$F$2:$F$50,"="&amp;Modelo!Q11,'Gastos mensuales'!$E$2:$E$50,"Mensual")</f>
        <v>201053</v>
      </c>
      <c r="R17" s="48">
        <f>SUMIFS('Gastos mensuales'!$D$2:$D$50,'Gastos mensuales'!$F$2:$F$50,"&lt;="&amp;Modelo!R11,'Gastos mensuales'!$E$2:$E$50,"Monthly")+SUMIFS('Gastos mensuales'!$D$2:$D$50,'Gastos mensuales'!$F$2:$F$50,"="&amp;Modelo!R11,'Gastos mensuales'!$E$2:$E$50,"Mensual")</f>
        <v>201053</v>
      </c>
      <c r="S17" s="48">
        <f>SUMIFS('Gastos mensuales'!$D$2:$D$50,'Gastos mensuales'!$F$2:$F$50,"&lt;="&amp;Modelo!S11,'Gastos mensuales'!$E$2:$E$50,"Monthly")+SUMIFS('Gastos mensuales'!$D$2:$D$50,'Gastos mensuales'!$F$2:$F$50,"="&amp;Modelo!S11,'Gastos mensuales'!$E$2:$E$50,"Mensual")</f>
        <v>201053</v>
      </c>
      <c r="T17" s="48">
        <f>SUMIFS('Gastos mensuales'!$D$2:$D$50,'Gastos mensuales'!$F$2:$F$50,"&lt;="&amp;Modelo!T11,'Gastos mensuales'!$E$2:$E$50,"Monthly")+SUMIFS('Gastos mensuales'!$D$2:$D$50,'Gastos mensuales'!$F$2:$F$50,"="&amp;Modelo!T11,'Gastos mensuales'!$E$2:$E$50,"Mensual")</f>
        <v>201053</v>
      </c>
      <c r="U17" s="76">
        <f>SUMIFS('Gastos mensuales'!$D$2:$D$50,'Gastos mensuales'!$F$2:$F$50,"&lt;="&amp;Modelo!U11,'Gastos mensuales'!$E$2:$E$50,"Monthly")+SUMIFS('Gastos mensuales'!$D$2:$D$50,'Gastos mensuales'!$F$2:$F$50,"="&amp;Modelo!U11,'Gastos mensuales'!$E$2:$E$50,"Mensual")</f>
        <v>201053</v>
      </c>
      <c r="V17" s="77">
        <f>SUMIFS('Gastos mensuales'!$D$2:$D$50,'Gastos mensuales'!$F$2:$F$50,"&lt;="&amp;Modelo!V11,'Gastos mensuales'!$E$2:$E$50,"Monthly")+SUMIFS('Gastos mensuales'!$D$2:$D$50,'Gastos mensuales'!$F$2:$F$50,"="&amp;Modelo!V11,'Gastos mensuales'!$E$2:$E$50,"Mensual")</f>
        <v>201053</v>
      </c>
      <c r="W17" s="75">
        <f>SUMIFS('Gastos mensuales'!$D$2:$D$50,'Gastos mensuales'!$F$2:$F$50,"&lt;="&amp;Modelo!W11,'Gastos mensuales'!$E$2:$E$50,"Monthly")+SUMIFS('Gastos mensuales'!$D$2:$D$50,'Gastos mensuales'!$F$2:$F$50,"="&amp;Modelo!W11,'Gastos mensuales'!$E$2:$E$50,"Mensual")</f>
        <v>201053</v>
      </c>
      <c r="X17" s="48">
        <f>SUMIFS('Gastos mensuales'!$D$2:$D$50,'Gastos mensuales'!$F$2:$F$50,"&lt;="&amp;Modelo!X11,'Gastos mensuales'!$E$2:$E$50,"Monthly")+SUMIFS('Gastos mensuales'!$D$2:$D$50,'Gastos mensuales'!$F$2:$F$50,"="&amp;Modelo!X11,'Gastos mensuales'!$E$2:$E$50,"Mensual")</f>
        <v>201053</v>
      </c>
      <c r="Y17" s="48">
        <f>SUMIFS('Gastos mensuales'!$D$2:$D$50,'Gastos mensuales'!$F$2:$F$50,"&lt;="&amp;Modelo!Y11,'Gastos mensuales'!$E$2:$E$50,"Monthly")+SUMIFS('Gastos mensuales'!$D$2:$D$50,'Gastos mensuales'!$F$2:$F$50,"="&amp;Modelo!Y11,'Gastos mensuales'!$E$2:$E$50,"Mensual")</f>
        <v>201053</v>
      </c>
      <c r="Z17" s="81">
        <f>SUM(B17:Y17)</f>
        <v>4966325</v>
      </c>
    </row>
    <row r="18">
      <c r="A18" s="70" t="s">
        <v>33</v>
      </c>
      <c r="B18" s="75">
        <f>'Gastos mensuales'!$D$11*B13/$B$5</f>
        <v>0</v>
      </c>
      <c r="C18" s="48">
        <f>'Gastos mensuales'!$D$11*C13/$B$5</f>
        <v>0</v>
      </c>
      <c r="D18" s="48">
        <f>'Gastos mensuales'!$D$11*D13/$B$5</f>
        <v>0</v>
      </c>
      <c r="E18" s="48">
        <f>'Gastos mensuales'!$D$11*E13/$B$5</f>
        <v>0</v>
      </c>
      <c r="F18" s="48">
        <f>'Gastos mensuales'!$D$11*F13/$B$5</f>
        <v>0</v>
      </c>
      <c r="G18" s="48">
        <f>'Gastos mensuales'!$D$11*G13/$B$5</f>
        <v>0</v>
      </c>
      <c r="H18" s="48">
        <f>'Gastos mensuales'!$D$11*H13/$B$5</f>
        <v>0</v>
      </c>
      <c r="I18" s="48">
        <f>'Gastos mensuales'!$D$11*I13/$B$5</f>
        <v>0</v>
      </c>
      <c r="J18" s="48">
        <f>'Gastos mensuales'!$D$11*J13/$B$5</f>
        <v>0</v>
      </c>
      <c r="K18" s="48">
        <f>'Gastos mensuales'!$D$11*K13/$B$5</f>
        <v>0</v>
      </c>
      <c r="L18" s="48">
        <f>'Gastos mensuales'!$D$11*L13/$B$5</f>
        <v>0</v>
      </c>
      <c r="M18" s="48">
        <f>'Gastos mensuales'!$D$11*M13/$B$5</f>
        <v>0</v>
      </c>
      <c r="N18" s="48">
        <f>'Gastos mensuales'!$D$11*N13/$B$5</f>
        <v>0</v>
      </c>
      <c r="O18" s="48">
        <f>'Gastos mensuales'!$D$11*O13/$B$5</f>
        <v>0</v>
      </c>
      <c r="P18" s="48">
        <f>'Gastos mensuales'!$D$11*P13/$B$5</f>
        <v>0</v>
      </c>
      <c r="Q18" s="48">
        <f>'Gastos mensuales'!$D$11*Q13/$B$5</f>
        <v>0</v>
      </c>
      <c r="R18" s="48">
        <f>'Gastos mensuales'!$D$11*R13/$B$5</f>
        <v>0</v>
      </c>
      <c r="S18" s="48">
        <f>'Gastos mensuales'!$D$11*S13/$B$5</f>
        <v>0</v>
      </c>
      <c r="T18" s="48">
        <f>'Gastos mensuales'!$D$11*T13/$B$5</f>
        <v>0</v>
      </c>
      <c r="U18" s="76">
        <f>'Gastos mensuales'!$D$11*U13/$B$5</f>
        <v>0</v>
      </c>
      <c r="V18" s="77">
        <f>'Gastos mensuales'!$D$11*V13/$B$5</f>
        <v>0</v>
      </c>
      <c r="W18" s="75">
        <f>'Gastos mensuales'!$D$11*W13/$B$5</f>
        <v>0</v>
      </c>
      <c r="X18" s="48">
        <f>'Gastos mensuales'!$D$11*X13/$B$5</f>
        <v>0</v>
      </c>
      <c r="Y18" s="48">
        <f>'Gastos mensuales'!$D$11*Y13/$B$5</f>
        <v>0</v>
      </c>
      <c r="Z18" s="81">
        <f>SUM(B18:T18)</f>
        <v>0</v>
      </c>
    </row>
    <row r="19" ht="15.75" customHeight="1">
      <c r="A19" s="79"/>
      <c r="B19" s="41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14"/>
      <c r="V19" s="80"/>
      <c r="W19" s="41"/>
      <c r="X19" s="20"/>
      <c r="Y19" s="20"/>
      <c r="Z19" s="81"/>
    </row>
    <row r="20" ht="15.75" customHeight="1">
      <c r="A20" s="70" t="s">
        <v>34</v>
      </c>
      <c r="B20" s="75">
        <f t="shared" ref="B20:Y20" si="3">B14+B15</f>
        <v>0</v>
      </c>
      <c r="C20" s="48">
        <f t="shared" si="3"/>
        <v>20999</v>
      </c>
      <c r="D20" s="48">
        <f t="shared" si="3"/>
        <v>41998</v>
      </c>
      <c r="E20" s="48">
        <f t="shared" si="3"/>
        <v>62997</v>
      </c>
      <c r="F20" s="48">
        <f t="shared" si="3"/>
        <v>83996</v>
      </c>
      <c r="G20" s="48">
        <f t="shared" si="3"/>
        <v>104995</v>
      </c>
      <c r="H20" s="48">
        <f t="shared" si="3"/>
        <v>125994</v>
      </c>
      <c r="I20" s="48">
        <f t="shared" si="3"/>
        <v>146993</v>
      </c>
      <c r="J20" s="48">
        <f t="shared" si="3"/>
        <v>167992</v>
      </c>
      <c r="K20" s="48">
        <f t="shared" si="3"/>
        <v>188991</v>
      </c>
      <c r="L20" s="48">
        <f t="shared" si="3"/>
        <v>209990</v>
      </c>
      <c r="M20" s="48">
        <f t="shared" si="3"/>
        <v>230989</v>
      </c>
      <c r="N20" s="48">
        <f t="shared" si="3"/>
        <v>251988</v>
      </c>
      <c r="O20" s="48">
        <f t="shared" si="3"/>
        <v>272987</v>
      </c>
      <c r="P20" s="48">
        <f t="shared" si="3"/>
        <v>293986</v>
      </c>
      <c r="Q20" s="48">
        <f t="shared" si="3"/>
        <v>314985</v>
      </c>
      <c r="R20" s="48">
        <f t="shared" si="3"/>
        <v>335984</v>
      </c>
      <c r="S20" s="48">
        <f t="shared" si="3"/>
        <v>356983</v>
      </c>
      <c r="T20" s="48">
        <f t="shared" si="3"/>
        <v>377982</v>
      </c>
      <c r="U20" s="76">
        <f t="shared" si="3"/>
        <v>398981</v>
      </c>
      <c r="V20" s="77">
        <f t="shared" si="3"/>
        <v>419980</v>
      </c>
      <c r="W20" s="75">
        <f t="shared" si="3"/>
        <v>440979</v>
      </c>
      <c r="X20" s="48">
        <f t="shared" si="3"/>
        <v>461978</v>
      </c>
      <c r="Y20" s="48">
        <f t="shared" si="3"/>
        <v>482977</v>
      </c>
      <c r="Z20" s="81">
        <f t="shared" ref="Z20:Z21" si="5">SUM(B20:Y20)</f>
        <v>5795724</v>
      </c>
    </row>
    <row r="21" ht="15.75" customHeight="1">
      <c r="A21" s="70" t="s">
        <v>35</v>
      </c>
      <c r="B21" s="75">
        <f t="shared" ref="B21:Y21" si="4">B17</f>
        <v>342106</v>
      </c>
      <c r="C21" s="75">
        <f t="shared" si="4"/>
        <v>201053</v>
      </c>
      <c r="D21" s="75">
        <f t="shared" si="4"/>
        <v>201053</v>
      </c>
      <c r="E21" s="75">
        <f t="shared" si="4"/>
        <v>201053</v>
      </c>
      <c r="F21" s="75">
        <f t="shared" si="4"/>
        <v>201053</v>
      </c>
      <c r="G21" s="75">
        <f t="shared" si="4"/>
        <v>201053</v>
      </c>
      <c r="H21" s="75">
        <f t="shared" si="4"/>
        <v>201053</v>
      </c>
      <c r="I21" s="75">
        <f t="shared" si="4"/>
        <v>201053</v>
      </c>
      <c r="J21" s="75">
        <f t="shared" si="4"/>
        <v>201053</v>
      </c>
      <c r="K21" s="75">
        <f t="shared" si="4"/>
        <v>201053</v>
      </c>
      <c r="L21" s="75">
        <f t="shared" si="4"/>
        <v>201053</v>
      </c>
      <c r="M21" s="75">
        <f t="shared" si="4"/>
        <v>201053</v>
      </c>
      <c r="N21" s="75">
        <f t="shared" si="4"/>
        <v>201053</v>
      </c>
      <c r="O21" s="75">
        <f t="shared" si="4"/>
        <v>201053</v>
      </c>
      <c r="P21" s="75">
        <f t="shared" si="4"/>
        <v>201053</v>
      </c>
      <c r="Q21" s="75">
        <f t="shared" si="4"/>
        <v>201053</v>
      </c>
      <c r="R21" s="75">
        <f t="shared" si="4"/>
        <v>201053</v>
      </c>
      <c r="S21" s="75">
        <f t="shared" si="4"/>
        <v>201053</v>
      </c>
      <c r="T21" s="75">
        <f t="shared" si="4"/>
        <v>201053</v>
      </c>
      <c r="U21" s="75">
        <f t="shared" si="4"/>
        <v>201053</v>
      </c>
      <c r="V21" s="83">
        <f t="shared" si="4"/>
        <v>201053</v>
      </c>
      <c r="W21" s="75">
        <f t="shared" si="4"/>
        <v>201053</v>
      </c>
      <c r="X21" s="75">
        <f t="shared" si="4"/>
        <v>201053</v>
      </c>
      <c r="Y21" s="75">
        <f t="shared" si="4"/>
        <v>201053</v>
      </c>
      <c r="Z21" s="81">
        <f t="shared" si="5"/>
        <v>4966325</v>
      </c>
    </row>
    <row r="22" ht="15.75" customHeight="1">
      <c r="A22" s="79"/>
      <c r="B22" s="41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14"/>
      <c r="V22" s="80"/>
      <c r="W22" s="41"/>
      <c r="X22" s="20"/>
      <c r="Y22" s="20"/>
      <c r="Z22" s="81"/>
    </row>
    <row r="23" ht="15.75" customHeight="1">
      <c r="A23" s="79" t="s">
        <v>28</v>
      </c>
      <c r="B23" s="75">
        <f t="shared" ref="B23:Y23" si="6">B20-B21</f>
        <v>-342106</v>
      </c>
      <c r="C23" s="48">
        <f t="shared" si="6"/>
        <v>-180054</v>
      </c>
      <c r="D23" s="48">
        <f t="shared" si="6"/>
        <v>-159055</v>
      </c>
      <c r="E23" s="48">
        <f t="shared" si="6"/>
        <v>-138056</v>
      </c>
      <c r="F23" s="48">
        <f t="shared" si="6"/>
        <v>-117057</v>
      </c>
      <c r="G23" s="48">
        <f t="shared" si="6"/>
        <v>-96058</v>
      </c>
      <c r="H23" s="48">
        <f t="shared" si="6"/>
        <v>-75059</v>
      </c>
      <c r="I23" s="48">
        <f t="shared" si="6"/>
        <v>-54060</v>
      </c>
      <c r="J23" s="48">
        <f t="shared" si="6"/>
        <v>-33061</v>
      </c>
      <c r="K23" s="48">
        <f t="shared" si="6"/>
        <v>-12062</v>
      </c>
      <c r="L23" s="48">
        <f t="shared" si="6"/>
        <v>8937</v>
      </c>
      <c r="M23" s="48">
        <f t="shared" si="6"/>
        <v>29936</v>
      </c>
      <c r="N23" s="48">
        <f t="shared" si="6"/>
        <v>50935</v>
      </c>
      <c r="O23" s="48">
        <f t="shared" si="6"/>
        <v>71934</v>
      </c>
      <c r="P23" s="48">
        <f t="shared" si="6"/>
        <v>92933</v>
      </c>
      <c r="Q23" s="48">
        <f t="shared" si="6"/>
        <v>113932</v>
      </c>
      <c r="R23" s="48">
        <f t="shared" si="6"/>
        <v>134931</v>
      </c>
      <c r="S23" s="48">
        <f t="shared" si="6"/>
        <v>155930</v>
      </c>
      <c r="T23" s="48">
        <f t="shared" si="6"/>
        <v>176929</v>
      </c>
      <c r="U23" s="76">
        <f t="shared" si="6"/>
        <v>197928</v>
      </c>
      <c r="V23" s="84">
        <f t="shared" si="6"/>
        <v>218927</v>
      </c>
      <c r="W23" s="75">
        <f t="shared" si="6"/>
        <v>239926</v>
      </c>
      <c r="X23" s="48">
        <f t="shared" si="6"/>
        <v>260925</v>
      </c>
      <c r="Y23" s="48">
        <f t="shared" si="6"/>
        <v>281924</v>
      </c>
      <c r="Z23" s="81">
        <f>SUM(B23:Y23)</f>
        <v>829399</v>
      </c>
      <c r="AA23" s="85"/>
    </row>
    <row r="24" ht="15.75" customHeight="1">
      <c r="A24" s="86" t="s">
        <v>36</v>
      </c>
      <c r="B24" s="87">
        <f>B23</f>
        <v>-342106</v>
      </c>
      <c r="C24" s="87">
        <f t="shared" ref="C24:Z24" si="7">B24+C23</f>
        <v>-522160</v>
      </c>
      <c r="D24" s="87">
        <f t="shared" si="7"/>
        <v>-681215</v>
      </c>
      <c r="E24" s="87">
        <f t="shared" si="7"/>
        <v>-819271</v>
      </c>
      <c r="F24" s="87">
        <f t="shared" si="7"/>
        <v>-936328</v>
      </c>
      <c r="G24" s="87">
        <f t="shared" si="7"/>
        <v>-1032386</v>
      </c>
      <c r="H24" s="87">
        <f t="shared" si="7"/>
        <v>-1107445</v>
      </c>
      <c r="I24" s="87">
        <f t="shared" si="7"/>
        <v>-1161505</v>
      </c>
      <c r="J24" s="87">
        <f t="shared" si="7"/>
        <v>-1194566</v>
      </c>
      <c r="K24" s="87">
        <f t="shared" si="7"/>
        <v>-1206628</v>
      </c>
      <c r="L24" s="87">
        <f t="shared" si="7"/>
        <v>-1197691</v>
      </c>
      <c r="M24" s="87">
        <f t="shared" si="7"/>
        <v>-1167755</v>
      </c>
      <c r="N24" s="87">
        <f t="shared" si="7"/>
        <v>-1116820</v>
      </c>
      <c r="O24" s="87">
        <f t="shared" si="7"/>
        <v>-1044886</v>
      </c>
      <c r="P24" s="87">
        <f t="shared" si="7"/>
        <v>-951953</v>
      </c>
      <c r="Q24" s="87">
        <f t="shared" si="7"/>
        <v>-838021</v>
      </c>
      <c r="R24" s="87">
        <f t="shared" si="7"/>
        <v>-703090</v>
      </c>
      <c r="S24" s="87">
        <f t="shared" si="7"/>
        <v>-547160</v>
      </c>
      <c r="T24" s="87">
        <f t="shared" si="7"/>
        <v>-370231</v>
      </c>
      <c r="U24" s="87">
        <f t="shared" si="7"/>
        <v>-172303</v>
      </c>
      <c r="V24" s="88">
        <f t="shared" si="7"/>
        <v>46624</v>
      </c>
      <c r="W24" s="87">
        <f t="shared" si="7"/>
        <v>286550</v>
      </c>
      <c r="X24" s="87">
        <f t="shared" si="7"/>
        <v>547475</v>
      </c>
      <c r="Y24" s="87">
        <f t="shared" si="7"/>
        <v>829399</v>
      </c>
      <c r="Z24" s="89">
        <f t="shared" si="7"/>
        <v>1658798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5">
    <mergeCell ref="D1:F1"/>
    <mergeCell ref="D2:E2"/>
    <mergeCell ref="D3:E3"/>
    <mergeCell ref="D4:E4"/>
    <mergeCell ref="A10:Z10"/>
  </mergeCells>
  <conditionalFormatting sqref="A23:AC24">
    <cfRule type="cellIs" dxfId="0" priority="1" operator="lessThan">
      <formula>0</formula>
    </cfRule>
  </conditionalFormatting>
  <conditionalFormatting sqref="A23:AC24">
    <cfRule type="cellIs" dxfId="1" priority="2" operator="greaterThan">
      <formula>0</formula>
    </cfRule>
  </conditionalFormatting>
  <printOptions/>
  <pageMargins bottom="0.75" footer="0.0" header="0.0" left="0.7" right="0.7" top="0.75"/>
  <pageSetup paperSize="9" orientation="portrait"/>
  <drawing r:id="rId1"/>
</worksheet>
</file>