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ji2822\Documents\"/>
    </mc:Choice>
  </mc:AlternateContent>
  <bookViews>
    <workbookView xWindow="0" yWindow="0" windowWidth="28800" windowHeight="141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0" i="1" l="1"/>
  <c r="L56" i="1"/>
  <c r="O50" i="1"/>
  <c r="L50" i="1" s="1"/>
  <c r="P50" i="1" s="1"/>
  <c r="O49" i="1"/>
  <c r="L49" i="1" s="1"/>
  <c r="P49" i="1" s="1"/>
  <c r="O48" i="1"/>
  <c r="O47" i="1"/>
  <c r="L47" i="1" s="1"/>
  <c r="P47" i="1" s="1"/>
  <c r="O46" i="1"/>
  <c r="L46" i="1" s="1"/>
  <c r="P46" i="1" s="1"/>
  <c r="O45" i="1"/>
  <c r="P51" i="1"/>
  <c r="L51" i="1"/>
  <c r="L44" i="1"/>
  <c r="L45" i="1"/>
  <c r="L48" i="1"/>
  <c r="P48" i="1" s="1"/>
  <c r="P44" i="1"/>
  <c r="P53" i="1"/>
  <c r="P43" i="1"/>
  <c r="O44" i="1"/>
  <c r="O43" i="1"/>
  <c r="L43" i="1"/>
  <c r="O53" i="1"/>
  <c r="L53" i="1" s="1"/>
  <c r="O52" i="1"/>
  <c r="L52" i="1" s="1"/>
  <c r="P52" i="1" s="1"/>
  <c r="O51" i="1"/>
  <c r="O36" i="1"/>
  <c r="L36" i="1"/>
  <c r="O35" i="1"/>
  <c r="L35" i="1" s="1"/>
  <c r="O34" i="1"/>
  <c r="L34" i="1" s="1"/>
  <c r="O33" i="1"/>
  <c r="L33" i="1"/>
  <c r="P45" i="1" l="1"/>
</calcChain>
</file>

<file path=xl/sharedStrings.xml><?xml version="1.0" encoding="utf-8"?>
<sst xmlns="http://schemas.openxmlformats.org/spreadsheetml/2006/main" count="34" uniqueCount="19">
  <si>
    <t>RM</t>
  </si>
  <si>
    <t>2.11 OHM</t>
  </si>
  <si>
    <t>W</t>
  </si>
  <si>
    <t>IDC</t>
  </si>
  <si>
    <t>VDC</t>
  </si>
  <si>
    <t>2.11OHM</t>
  </si>
  <si>
    <t>K</t>
  </si>
  <si>
    <t>B</t>
  </si>
  <si>
    <t>Y</t>
  </si>
  <si>
    <t>DW/DT</t>
  </si>
  <si>
    <t>J</t>
  </si>
  <si>
    <t>Tint</t>
  </si>
  <si>
    <t>k</t>
  </si>
  <si>
    <t>dVDC</t>
  </si>
  <si>
    <t>dt (ms)</t>
  </si>
  <si>
    <t>0.1936Nm</t>
  </si>
  <si>
    <t>0.2329kg*m^2</t>
  </si>
  <si>
    <t>friction coeff</t>
  </si>
  <si>
    <t>motor 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</si>
</sst>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Sheet1!$M$10:$M$13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xVal>
          <c:yVal>
            <c:numRef>
              <c:f>Sheet1!$N$10:$N$13</c:f>
              <c:numCache>
                <c:formatCode>General</c:formatCode>
                <c:ptCount val="4"/>
                <c:pt idx="0">
                  <c:v>1.89</c:v>
                </c:pt>
                <c:pt idx="1">
                  <c:v>1.41</c:v>
                </c:pt>
                <c:pt idx="2">
                  <c:v>0.95</c:v>
                </c:pt>
                <c:pt idx="3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12-4841-AFA0-6609B37B97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74989967"/>
        <c:axId val="1174994127"/>
      </c:scatterChart>
      <c:valAx>
        <c:axId val="117498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994127"/>
        <c:crosses val="autoZero"/>
        <c:crossBetween val="midCat"/>
      </c:valAx>
      <c:valAx>
        <c:axId val="117499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989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Sheet1!$P$42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Sheet1!$O$46:$O$49</c:f>
              <c:numCache>
                <c:formatCode>General</c:formatCode>
                <c:ptCount val="4"/>
                <c:pt idx="0">
                  <c:v>5.9397044090666666</c:v>
                </c:pt>
                <c:pt idx="1">
                  <c:v>5.2810171606000003</c:v>
                </c:pt>
                <c:pt idx="2">
                  <c:v>4.5657812453333344</c:v>
                </c:pt>
                <c:pt idx="3">
                  <c:v>3.9060467993333332</c:v>
                </c:pt>
              </c:numCache>
            </c:numRef>
          </c:xVal>
          <c:yVal>
            <c:numRef>
              <c:f>Sheet1!$P$46:$P$49</c:f>
              <c:numCache>
                <c:formatCode>General</c:formatCode>
                <c:ptCount val="4"/>
                <c:pt idx="0">
                  <c:v>0.316156473566852</c:v>
                </c:pt>
                <c:pt idx="1">
                  <c:v>0.31393118968991218</c:v>
                </c:pt>
                <c:pt idx="2">
                  <c:v>0.30158015156932316</c:v>
                </c:pt>
                <c:pt idx="3">
                  <c:v>0.28560845717219924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FA-4C55-B86F-FB4AFF384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00287"/>
        <c:axId val="1174201535"/>
      </c:scatterChart>
      <c:valAx>
        <c:axId val="117420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201535"/>
        <c:crosses val="autoZero"/>
        <c:crossBetween val="midCat"/>
      </c:valAx>
      <c:valAx>
        <c:axId val="117420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200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Sheet1!$O$43:$O$53</c:f>
              <c:numCache>
                <c:formatCode>General</c:formatCode>
                <c:ptCount val="11"/>
                <c:pt idx="0">
                  <c:v>7.9272853273333341</c:v>
                </c:pt>
                <c:pt idx="1">
                  <c:v>7.3303827333333338</c:v>
                </c:pt>
                <c:pt idx="2">
                  <c:v>6.6497043366666668</c:v>
                </c:pt>
                <c:pt idx="3">
                  <c:v>5.9397044090666666</c:v>
                </c:pt>
                <c:pt idx="4">
                  <c:v>5.2810171606000003</c:v>
                </c:pt>
                <c:pt idx="5">
                  <c:v>4.5657812453333344</c:v>
                </c:pt>
                <c:pt idx="6">
                  <c:v>3.9060467993333332</c:v>
                </c:pt>
                <c:pt idx="7">
                  <c:v>3.2253684026666667</c:v>
                </c:pt>
                <c:pt idx="8">
                  <c:v>2.5237460553333335</c:v>
                </c:pt>
                <c:pt idx="9">
                  <c:v>1.8744835846666665</c:v>
                </c:pt>
                <c:pt idx="10">
                  <c:v>1.2042771633333333</c:v>
                </c:pt>
              </c:numCache>
            </c:numRef>
          </c:xVal>
          <c:yVal>
            <c:numRef>
              <c:f>Sheet1!$P$43:$P$53</c:f>
              <c:numCache>
                <c:formatCode>General</c:formatCode>
                <c:ptCount val="11"/>
                <c:pt idx="0">
                  <c:v>0.30615133678005296</c:v>
                </c:pt>
                <c:pt idx="1">
                  <c:v>0.31620122500015707</c:v>
                </c:pt>
                <c:pt idx="2">
                  <c:v>0.31548410181671527</c:v>
                </c:pt>
                <c:pt idx="3">
                  <c:v>0.316156473566852</c:v>
                </c:pt>
                <c:pt idx="4">
                  <c:v>0.31393118968991218</c:v>
                </c:pt>
                <c:pt idx="5">
                  <c:v>0.30158015156932316</c:v>
                </c:pt>
                <c:pt idx="6">
                  <c:v>0.28560845717219924</c:v>
                </c:pt>
                <c:pt idx="7">
                  <c:v>0.27092378014168444</c:v>
                </c:pt>
                <c:pt idx="8">
                  <c:v>0.23218817866467309</c:v>
                </c:pt>
                <c:pt idx="9">
                  <c:v>0.21473914377947445</c:v>
                </c:pt>
                <c:pt idx="10">
                  <c:v>0.18628685059429662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50-47F3-B2CF-76A64BAFA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02367"/>
        <c:axId val="1174200287"/>
      </c:scatterChart>
      <c:valAx>
        <c:axId val="117420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200287"/>
        <c:crosses val="autoZero"/>
        <c:crossBetween val="midCat"/>
      </c:valAx>
      <c:valAx>
        <c:axId val="117420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20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15</xdr:row>
      <xdr:rowOff>123825</xdr:rowOff>
    </xdr:from>
    <xdr:to>
      <xdr:col>18</xdr:col>
      <xdr:colOff>352425</xdr:colOff>
      <xdr:row>30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314325</xdr:colOff>
      <xdr:row>17</xdr:row>
      <xdr:rowOff>114300</xdr:rowOff>
    </xdr:from>
    <xdr:to>
      <xdr:col>27</xdr:col>
      <xdr:colOff>9525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295275</xdr:colOff>
      <xdr:row>39</xdr:row>
      <xdr:rowOff>47625</xdr:rowOff>
    </xdr:from>
    <xdr:to>
      <xdr:col>24</xdr:col>
      <xdr:colOff>600075</xdr:colOff>
      <xdr:row>53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abSelected="1" workbookViewId="0">
      <selection activeCell="G14" sqref="G14"/>
    </sheetView>
  </sheetViews>
  <sheetFormatPr defaultRowHeight="15" x14ac:dyDescent="0.25"/>
  <sheetData>
    <row r="1" spans="1:14" x14ac:dyDescent="0.25">
      <c r="A1" t="s">
        <v>0</v>
      </c>
      <c r="B1" t="s">
        <v>1</v>
      </c>
    </row>
    <row r="2" spans="1:14" x14ac:dyDescent="0.25">
      <c r="A2" t="s">
        <v>12</v>
      </c>
      <c r="B2">
        <v>1.45</v>
      </c>
      <c r="C2" t="s">
        <v>18</v>
      </c>
    </row>
    <row r="3" spans="1:14" x14ac:dyDescent="0.25">
      <c r="A3" t="s">
        <v>7</v>
      </c>
      <c r="B3">
        <v>1.84E-2</v>
      </c>
      <c r="C3" t="s">
        <v>17</v>
      </c>
    </row>
    <row r="4" spans="1:14" x14ac:dyDescent="0.25">
      <c r="A4" t="s">
        <v>10</v>
      </c>
      <c r="B4" t="s">
        <v>16</v>
      </c>
    </row>
    <row r="5" spans="1:14" x14ac:dyDescent="0.25">
      <c r="A5" t="s">
        <v>11</v>
      </c>
      <c r="B5" t="s">
        <v>15</v>
      </c>
    </row>
    <row r="9" spans="1:14" x14ac:dyDescent="0.25">
      <c r="K9" t="s">
        <v>0</v>
      </c>
      <c r="L9" t="s">
        <v>0</v>
      </c>
      <c r="M9" t="s">
        <v>4</v>
      </c>
      <c r="N9" t="s">
        <v>3</v>
      </c>
    </row>
    <row r="10" spans="1:14" x14ac:dyDescent="0.25">
      <c r="K10">
        <v>2.11</v>
      </c>
      <c r="L10" t="s">
        <v>5</v>
      </c>
      <c r="M10">
        <v>4</v>
      </c>
      <c r="N10">
        <v>1.89</v>
      </c>
    </row>
    <row r="11" spans="1:14" x14ac:dyDescent="0.25">
      <c r="M11">
        <v>3</v>
      </c>
      <c r="N11">
        <v>1.41</v>
      </c>
    </row>
    <row r="12" spans="1:14" x14ac:dyDescent="0.25">
      <c r="M12">
        <v>2</v>
      </c>
      <c r="N12">
        <v>0.95</v>
      </c>
    </row>
    <row r="13" spans="1:14" x14ac:dyDescent="0.25">
      <c r="M13">
        <v>1</v>
      </c>
      <c r="N13">
        <v>0.47</v>
      </c>
    </row>
    <row r="32" spans="11:15" x14ac:dyDescent="0.25">
      <c r="K32" t="s">
        <v>6</v>
      </c>
      <c r="L32" t="s">
        <v>6</v>
      </c>
      <c r="M32" t="s">
        <v>4</v>
      </c>
      <c r="N32" t="s">
        <v>3</v>
      </c>
      <c r="O32" t="s">
        <v>2</v>
      </c>
    </row>
    <row r="33" spans="11:16" x14ac:dyDescent="0.25">
      <c r="K33">
        <v>1.45</v>
      </c>
      <c r="L33">
        <f>(M33-(N33*2.11))/O33</f>
        <v>1.4511761166542068</v>
      </c>
      <c r="M33">
        <v>4</v>
      </c>
      <c r="N33">
        <v>0.16</v>
      </c>
      <c r="O33">
        <f>(24.1*2*3.1415926/60)</f>
        <v>2.5237460553333335</v>
      </c>
    </row>
    <row r="34" spans="11:16" x14ac:dyDescent="0.25">
      <c r="L34">
        <f t="shared" ref="L34:L37" si="0">(M34-(N34*2.11))/O34</f>
        <v>1.431594291863163</v>
      </c>
      <c r="M34">
        <v>3</v>
      </c>
      <c r="N34">
        <v>0.15</v>
      </c>
      <c r="O34">
        <f>(17.9*2*3.1415926/60)</f>
        <v>1.8744835846666665</v>
      </c>
    </row>
    <row r="35" spans="11:16" x14ac:dyDescent="0.25">
      <c r="L35">
        <f t="shared" si="0"/>
        <v>1.4329757738022817</v>
      </c>
      <c r="M35">
        <v>2</v>
      </c>
      <c r="N35">
        <v>0.13</v>
      </c>
      <c r="O35">
        <f>(11.5*2*3.1415926/60)</f>
        <v>1.2042771633333333</v>
      </c>
    </row>
    <row r="36" spans="11:16" x14ac:dyDescent="0.25">
      <c r="L36">
        <f t="shared" si="0"/>
        <v>1.4578635084764429</v>
      </c>
      <c r="M36">
        <v>12</v>
      </c>
      <c r="N36">
        <v>0.21</v>
      </c>
      <c r="O36">
        <f>(75.7*2*3.1415926/60)</f>
        <v>7.9272853273333341</v>
      </c>
    </row>
    <row r="42" spans="11:16" x14ac:dyDescent="0.25">
      <c r="K42" t="s">
        <v>7</v>
      </c>
      <c r="L42" t="s">
        <v>6</v>
      </c>
      <c r="M42" t="s">
        <v>4</v>
      </c>
      <c r="N42" t="s">
        <v>3</v>
      </c>
      <c r="O42" t="s">
        <v>2</v>
      </c>
      <c r="P42" t="s">
        <v>8</v>
      </c>
    </row>
    <row r="43" spans="11:16" x14ac:dyDescent="0.25">
      <c r="K43">
        <v>1.84E-2</v>
      </c>
      <c r="L43">
        <f>(M43-(N43*2.11))/O43</f>
        <v>1.4578635084764429</v>
      </c>
      <c r="M43">
        <v>12</v>
      </c>
      <c r="N43">
        <v>0.21</v>
      </c>
      <c r="O43">
        <f>(75.7*2*3.1415926/60)</f>
        <v>7.9272853273333341</v>
      </c>
      <c r="P43">
        <f>L43*N43</f>
        <v>0.30615133678005296</v>
      </c>
    </row>
    <row r="44" spans="11:16" x14ac:dyDescent="0.25">
      <c r="L44">
        <f t="shared" ref="L44:L50" si="1">(M44-(N44*2.11))/O44</f>
        <v>1.4372782954552594</v>
      </c>
      <c r="M44">
        <v>11</v>
      </c>
      <c r="N44">
        <v>0.22</v>
      </c>
      <c r="O44">
        <f>(70*2*3.1415926/60)</f>
        <v>7.3303827333333338</v>
      </c>
      <c r="P44">
        <f t="shared" ref="P44:P51" si="2">L44*N44</f>
        <v>0.31620122500015707</v>
      </c>
    </row>
    <row r="45" spans="11:16" x14ac:dyDescent="0.25">
      <c r="L45">
        <f t="shared" si="1"/>
        <v>1.4340186446214331</v>
      </c>
      <c r="M45">
        <v>10</v>
      </c>
      <c r="N45">
        <v>0.22</v>
      </c>
      <c r="O45">
        <f>(63.5*2*3.1415926/60)</f>
        <v>6.6497043366666668</v>
      </c>
      <c r="P45">
        <f t="shared" si="2"/>
        <v>0.31548410181671527</v>
      </c>
    </row>
    <row r="46" spans="11:16" x14ac:dyDescent="0.25">
      <c r="L46">
        <f t="shared" si="1"/>
        <v>1.4370748798493274</v>
      </c>
      <c r="M46">
        <v>9</v>
      </c>
      <c r="N46">
        <v>0.22</v>
      </c>
      <c r="O46">
        <f>(56.72*2*3.1415926/60)</f>
        <v>5.9397044090666666</v>
      </c>
      <c r="P46">
        <f t="shared" si="2"/>
        <v>0.316156473566852</v>
      </c>
    </row>
    <row r="47" spans="11:16" x14ac:dyDescent="0.25">
      <c r="L47">
        <f t="shared" si="1"/>
        <v>1.4269599531359645</v>
      </c>
      <c r="M47">
        <v>8</v>
      </c>
      <c r="N47">
        <v>0.22</v>
      </c>
      <c r="O47">
        <f>(50.43*2*3.1415926/60)</f>
        <v>5.2810171606000003</v>
      </c>
      <c r="P47">
        <f t="shared" si="2"/>
        <v>0.31393118968991218</v>
      </c>
    </row>
    <row r="48" spans="11:16" x14ac:dyDescent="0.25">
      <c r="L48">
        <f t="shared" si="1"/>
        <v>1.4360959598539198</v>
      </c>
      <c r="M48">
        <v>7</v>
      </c>
      <c r="N48">
        <v>0.21</v>
      </c>
      <c r="O48">
        <f>(43.6*2*3.1415926/60)</f>
        <v>4.5657812453333344</v>
      </c>
      <c r="P48">
        <f t="shared" si="2"/>
        <v>0.30158015156932316</v>
      </c>
    </row>
    <row r="49" spans="11:16" x14ac:dyDescent="0.25">
      <c r="L49">
        <f t="shared" si="1"/>
        <v>1.428042285860996</v>
      </c>
      <c r="M49">
        <v>6</v>
      </c>
      <c r="N49">
        <v>0.2</v>
      </c>
      <c r="O49">
        <f>(37.3*2*3.1415926/60)</f>
        <v>3.9060467993333332</v>
      </c>
      <c r="P49">
        <f t="shared" si="2"/>
        <v>0.28560845717219924</v>
      </c>
    </row>
    <row r="50" spans="11:16" x14ac:dyDescent="0.25">
      <c r="L50">
        <f t="shared" si="1"/>
        <v>1.425914632324655</v>
      </c>
      <c r="M50">
        <v>5</v>
      </c>
      <c r="N50">
        <v>0.19</v>
      </c>
      <c r="O50">
        <f>(30.8*2*3.1415926/60)</f>
        <v>3.2253684026666667</v>
      </c>
      <c r="P50">
        <f t="shared" si="2"/>
        <v>0.27092378014168444</v>
      </c>
    </row>
    <row r="51" spans="11:16" x14ac:dyDescent="0.25">
      <c r="L51">
        <f>(M51-(N51*2.11))/O51</f>
        <v>1.4511761166542068</v>
      </c>
      <c r="M51">
        <v>4</v>
      </c>
      <c r="N51">
        <v>0.16</v>
      </c>
      <c r="O51">
        <f>(24.1*2*3.1415926/60)</f>
        <v>2.5237460553333335</v>
      </c>
      <c r="P51">
        <f t="shared" si="2"/>
        <v>0.23218817866467309</v>
      </c>
    </row>
    <row r="52" spans="11:16" x14ac:dyDescent="0.25">
      <c r="L52">
        <f>(M52-(N52*2.11))/O52</f>
        <v>1.431594291863163</v>
      </c>
      <c r="M52">
        <v>3</v>
      </c>
      <c r="N52">
        <v>0.15</v>
      </c>
      <c r="O52">
        <f>(17.9*2*3.1415926/60)</f>
        <v>1.8744835846666665</v>
      </c>
      <c r="P52">
        <f>L52*N52</f>
        <v>0.21473914377947445</v>
      </c>
    </row>
    <row r="53" spans="11:16" x14ac:dyDescent="0.25">
      <c r="L53">
        <f>(M53-(N53*2.11))/O53</f>
        <v>1.4329757738022817</v>
      </c>
      <c r="M53">
        <v>2</v>
      </c>
      <c r="N53">
        <v>0.13</v>
      </c>
      <c r="O53">
        <f>(11.5*2*3.1415926/60)</f>
        <v>1.2042771633333333</v>
      </c>
      <c r="P53">
        <f>L53*N53</f>
        <v>0.18628685059429662</v>
      </c>
    </row>
    <row r="55" spans="11:16" x14ac:dyDescent="0.25">
      <c r="K55" t="s">
        <v>10</v>
      </c>
      <c r="L55" t="s">
        <v>9</v>
      </c>
      <c r="M55" t="s">
        <v>11</v>
      </c>
    </row>
    <row r="56" spans="11:16" x14ac:dyDescent="0.25">
      <c r="L56">
        <f>12.05/1.45</f>
        <v>8.3103448275862082</v>
      </c>
      <c r="M56">
        <v>0.19359999999999999</v>
      </c>
    </row>
    <row r="59" spans="11:16" x14ac:dyDescent="0.25">
      <c r="K59" t="s">
        <v>10</v>
      </c>
      <c r="L59" t="s">
        <v>12</v>
      </c>
      <c r="M59" t="s">
        <v>11</v>
      </c>
      <c r="N59" t="s">
        <v>14</v>
      </c>
      <c r="O59" t="s">
        <v>13</v>
      </c>
    </row>
    <row r="60" spans="11:16" x14ac:dyDescent="0.25">
      <c r="K60">
        <f>(-L60*M60*N60/(100*O60))</f>
        <v>0.23293231627906974</v>
      </c>
      <c r="L60">
        <v>1.45</v>
      </c>
      <c r="M60">
        <v>0.19359999999999999</v>
      </c>
      <c r="N60">
        <v>892</v>
      </c>
      <c r="O60">
        <v>-10.75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Zhixian Jin</dc:creator>
  <cp:lastModifiedBy>Zhixian Jin</cp:lastModifiedBy>
  <dcterms:created xsi:type="dcterms:W3CDTF">2019-11-13T20:59:05Z</dcterms:created>
  <dcterms:modified xsi:type="dcterms:W3CDTF">2019-11-13T22:32:41Z</dcterms:modified>
</cp:coreProperties>
</file>