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e83cd2cf7d1d065/Desktop/"/>
    </mc:Choice>
  </mc:AlternateContent>
  <xr:revisionPtr revIDLastSave="580" documentId="8_{B3345B89-9F11-4AE6-8FEF-49C38A105475}" xr6:coauthVersionLast="47" xr6:coauthVersionMax="47" xr10:uidLastSave="{A598EA80-421B-4A32-98CE-0C36EBE1A5D3}"/>
  <bookViews>
    <workbookView xWindow="2265" yWindow="-13620" windowWidth="24240" windowHeight="13020" xr2:uid="{00000000-000D-0000-FFFF-FFFF00000000}"/>
  </bookViews>
  <sheets>
    <sheet name="Data" sheetId="1" r:id="rId1"/>
    <sheet name="Category Pivot Table" sheetId="2" r:id="rId2"/>
    <sheet name="SubCategory Pivot Table" sheetId="3" r:id="rId3"/>
    <sheet name="Success Rate by Year" sheetId="4" r:id="rId4"/>
    <sheet name="Bonus" sheetId="5" r:id="rId5"/>
    <sheet name="Bonus Statistical Analysis" sheetId="6" r:id="rId6"/>
  </sheets>
  <definedNames>
    <definedName name="_xlnm._FilterDatabase" localSheetId="0" hidden="1">Data!$A$1:$T$4115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5" l="1"/>
  <c r="O162" i="1"/>
  <c r="O2" i="1"/>
  <c r="J3" i="6"/>
  <c r="K3" i="6"/>
  <c r="J4" i="6"/>
  <c r="K4" i="6"/>
  <c r="J5" i="6"/>
  <c r="K5" i="6"/>
  <c r="J6" i="6"/>
  <c r="K6" i="6"/>
  <c r="J7" i="6"/>
  <c r="K7" i="6"/>
  <c r="J8" i="6"/>
  <c r="K8" i="6"/>
  <c r="J9" i="6"/>
  <c r="K9" i="6"/>
  <c r="J10" i="6"/>
  <c r="K10" i="6"/>
  <c r="J11" i="6"/>
  <c r="K11" i="6"/>
  <c r="J12" i="6"/>
  <c r="K12" i="6"/>
  <c r="J13" i="6"/>
  <c r="K13" i="6"/>
  <c r="J14" i="6"/>
  <c r="K14" i="6"/>
  <c r="J15" i="6"/>
  <c r="K15" i="6"/>
  <c r="J16" i="6"/>
  <c r="K16" i="6"/>
  <c r="J17" i="6"/>
  <c r="K17" i="6"/>
  <c r="J18" i="6"/>
  <c r="K18" i="6"/>
  <c r="J19" i="6"/>
  <c r="K19" i="6"/>
  <c r="J20" i="6"/>
  <c r="K20" i="6"/>
  <c r="J21" i="6"/>
  <c r="K21" i="6"/>
  <c r="J22" i="6"/>
  <c r="K22" i="6"/>
  <c r="J23" i="6"/>
  <c r="K23" i="6"/>
  <c r="J24" i="6"/>
  <c r="K24" i="6"/>
  <c r="J25" i="6"/>
  <c r="K25" i="6"/>
  <c r="J26" i="6"/>
  <c r="K26" i="6"/>
  <c r="J27" i="6"/>
  <c r="K27" i="6"/>
  <c r="J28" i="6"/>
  <c r="K28" i="6"/>
  <c r="J29" i="6"/>
  <c r="K29" i="6"/>
  <c r="J30" i="6"/>
  <c r="K30" i="6"/>
  <c r="J31" i="6"/>
  <c r="K31" i="6"/>
  <c r="J32" i="6"/>
  <c r="K32" i="6"/>
  <c r="J33" i="6"/>
  <c r="K33" i="6"/>
  <c r="J34" i="6"/>
  <c r="K34" i="6"/>
  <c r="J35" i="6"/>
  <c r="K35" i="6"/>
  <c r="J36" i="6"/>
  <c r="K36" i="6"/>
  <c r="J37" i="6"/>
  <c r="K37" i="6"/>
  <c r="J38" i="6"/>
  <c r="K38" i="6"/>
  <c r="J39" i="6"/>
  <c r="K39" i="6"/>
  <c r="J40" i="6"/>
  <c r="K40" i="6"/>
  <c r="J41" i="6"/>
  <c r="K41" i="6"/>
  <c r="J42" i="6"/>
  <c r="K42" i="6"/>
  <c r="J43" i="6"/>
  <c r="K43" i="6"/>
  <c r="J44" i="6"/>
  <c r="K44" i="6"/>
  <c r="J45" i="6"/>
  <c r="K45" i="6"/>
  <c r="J46" i="6"/>
  <c r="K46" i="6"/>
  <c r="J47" i="6"/>
  <c r="K47" i="6"/>
  <c r="J48" i="6"/>
  <c r="K48" i="6"/>
  <c r="J49" i="6"/>
  <c r="K49" i="6"/>
  <c r="J50" i="6"/>
  <c r="K50" i="6"/>
  <c r="J51" i="6"/>
  <c r="K51" i="6"/>
  <c r="J52" i="6"/>
  <c r="K52" i="6"/>
  <c r="J53" i="6"/>
  <c r="K53" i="6"/>
  <c r="J54" i="6"/>
  <c r="K54" i="6"/>
  <c r="J55" i="6"/>
  <c r="K55" i="6"/>
  <c r="J56" i="6"/>
  <c r="K56" i="6"/>
  <c r="J57" i="6"/>
  <c r="K57" i="6"/>
  <c r="J58" i="6"/>
  <c r="K58" i="6"/>
  <c r="J59" i="6"/>
  <c r="K59" i="6"/>
  <c r="J60" i="6"/>
  <c r="K60" i="6"/>
  <c r="J61" i="6"/>
  <c r="K61" i="6"/>
  <c r="J62" i="6"/>
  <c r="K62" i="6"/>
  <c r="J63" i="6"/>
  <c r="K63" i="6"/>
  <c r="J64" i="6"/>
  <c r="K64" i="6"/>
  <c r="J65" i="6"/>
  <c r="K65" i="6"/>
  <c r="J66" i="6"/>
  <c r="K66" i="6"/>
  <c r="J67" i="6"/>
  <c r="K67" i="6"/>
  <c r="J68" i="6"/>
  <c r="K68" i="6"/>
  <c r="J69" i="6"/>
  <c r="K69" i="6"/>
  <c r="J70" i="6"/>
  <c r="K70" i="6"/>
  <c r="J71" i="6"/>
  <c r="K71" i="6"/>
  <c r="J72" i="6"/>
  <c r="K72" i="6"/>
  <c r="J73" i="6"/>
  <c r="K73" i="6"/>
  <c r="J74" i="6"/>
  <c r="K74" i="6"/>
  <c r="J75" i="6"/>
  <c r="K75" i="6"/>
  <c r="J76" i="6"/>
  <c r="K76" i="6"/>
  <c r="J77" i="6"/>
  <c r="K77" i="6"/>
  <c r="J78" i="6"/>
  <c r="K78" i="6"/>
  <c r="J79" i="6"/>
  <c r="K79" i="6"/>
  <c r="J80" i="6"/>
  <c r="K80" i="6"/>
  <c r="J81" i="6"/>
  <c r="K81" i="6"/>
  <c r="J82" i="6"/>
  <c r="K82" i="6"/>
  <c r="J83" i="6"/>
  <c r="K83" i="6"/>
  <c r="J84" i="6"/>
  <c r="K84" i="6"/>
  <c r="J85" i="6"/>
  <c r="K85" i="6"/>
  <c r="J86" i="6"/>
  <c r="K86" i="6"/>
  <c r="J87" i="6"/>
  <c r="K87" i="6"/>
  <c r="J88" i="6"/>
  <c r="K88" i="6"/>
  <c r="J89" i="6"/>
  <c r="K89" i="6"/>
  <c r="J90" i="6"/>
  <c r="K90" i="6"/>
  <c r="J91" i="6"/>
  <c r="K91" i="6"/>
  <c r="J92" i="6"/>
  <c r="K92" i="6"/>
  <c r="J93" i="6"/>
  <c r="K93" i="6"/>
  <c r="J94" i="6"/>
  <c r="K94" i="6"/>
  <c r="J95" i="6"/>
  <c r="K95" i="6"/>
  <c r="J96" i="6"/>
  <c r="K96" i="6"/>
  <c r="J97" i="6"/>
  <c r="K97" i="6"/>
  <c r="J98" i="6"/>
  <c r="K98" i="6"/>
  <c r="J99" i="6"/>
  <c r="K99" i="6"/>
  <c r="J100" i="6"/>
  <c r="K100" i="6"/>
  <c r="J101" i="6"/>
  <c r="K101" i="6"/>
  <c r="J102" i="6"/>
  <c r="K102" i="6"/>
  <c r="J103" i="6"/>
  <c r="K103" i="6"/>
  <c r="J104" i="6"/>
  <c r="K104" i="6"/>
  <c r="J105" i="6"/>
  <c r="K105" i="6"/>
  <c r="J106" i="6"/>
  <c r="K106" i="6"/>
  <c r="J107" i="6"/>
  <c r="K107" i="6"/>
  <c r="J108" i="6"/>
  <c r="K108" i="6"/>
  <c r="J109" i="6"/>
  <c r="K109" i="6"/>
  <c r="J110" i="6"/>
  <c r="K110" i="6"/>
  <c r="J111" i="6"/>
  <c r="K111" i="6"/>
  <c r="J112" i="6"/>
  <c r="K112" i="6"/>
  <c r="J113" i="6"/>
  <c r="K113" i="6"/>
  <c r="J114" i="6"/>
  <c r="K114" i="6"/>
  <c r="J115" i="6"/>
  <c r="K115" i="6"/>
  <c r="J116" i="6"/>
  <c r="K116" i="6"/>
  <c r="J117" i="6"/>
  <c r="K117" i="6"/>
  <c r="J118" i="6"/>
  <c r="K118" i="6"/>
  <c r="J119" i="6"/>
  <c r="K119" i="6"/>
  <c r="J120" i="6"/>
  <c r="K120" i="6"/>
  <c r="J121" i="6"/>
  <c r="K121" i="6"/>
  <c r="J122" i="6"/>
  <c r="K122" i="6"/>
  <c r="J123" i="6"/>
  <c r="K123" i="6"/>
  <c r="J124" i="6"/>
  <c r="K124" i="6"/>
  <c r="J125" i="6"/>
  <c r="K125" i="6"/>
  <c r="J126" i="6"/>
  <c r="K126" i="6"/>
  <c r="J127" i="6"/>
  <c r="K127" i="6"/>
  <c r="J128" i="6"/>
  <c r="K128" i="6"/>
  <c r="J129" i="6"/>
  <c r="K129" i="6"/>
  <c r="J130" i="6"/>
  <c r="K130" i="6"/>
  <c r="J131" i="6"/>
  <c r="K131" i="6"/>
  <c r="J132" i="6"/>
  <c r="K132" i="6"/>
  <c r="J133" i="6"/>
  <c r="K133" i="6"/>
  <c r="J134" i="6"/>
  <c r="K134" i="6"/>
  <c r="J135" i="6"/>
  <c r="K135" i="6"/>
  <c r="J136" i="6"/>
  <c r="K136" i="6"/>
  <c r="J137" i="6"/>
  <c r="K137" i="6"/>
  <c r="J138" i="6"/>
  <c r="K138" i="6"/>
  <c r="J139" i="6"/>
  <c r="K139" i="6"/>
  <c r="J140" i="6"/>
  <c r="K140" i="6"/>
  <c r="J141" i="6"/>
  <c r="K141" i="6"/>
  <c r="J142" i="6"/>
  <c r="K142" i="6"/>
  <c r="J143" i="6"/>
  <c r="K143" i="6"/>
  <c r="J144" i="6"/>
  <c r="K144" i="6"/>
  <c r="J145" i="6"/>
  <c r="K145" i="6"/>
  <c r="J146" i="6"/>
  <c r="K146" i="6"/>
  <c r="J147" i="6"/>
  <c r="K147" i="6"/>
  <c r="J148" i="6"/>
  <c r="K148" i="6"/>
  <c r="J149" i="6"/>
  <c r="K149" i="6"/>
  <c r="J150" i="6"/>
  <c r="K150" i="6"/>
  <c r="J151" i="6"/>
  <c r="K151" i="6"/>
  <c r="J152" i="6"/>
  <c r="K152" i="6"/>
  <c r="J153" i="6"/>
  <c r="K153" i="6"/>
  <c r="J154" i="6"/>
  <c r="K154" i="6"/>
  <c r="J155" i="6"/>
  <c r="K155" i="6"/>
  <c r="J156" i="6"/>
  <c r="K156" i="6"/>
  <c r="J157" i="6"/>
  <c r="K157" i="6"/>
  <c r="J158" i="6"/>
  <c r="K158" i="6"/>
  <c r="J159" i="6"/>
  <c r="K159" i="6"/>
  <c r="J160" i="6"/>
  <c r="K160" i="6"/>
  <c r="J161" i="6"/>
  <c r="K161" i="6"/>
  <c r="J162" i="6"/>
  <c r="K162" i="6"/>
  <c r="J163" i="6"/>
  <c r="K163" i="6"/>
  <c r="J164" i="6"/>
  <c r="K164" i="6"/>
  <c r="J165" i="6"/>
  <c r="K165" i="6"/>
  <c r="J166" i="6"/>
  <c r="K166" i="6"/>
  <c r="J167" i="6"/>
  <c r="K167" i="6"/>
  <c r="J168" i="6"/>
  <c r="K168" i="6"/>
  <c r="J169" i="6"/>
  <c r="K169" i="6"/>
  <c r="J170" i="6"/>
  <c r="K170" i="6"/>
  <c r="J171" i="6"/>
  <c r="K171" i="6"/>
  <c r="J172" i="6"/>
  <c r="K172" i="6"/>
  <c r="J173" i="6"/>
  <c r="K173" i="6"/>
  <c r="J174" i="6"/>
  <c r="K174" i="6"/>
  <c r="J175" i="6"/>
  <c r="K175" i="6"/>
  <c r="J176" i="6"/>
  <c r="K176" i="6"/>
  <c r="J177" i="6"/>
  <c r="K177" i="6"/>
  <c r="J178" i="6"/>
  <c r="K178" i="6"/>
  <c r="J179" i="6"/>
  <c r="K179" i="6"/>
  <c r="J180" i="6"/>
  <c r="K180" i="6"/>
  <c r="J181" i="6"/>
  <c r="K181" i="6"/>
  <c r="J182" i="6"/>
  <c r="K182" i="6"/>
  <c r="J183" i="6"/>
  <c r="K183" i="6"/>
  <c r="J184" i="6"/>
  <c r="K184" i="6"/>
  <c r="J185" i="6"/>
  <c r="K185" i="6"/>
  <c r="J186" i="6"/>
  <c r="K186" i="6"/>
  <c r="J187" i="6"/>
  <c r="K187" i="6"/>
  <c r="J188" i="6"/>
  <c r="K188" i="6"/>
  <c r="J189" i="6"/>
  <c r="K189" i="6"/>
  <c r="J190" i="6"/>
  <c r="K190" i="6"/>
  <c r="J191" i="6"/>
  <c r="K191" i="6"/>
  <c r="J192" i="6"/>
  <c r="K192" i="6"/>
  <c r="J193" i="6"/>
  <c r="K193" i="6"/>
  <c r="J194" i="6"/>
  <c r="K194" i="6"/>
  <c r="J195" i="6"/>
  <c r="K195" i="6"/>
  <c r="J196" i="6"/>
  <c r="K196" i="6"/>
  <c r="J197" i="6"/>
  <c r="K197" i="6"/>
  <c r="J198" i="6"/>
  <c r="K198" i="6"/>
  <c r="J199" i="6"/>
  <c r="K199" i="6"/>
  <c r="J200" i="6"/>
  <c r="K200" i="6"/>
  <c r="J201" i="6"/>
  <c r="K201" i="6"/>
  <c r="J202" i="6"/>
  <c r="K202" i="6"/>
  <c r="J203" i="6"/>
  <c r="K203" i="6"/>
  <c r="J204" i="6"/>
  <c r="K204" i="6"/>
  <c r="J205" i="6"/>
  <c r="K205" i="6"/>
  <c r="J206" i="6"/>
  <c r="K206" i="6"/>
  <c r="J207" i="6"/>
  <c r="K207" i="6"/>
  <c r="J208" i="6"/>
  <c r="K208" i="6"/>
  <c r="J209" i="6"/>
  <c r="K209" i="6"/>
  <c r="J210" i="6"/>
  <c r="K210" i="6"/>
  <c r="J211" i="6"/>
  <c r="K211" i="6"/>
  <c r="J212" i="6"/>
  <c r="K212" i="6"/>
  <c r="J213" i="6"/>
  <c r="K213" i="6"/>
  <c r="J214" i="6"/>
  <c r="K214" i="6"/>
  <c r="J215" i="6"/>
  <c r="K215" i="6"/>
  <c r="J216" i="6"/>
  <c r="K216" i="6"/>
  <c r="J217" i="6"/>
  <c r="K217" i="6"/>
  <c r="J218" i="6"/>
  <c r="K218" i="6"/>
  <c r="J219" i="6"/>
  <c r="K219" i="6"/>
  <c r="J220" i="6"/>
  <c r="K220" i="6"/>
  <c r="J221" i="6"/>
  <c r="K221" i="6"/>
  <c r="J222" i="6"/>
  <c r="K222" i="6"/>
  <c r="J223" i="6"/>
  <c r="K223" i="6"/>
  <c r="J224" i="6"/>
  <c r="K224" i="6"/>
  <c r="J225" i="6"/>
  <c r="K225" i="6"/>
  <c r="J226" i="6"/>
  <c r="K226" i="6"/>
  <c r="J227" i="6"/>
  <c r="K227" i="6"/>
  <c r="J228" i="6"/>
  <c r="K228" i="6"/>
  <c r="J229" i="6"/>
  <c r="K229" i="6"/>
  <c r="J230" i="6"/>
  <c r="K230" i="6"/>
  <c r="J231" i="6"/>
  <c r="K231" i="6"/>
  <c r="J232" i="6"/>
  <c r="K232" i="6"/>
  <c r="J233" i="6"/>
  <c r="K233" i="6"/>
  <c r="J234" i="6"/>
  <c r="K234" i="6"/>
  <c r="J235" i="6"/>
  <c r="K235" i="6"/>
  <c r="J236" i="6"/>
  <c r="K236" i="6"/>
  <c r="J237" i="6"/>
  <c r="K237" i="6"/>
  <c r="J238" i="6"/>
  <c r="K238" i="6"/>
  <c r="J239" i="6"/>
  <c r="K239" i="6"/>
  <c r="J240" i="6"/>
  <c r="K240" i="6"/>
  <c r="J241" i="6"/>
  <c r="K241" i="6"/>
  <c r="J242" i="6"/>
  <c r="K242" i="6"/>
  <c r="J243" i="6"/>
  <c r="K243" i="6"/>
  <c r="J244" i="6"/>
  <c r="K244" i="6"/>
  <c r="J245" i="6"/>
  <c r="K245" i="6"/>
  <c r="J246" i="6"/>
  <c r="K246" i="6"/>
  <c r="J247" i="6"/>
  <c r="K247" i="6"/>
  <c r="J248" i="6"/>
  <c r="K248" i="6"/>
  <c r="J249" i="6"/>
  <c r="K249" i="6"/>
  <c r="J250" i="6"/>
  <c r="K250" i="6"/>
  <c r="J251" i="6"/>
  <c r="K251" i="6"/>
  <c r="J252" i="6"/>
  <c r="K252" i="6"/>
  <c r="J253" i="6"/>
  <c r="K253" i="6"/>
  <c r="J254" i="6"/>
  <c r="K254" i="6"/>
  <c r="J255" i="6"/>
  <c r="K255" i="6"/>
  <c r="J256" i="6"/>
  <c r="K256" i="6"/>
  <c r="J257" i="6"/>
  <c r="K257" i="6"/>
  <c r="J258" i="6"/>
  <c r="K258" i="6"/>
  <c r="J259" i="6"/>
  <c r="K259" i="6"/>
  <c r="J260" i="6"/>
  <c r="K260" i="6"/>
  <c r="J261" i="6"/>
  <c r="K261" i="6"/>
  <c r="J262" i="6"/>
  <c r="K262" i="6"/>
  <c r="J263" i="6"/>
  <c r="K263" i="6"/>
  <c r="J264" i="6"/>
  <c r="K264" i="6"/>
  <c r="J265" i="6"/>
  <c r="K265" i="6"/>
  <c r="J266" i="6"/>
  <c r="K266" i="6"/>
  <c r="J267" i="6"/>
  <c r="K267" i="6"/>
  <c r="J268" i="6"/>
  <c r="K268" i="6"/>
  <c r="J269" i="6"/>
  <c r="K269" i="6"/>
  <c r="J270" i="6"/>
  <c r="K270" i="6"/>
  <c r="J271" i="6"/>
  <c r="K271" i="6"/>
  <c r="J272" i="6"/>
  <c r="K272" i="6"/>
  <c r="J273" i="6"/>
  <c r="K273" i="6"/>
  <c r="J274" i="6"/>
  <c r="K274" i="6"/>
  <c r="J275" i="6"/>
  <c r="K275" i="6"/>
  <c r="J276" i="6"/>
  <c r="K276" i="6"/>
  <c r="J277" i="6"/>
  <c r="K277" i="6"/>
  <c r="J278" i="6"/>
  <c r="K278" i="6"/>
  <c r="J279" i="6"/>
  <c r="K279" i="6"/>
  <c r="J280" i="6"/>
  <c r="K280" i="6"/>
  <c r="J281" i="6"/>
  <c r="K281" i="6"/>
  <c r="J282" i="6"/>
  <c r="K282" i="6"/>
  <c r="J283" i="6"/>
  <c r="K283" i="6"/>
  <c r="J284" i="6"/>
  <c r="K284" i="6"/>
  <c r="J285" i="6"/>
  <c r="K285" i="6"/>
  <c r="J286" i="6"/>
  <c r="K286" i="6"/>
  <c r="J287" i="6"/>
  <c r="K287" i="6"/>
  <c r="J288" i="6"/>
  <c r="K288" i="6"/>
  <c r="J289" i="6"/>
  <c r="K289" i="6"/>
  <c r="J290" i="6"/>
  <c r="K290" i="6"/>
  <c r="J291" i="6"/>
  <c r="K291" i="6"/>
  <c r="J292" i="6"/>
  <c r="K292" i="6"/>
  <c r="J293" i="6"/>
  <c r="K293" i="6"/>
  <c r="J294" i="6"/>
  <c r="K294" i="6"/>
  <c r="J295" i="6"/>
  <c r="K295" i="6"/>
  <c r="J296" i="6"/>
  <c r="K296" i="6"/>
  <c r="J297" i="6"/>
  <c r="K297" i="6"/>
  <c r="J298" i="6"/>
  <c r="K298" i="6"/>
  <c r="J299" i="6"/>
  <c r="K299" i="6"/>
  <c r="J300" i="6"/>
  <c r="K300" i="6"/>
  <c r="J301" i="6"/>
  <c r="K301" i="6"/>
  <c r="J302" i="6"/>
  <c r="K302" i="6"/>
  <c r="J303" i="6"/>
  <c r="K303" i="6"/>
  <c r="J304" i="6"/>
  <c r="K304" i="6"/>
  <c r="J305" i="6"/>
  <c r="K305" i="6"/>
  <c r="J306" i="6"/>
  <c r="K306" i="6"/>
  <c r="J307" i="6"/>
  <c r="K307" i="6"/>
  <c r="J308" i="6"/>
  <c r="K308" i="6"/>
  <c r="J309" i="6"/>
  <c r="K309" i="6"/>
  <c r="J310" i="6"/>
  <c r="K310" i="6"/>
  <c r="J311" i="6"/>
  <c r="K311" i="6"/>
  <c r="J312" i="6"/>
  <c r="K312" i="6"/>
  <c r="J313" i="6"/>
  <c r="K313" i="6"/>
  <c r="J314" i="6"/>
  <c r="K314" i="6"/>
  <c r="J315" i="6"/>
  <c r="K315" i="6"/>
  <c r="J316" i="6"/>
  <c r="K316" i="6"/>
  <c r="J317" i="6"/>
  <c r="K317" i="6"/>
  <c r="J318" i="6"/>
  <c r="K318" i="6"/>
  <c r="J319" i="6"/>
  <c r="K319" i="6"/>
  <c r="J320" i="6"/>
  <c r="K320" i="6"/>
  <c r="J321" i="6"/>
  <c r="K321" i="6"/>
  <c r="J322" i="6"/>
  <c r="K322" i="6"/>
  <c r="J323" i="6"/>
  <c r="K323" i="6"/>
  <c r="J324" i="6"/>
  <c r="K324" i="6"/>
  <c r="J325" i="6"/>
  <c r="K325" i="6"/>
  <c r="J326" i="6"/>
  <c r="K326" i="6"/>
  <c r="J327" i="6"/>
  <c r="K327" i="6"/>
  <c r="J328" i="6"/>
  <c r="K328" i="6"/>
  <c r="J329" i="6"/>
  <c r="K329" i="6"/>
  <c r="J330" i="6"/>
  <c r="K330" i="6"/>
  <c r="J331" i="6"/>
  <c r="K331" i="6"/>
  <c r="J332" i="6"/>
  <c r="K332" i="6"/>
  <c r="J333" i="6"/>
  <c r="K333" i="6"/>
  <c r="J334" i="6"/>
  <c r="K334" i="6"/>
  <c r="J335" i="6"/>
  <c r="K335" i="6"/>
  <c r="J336" i="6"/>
  <c r="K336" i="6"/>
  <c r="J337" i="6"/>
  <c r="K337" i="6"/>
  <c r="J338" i="6"/>
  <c r="K338" i="6"/>
  <c r="J339" i="6"/>
  <c r="K339" i="6"/>
  <c r="J340" i="6"/>
  <c r="K340" i="6"/>
  <c r="J341" i="6"/>
  <c r="K341" i="6"/>
  <c r="J342" i="6"/>
  <c r="K342" i="6"/>
  <c r="J343" i="6"/>
  <c r="K343" i="6"/>
  <c r="J344" i="6"/>
  <c r="K344" i="6"/>
  <c r="J345" i="6"/>
  <c r="K345" i="6"/>
  <c r="J346" i="6"/>
  <c r="K346" i="6"/>
  <c r="J347" i="6"/>
  <c r="K347" i="6"/>
  <c r="J348" i="6"/>
  <c r="K348" i="6"/>
  <c r="J349" i="6"/>
  <c r="K349" i="6"/>
  <c r="J350" i="6"/>
  <c r="K350" i="6"/>
  <c r="K2" i="6"/>
  <c r="J2" i="6"/>
  <c r="F3" i="6"/>
  <c r="G3" i="6"/>
  <c r="F4" i="6"/>
  <c r="G4" i="6"/>
  <c r="F5" i="6"/>
  <c r="G5" i="6"/>
  <c r="F6" i="6"/>
  <c r="G6" i="6"/>
  <c r="F7" i="6"/>
  <c r="G7" i="6"/>
  <c r="F8" i="6"/>
  <c r="G8" i="6"/>
  <c r="F9" i="6"/>
  <c r="G9" i="6"/>
  <c r="F10" i="6"/>
  <c r="G10" i="6"/>
  <c r="F11" i="6"/>
  <c r="G11" i="6"/>
  <c r="F12" i="6"/>
  <c r="G12" i="6"/>
  <c r="F13" i="6"/>
  <c r="G13" i="6"/>
  <c r="F14" i="6"/>
  <c r="G14" i="6"/>
  <c r="F15" i="6"/>
  <c r="G15" i="6"/>
  <c r="F16" i="6"/>
  <c r="G16" i="6"/>
  <c r="F17" i="6"/>
  <c r="G17" i="6"/>
  <c r="F18" i="6"/>
  <c r="G18" i="6"/>
  <c r="F19" i="6"/>
  <c r="G19" i="6"/>
  <c r="F20" i="6"/>
  <c r="G20" i="6"/>
  <c r="F21" i="6"/>
  <c r="G21" i="6"/>
  <c r="F22" i="6"/>
  <c r="G22" i="6"/>
  <c r="F23" i="6"/>
  <c r="G23" i="6"/>
  <c r="F24" i="6"/>
  <c r="G24" i="6"/>
  <c r="F25" i="6"/>
  <c r="G25" i="6"/>
  <c r="F26" i="6"/>
  <c r="G26" i="6"/>
  <c r="F27" i="6"/>
  <c r="G27" i="6"/>
  <c r="F28" i="6"/>
  <c r="G28" i="6"/>
  <c r="F29" i="6"/>
  <c r="G29" i="6"/>
  <c r="F30" i="6"/>
  <c r="G30" i="6"/>
  <c r="F31" i="6"/>
  <c r="G31" i="6"/>
  <c r="F32" i="6"/>
  <c r="G32" i="6"/>
  <c r="F33" i="6"/>
  <c r="G33" i="6"/>
  <c r="F34" i="6"/>
  <c r="G34" i="6"/>
  <c r="F35" i="6"/>
  <c r="G35" i="6"/>
  <c r="F36" i="6"/>
  <c r="G36" i="6"/>
  <c r="F37" i="6"/>
  <c r="G37" i="6"/>
  <c r="F38" i="6"/>
  <c r="G38" i="6"/>
  <c r="F39" i="6"/>
  <c r="G39" i="6"/>
  <c r="F40" i="6"/>
  <c r="G40" i="6"/>
  <c r="F41" i="6"/>
  <c r="G41" i="6"/>
  <c r="F42" i="6"/>
  <c r="G42" i="6"/>
  <c r="F43" i="6"/>
  <c r="G43" i="6"/>
  <c r="F44" i="6"/>
  <c r="G44" i="6"/>
  <c r="F45" i="6"/>
  <c r="G45" i="6"/>
  <c r="F46" i="6"/>
  <c r="G46" i="6"/>
  <c r="F47" i="6"/>
  <c r="G47" i="6"/>
  <c r="F48" i="6"/>
  <c r="G48" i="6"/>
  <c r="F49" i="6"/>
  <c r="G49" i="6"/>
  <c r="F50" i="6"/>
  <c r="G50" i="6"/>
  <c r="F51" i="6"/>
  <c r="G51" i="6"/>
  <c r="F52" i="6"/>
  <c r="G52" i="6"/>
  <c r="F53" i="6"/>
  <c r="G53" i="6"/>
  <c r="F54" i="6"/>
  <c r="G54" i="6"/>
  <c r="F55" i="6"/>
  <c r="G55" i="6"/>
  <c r="F56" i="6"/>
  <c r="G56" i="6"/>
  <c r="F57" i="6"/>
  <c r="G57" i="6"/>
  <c r="F58" i="6"/>
  <c r="G58" i="6"/>
  <c r="F59" i="6"/>
  <c r="G59" i="6"/>
  <c r="F60" i="6"/>
  <c r="G60" i="6"/>
  <c r="F61" i="6"/>
  <c r="G61" i="6"/>
  <c r="F62" i="6"/>
  <c r="G62" i="6"/>
  <c r="F63" i="6"/>
  <c r="G63" i="6"/>
  <c r="F64" i="6"/>
  <c r="G64" i="6"/>
  <c r="F65" i="6"/>
  <c r="G65" i="6"/>
  <c r="F66" i="6"/>
  <c r="G66" i="6"/>
  <c r="F67" i="6"/>
  <c r="G67" i="6"/>
  <c r="F68" i="6"/>
  <c r="G68" i="6"/>
  <c r="F69" i="6"/>
  <c r="G69" i="6"/>
  <c r="F70" i="6"/>
  <c r="G70" i="6"/>
  <c r="F71" i="6"/>
  <c r="G71" i="6"/>
  <c r="F72" i="6"/>
  <c r="G72" i="6"/>
  <c r="F73" i="6"/>
  <c r="G73" i="6"/>
  <c r="F74" i="6"/>
  <c r="G74" i="6"/>
  <c r="F75" i="6"/>
  <c r="G75" i="6"/>
  <c r="F76" i="6"/>
  <c r="G76" i="6"/>
  <c r="F77" i="6"/>
  <c r="G77" i="6"/>
  <c r="F78" i="6"/>
  <c r="G78" i="6"/>
  <c r="F79" i="6"/>
  <c r="G79" i="6"/>
  <c r="F80" i="6"/>
  <c r="G80" i="6"/>
  <c r="F81" i="6"/>
  <c r="G81" i="6"/>
  <c r="F82" i="6"/>
  <c r="G82" i="6"/>
  <c r="F83" i="6"/>
  <c r="G83" i="6"/>
  <c r="F84" i="6"/>
  <c r="G84" i="6"/>
  <c r="F85" i="6"/>
  <c r="G85" i="6"/>
  <c r="F86" i="6"/>
  <c r="G86" i="6"/>
  <c r="F87" i="6"/>
  <c r="G87" i="6"/>
  <c r="F88" i="6"/>
  <c r="G88" i="6"/>
  <c r="F89" i="6"/>
  <c r="G89" i="6"/>
  <c r="F90" i="6"/>
  <c r="G90" i="6"/>
  <c r="F91" i="6"/>
  <c r="G91" i="6"/>
  <c r="F92" i="6"/>
  <c r="G92" i="6"/>
  <c r="F93" i="6"/>
  <c r="G93" i="6"/>
  <c r="F94" i="6"/>
  <c r="G94" i="6"/>
  <c r="F95" i="6"/>
  <c r="G95" i="6"/>
  <c r="F96" i="6"/>
  <c r="G96" i="6"/>
  <c r="F97" i="6"/>
  <c r="G97" i="6"/>
  <c r="F98" i="6"/>
  <c r="G98" i="6"/>
  <c r="F99" i="6"/>
  <c r="G99" i="6"/>
  <c r="F100" i="6"/>
  <c r="G100" i="6"/>
  <c r="F101" i="6"/>
  <c r="G101" i="6"/>
  <c r="F102" i="6"/>
  <c r="G102" i="6"/>
  <c r="F103" i="6"/>
  <c r="G103" i="6"/>
  <c r="F104" i="6"/>
  <c r="G104" i="6"/>
  <c r="F105" i="6"/>
  <c r="G105" i="6"/>
  <c r="F106" i="6"/>
  <c r="G106" i="6"/>
  <c r="F107" i="6"/>
  <c r="G107" i="6"/>
  <c r="F108" i="6"/>
  <c r="G108" i="6"/>
  <c r="F109" i="6"/>
  <c r="G109" i="6"/>
  <c r="F110" i="6"/>
  <c r="G110" i="6"/>
  <c r="F111" i="6"/>
  <c r="G111" i="6"/>
  <c r="F112" i="6"/>
  <c r="G112" i="6"/>
  <c r="F113" i="6"/>
  <c r="G113" i="6"/>
  <c r="F114" i="6"/>
  <c r="G114" i="6"/>
  <c r="F115" i="6"/>
  <c r="G115" i="6"/>
  <c r="F116" i="6"/>
  <c r="G116" i="6"/>
  <c r="F117" i="6"/>
  <c r="G117" i="6"/>
  <c r="F118" i="6"/>
  <c r="G118" i="6"/>
  <c r="F119" i="6"/>
  <c r="G119" i="6"/>
  <c r="F120" i="6"/>
  <c r="G120" i="6"/>
  <c r="F121" i="6"/>
  <c r="G121" i="6"/>
  <c r="F122" i="6"/>
  <c r="G122" i="6"/>
  <c r="F123" i="6"/>
  <c r="G123" i="6"/>
  <c r="F124" i="6"/>
  <c r="G124" i="6"/>
  <c r="F125" i="6"/>
  <c r="G125" i="6"/>
  <c r="F126" i="6"/>
  <c r="G126" i="6"/>
  <c r="F127" i="6"/>
  <c r="G127" i="6"/>
  <c r="F128" i="6"/>
  <c r="G128" i="6"/>
  <c r="F129" i="6"/>
  <c r="G129" i="6"/>
  <c r="F130" i="6"/>
  <c r="G130" i="6"/>
  <c r="F131" i="6"/>
  <c r="G131" i="6"/>
  <c r="F132" i="6"/>
  <c r="G132" i="6"/>
  <c r="F133" i="6"/>
  <c r="G133" i="6"/>
  <c r="F134" i="6"/>
  <c r="G134" i="6"/>
  <c r="F135" i="6"/>
  <c r="G135" i="6"/>
  <c r="F136" i="6"/>
  <c r="G136" i="6"/>
  <c r="F137" i="6"/>
  <c r="G137" i="6"/>
  <c r="F138" i="6"/>
  <c r="G138" i="6"/>
  <c r="F139" i="6"/>
  <c r="G139" i="6"/>
  <c r="F140" i="6"/>
  <c r="G140" i="6"/>
  <c r="F141" i="6"/>
  <c r="G141" i="6"/>
  <c r="F142" i="6"/>
  <c r="G142" i="6"/>
  <c r="F143" i="6"/>
  <c r="G143" i="6"/>
  <c r="F144" i="6"/>
  <c r="G144" i="6"/>
  <c r="F145" i="6"/>
  <c r="G145" i="6"/>
  <c r="F146" i="6"/>
  <c r="G146" i="6"/>
  <c r="F147" i="6"/>
  <c r="G147" i="6"/>
  <c r="F148" i="6"/>
  <c r="G148" i="6"/>
  <c r="F149" i="6"/>
  <c r="G149" i="6"/>
  <c r="F150" i="6"/>
  <c r="G150" i="6"/>
  <c r="F151" i="6"/>
  <c r="G151" i="6"/>
  <c r="F152" i="6"/>
  <c r="G152" i="6"/>
  <c r="F153" i="6"/>
  <c r="G153" i="6"/>
  <c r="F154" i="6"/>
  <c r="G154" i="6"/>
  <c r="F155" i="6"/>
  <c r="G155" i="6"/>
  <c r="F156" i="6"/>
  <c r="G156" i="6"/>
  <c r="F157" i="6"/>
  <c r="G157" i="6"/>
  <c r="F158" i="6"/>
  <c r="G158" i="6"/>
  <c r="F159" i="6"/>
  <c r="G159" i="6"/>
  <c r="F160" i="6"/>
  <c r="G160" i="6"/>
  <c r="F161" i="6"/>
  <c r="G161" i="6"/>
  <c r="F162" i="6"/>
  <c r="G162" i="6"/>
  <c r="F163" i="6"/>
  <c r="G163" i="6"/>
  <c r="F164" i="6"/>
  <c r="G164" i="6"/>
  <c r="F165" i="6"/>
  <c r="G165" i="6"/>
  <c r="F166" i="6"/>
  <c r="G166" i="6"/>
  <c r="F167" i="6"/>
  <c r="G167" i="6"/>
  <c r="F168" i="6"/>
  <c r="G168" i="6"/>
  <c r="F169" i="6"/>
  <c r="G169" i="6"/>
  <c r="F170" i="6"/>
  <c r="G170" i="6"/>
  <c r="F171" i="6"/>
  <c r="G171" i="6"/>
  <c r="F172" i="6"/>
  <c r="G172" i="6"/>
  <c r="F173" i="6"/>
  <c r="G173" i="6"/>
  <c r="F174" i="6"/>
  <c r="G174" i="6"/>
  <c r="F175" i="6"/>
  <c r="G175" i="6"/>
  <c r="F176" i="6"/>
  <c r="G176" i="6"/>
  <c r="F177" i="6"/>
  <c r="G177" i="6"/>
  <c r="F178" i="6"/>
  <c r="G178" i="6"/>
  <c r="F179" i="6"/>
  <c r="G179" i="6"/>
  <c r="F180" i="6"/>
  <c r="G180" i="6"/>
  <c r="F181" i="6"/>
  <c r="G181" i="6"/>
  <c r="F182" i="6"/>
  <c r="G182" i="6"/>
  <c r="F183" i="6"/>
  <c r="G183" i="6"/>
  <c r="F184" i="6"/>
  <c r="G184" i="6"/>
  <c r="F185" i="6"/>
  <c r="G185" i="6"/>
  <c r="F186" i="6"/>
  <c r="G186" i="6"/>
  <c r="F187" i="6"/>
  <c r="G187" i="6"/>
  <c r="F188" i="6"/>
  <c r="G188" i="6"/>
  <c r="F189" i="6"/>
  <c r="G189" i="6"/>
  <c r="F190" i="6"/>
  <c r="G190" i="6"/>
  <c r="F191" i="6"/>
  <c r="G191" i="6"/>
  <c r="F192" i="6"/>
  <c r="G192" i="6"/>
  <c r="F193" i="6"/>
  <c r="G193" i="6"/>
  <c r="F194" i="6"/>
  <c r="G194" i="6"/>
  <c r="F195" i="6"/>
  <c r="G195" i="6"/>
  <c r="F196" i="6"/>
  <c r="G196" i="6"/>
  <c r="F197" i="6"/>
  <c r="G197" i="6"/>
  <c r="F198" i="6"/>
  <c r="G198" i="6"/>
  <c r="F199" i="6"/>
  <c r="G199" i="6"/>
  <c r="F200" i="6"/>
  <c r="G200" i="6"/>
  <c r="F201" i="6"/>
  <c r="G201" i="6"/>
  <c r="F202" i="6"/>
  <c r="G202" i="6"/>
  <c r="F203" i="6"/>
  <c r="G203" i="6"/>
  <c r="F204" i="6"/>
  <c r="G204" i="6"/>
  <c r="F205" i="6"/>
  <c r="G205" i="6"/>
  <c r="F206" i="6"/>
  <c r="G206" i="6"/>
  <c r="F207" i="6"/>
  <c r="G207" i="6"/>
  <c r="F208" i="6"/>
  <c r="G208" i="6"/>
  <c r="F209" i="6"/>
  <c r="G209" i="6"/>
  <c r="F210" i="6"/>
  <c r="G210" i="6"/>
  <c r="F211" i="6"/>
  <c r="G211" i="6"/>
  <c r="F212" i="6"/>
  <c r="G212" i="6"/>
  <c r="F213" i="6"/>
  <c r="G213" i="6"/>
  <c r="F214" i="6"/>
  <c r="G214" i="6"/>
  <c r="F215" i="6"/>
  <c r="G215" i="6"/>
  <c r="F216" i="6"/>
  <c r="G216" i="6"/>
  <c r="F217" i="6"/>
  <c r="G217" i="6"/>
  <c r="F218" i="6"/>
  <c r="G218" i="6"/>
  <c r="F219" i="6"/>
  <c r="G219" i="6"/>
  <c r="F220" i="6"/>
  <c r="G220" i="6"/>
  <c r="F221" i="6"/>
  <c r="G221" i="6"/>
  <c r="F222" i="6"/>
  <c r="G222" i="6"/>
  <c r="F223" i="6"/>
  <c r="G223" i="6"/>
  <c r="F224" i="6"/>
  <c r="G224" i="6"/>
  <c r="F225" i="6"/>
  <c r="G225" i="6"/>
  <c r="F226" i="6"/>
  <c r="G226" i="6"/>
  <c r="F227" i="6"/>
  <c r="G227" i="6"/>
  <c r="F228" i="6"/>
  <c r="G228" i="6"/>
  <c r="F229" i="6"/>
  <c r="G229" i="6"/>
  <c r="F230" i="6"/>
  <c r="G230" i="6"/>
  <c r="F231" i="6"/>
  <c r="G231" i="6"/>
  <c r="F232" i="6"/>
  <c r="G232" i="6"/>
  <c r="F233" i="6"/>
  <c r="G233" i="6"/>
  <c r="F234" i="6"/>
  <c r="G234" i="6"/>
  <c r="F235" i="6"/>
  <c r="G235" i="6"/>
  <c r="F236" i="6"/>
  <c r="G236" i="6"/>
  <c r="F237" i="6"/>
  <c r="G237" i="6"/>
  <c r="F238" i="6"/>
  <c r="G238" i="6"/>
  <c r="F239" i="6"/>
  <c r="G239" i="6"/>
  <c r="F240" i="6"/>
  <c r="G240" i="6"/>
  <c r="F241" i="6"/>
  <c r="G241" i="6"/>
  <c r="F242" i="6"/>
  <c r="G242" i="6"/>
  <c r="F243" i="6"/>
  <c r="G243" i="6"/>
  <c r="F244" i="6"/>
  <c r="G244" i="6"/>
  <c r="F245" i="6"/>
  <c r="G245" i="6"/>
  <c r="F246" i="6"/>
  <c r="G246" i="6"/>
  <c r="F247" i="6"/>
  <c r="G247" i="6"/>
  <c r="F248" i="6"/>
  <c r="G248" i="6"/>
  <c r="F249" i="6"/>
  <c r="G249" i="6"/>
  <c r="F250" i="6"/>
  <c r="G250" i="6"/>
  <c r="F251" i="6"/>
  <c r="G251" i="6"/>
  <c r="F252" i="6"/>
  <c r="G252" i="6"/>
  <c r="F253" i="6"/>
  <c r="G253" i="6"/>
  <c r="F254" i="6"/>
  <c r="G254" i="6"/>
  <c r="F255" i="6"/>
  <c r="G255" i="6"/>
  <c r="F256" i="6"/>
  <c r="G256" i="6"/>
  <c r="F257" i="6"/>
  <c r="G257" i="6"/>
  <c r="F258" i="6"/>
  <c r="G258" i="6"/>
  <c r="F259" i="6"/>
  <c r="G259" i="6"/>
  <c r="F260" i="6"/>
  <c r="G260" i="6"/>
  <c r="F261" i="6"/>
  <c r="G261" i="6"/>
  <c r="F262" i="6"/>
  <c r="G262" i="6"/>
  <c r="F263" i="6"/>
  <c r="G263" i="6"/>
  <c r="F264" i="6"/>
  <c r="G264" i="6"/>
  <c r="F265" i="6"/>
  <c r="G265" i="6"/>
  <c r="F266" i="6"/>
  <c r="G266" i="6"/>
  <c r="F267" i="6"/>
  <c r="G267" i="6"/>
  <c r="F268" i="6"/>
  <c r="G268" i="6"/>
  <c r="F269" i="6"/>
  <c r="G269" i="6"/>
  <c r="F270" i="6"/>
  <c r="G270" i="6"/>
  <c r="F271" i="6"/>
  <c r="G271" i="6"/>
  <c r="F272" i="6"/>
  <c r="G272" i="6"/>
  <c r="F273" i="6"/>
  <c r="G273" i="6"/>
  <c r="F274" i="6"/>
  <c r="G274" i="6"/>
  <c r="F275" i="6"/>
  <c r="G275" i="6"/>
  <c r="F276" i="6"/>
  <c r="G276" i="6"/>
  <c r="F277" i="6"/>
  <c r="G277" i="6"/>
  <c r="F278" i="6"/>
  <c r="G278" i="6"/>
  <c r="F279" i="6"/>
  <c r="G279" i="6"/>
  <c r="F280" i="6"/>
  <c r="G280" i="6"/>
  <c r="F281" i="6"/>
  <c r="G281" i="6"/>
  <c r="F282" i="6"/>
  <c r="G282" i="6"/>
  <c r="F283" i="6"/>
  <c r="G283" i="6"/>
  <c r="F284" i="6"/>
  <c r="G284" i="6"/>
  <c r="F285" i="6"/>
  <c r="G285" i="6"/>
  <c r="F286" i="6"/>
  <c r="G286" i="6"/>
  <c r="F287" i="6"/>
  <c r="G287" i="6"/>
  <c r="F288" i="6"/>
  <c r="G288" i="6"/>
  <c r="F289" i="6"/>
  <c r="G289" i="6"/>
  <c r="F290" i="6"/>
  <c r="G290" i="6"/>
  <c r="F291" i="6"/>
  <c r="G291" i="6"/>
  <c r="F292" i="6"/>
  <c r="G292" i="6"/>
  <c r="F293" i="6"/>
  <c r="G293" i="6"/>
  <c r="F294" i="6"/>
  <c r="G294" i="6"/>
  <c r="F295" i="6"/>
  <c r="G295" i="6"/>
  <c r="F296" i="6"/>
  <c r="G296" i="6"/>
  <c r="F297" i="6"/>
  <c r="G297" i="6"/>
  <c r="F298" i="6"/>
  <c r="G298" i="6"/>
  <c r="F299" i="6"/>
  <c r="G299" i="6"/>
  <c r="F300" i="6"/>
  <c r="G300" i="6"/>
  <c r="F301" i="6"/>
  <c r="G301" i="6"/>
  <c r="F302" i="6"/>
  <c r="G302" i="6"/>
  <c r="F303" i="6"/>
  <c r="G303" i="6"/>
  <c r="F304" i="6"/>
  <c r="G304" i="6"/>
  <c r="F305" i="6"/>
  <c r="G305" i="6"/>
  <c r="F306" i="6"/>
  <c r="G306" i="6"/>
  <c r="F307" i="6"/>
  <c r="G307" i="6"/>
  <c r="F308" i="6"/>
  <c r="G308" i="6"/>
  <c r="F309" i="6"/>
  <c r="G309" i="6"/>
  <c r="F310" i="6"/>
  <c r="G310" i="6"/>
  <c r="F311" i="6"/>
  <c r="G311" i="6"/>
  <c r="F312" i="6"/>
  <c r="G312" i="6"/>
  <c r="F313" i="6"/>
  <c r="G313" i="6"/>
  <c r="F314" i="6"/>
  <c r="G314" i="6"/>
  <c r="F315" i="6"/>
  <c r="G315" i="6"/>
  <c r="F316" i="6"/>
  <c r="G316" i="6"/>
  <c r="F317" i="6"/>
  <c r="G317" i="6"/>
  <c r="F318" i="6"/>
  <c r="G318" i="6"/>
  <c r="F319" i="6"/>
  <c r="G319" i="6"/>
  <c r="F320" i="6"/>
  <c r="G320" i="6"/>
  <c r="F321" i="6"/>
  <c r="G321" i="6"/>
  <c r="F322" i="6"/>
  <c r="G322" i="6"/>
  <c r="F323" i="6"/>
  <c r="G323" i="6"/>
  <c r="F324" i="6"/>
  <c r="G324" i="6"/>
  <c r="F325" i="6"/>
  <c r="G325" i="6"/>
  <c r="F326" i="6"/>
  <c r="G326" i="6"/>
  <c r="F327" i="6"/>
  <c r="G327" i="6"/>
  <c r="F328" i="6"/>
  <c r="G328" i="6"/>
  <c r="F329" i="6"/>
  <c r="G329" i="6"/>
  <c r="F330" i="6"/>
  <c r="G330" i="6"/>
  <c r="F331" i="6"/>
  <c r="G331" i="6"/>
  <c r="F332" i="6"/>
  <c r="G332" i="6"/>
  <c r="F333" i="6"/>
  <c r="G333" i="6"/>
  <c r="F334" i="6"/>
  <c r="G334" i="6"/>
  <c r="F335" i="6"/>
  <c r="G335" i="6"/>
  <c r="F336" i="6"/>
  <c r="G336" i="6"/>
  <c r="F337" i="6"/>
  <c r="G337" i="6"/>
  <c r="F338" i="6"/>
  <c r="G338" i="6"/>
  <c r="F339" i="6"/>
  <c r="G339" i="6"/>
  <c r="F340" i="6"/>
  <c r="G340" i="6"/>
  <c r="F341" i="6"/>
  <c r="G341" i="6"/>
  <c r="F342" i="6"/>
  <c r="G342" i="6"/>
  <c r="F343" i="6"/>
  <c r="G343" i="6"/>
  <c r="F344" i="6"/>
  <c r="G344" i="6"/>
  <c r="F345" i="6"/>
  <c r="G345" i="6"/>
  <c r="F346" i="6"/>
  <c r="G346" i="6"/>
  <c r="F347" i="6"/>
  <c r="G347" i="6"/>
  <c r="F348" i="6"/>
  <c r="G348" i="6"/>
  <c r="F349" i="6"/>
  <c r="G349" i="6"/>
  <c r="F350" i="6"/>
  <c r="G350" i="6"/>
  <c r="F351" i="6"/>
  <c r="G351" i="6"/>
  <c r="F352" i="6"/>
  <c r="G352" i="6"/>
  <c r="F353" i="6"/>
  <c r="G353" i="6"/>
  <c r="F354" i="6"/>
  <c r="G354" i="6"/>
  <c r="F355" i="6"/>
  <c r="G355" i="6"/>
  <c r="F356" i="6"/>
  <c r="G356" i="6"/>
  <c r="F357" i="6"/>
  <c r="G357" i="6"/>
  <c r="F358" i="6"/>
  <c r="G358" i="6"/>
  <c r="F359" i="6"/>
  <c r="G359" i="6"/>
  <c r="F360" i="6"/>
  <c r="G360" i="6"/>
  <c r="F361" i="6"/>
  <c r="G361" i="6"/>
  <c r="F362" i="6"/>
  <c r="G362" i="6"/>
  <c r="F363" i="6"/>
  <c r="G363" i="6"/>
  <c r="F364" i="6"/>
  <c r="G364" i="6"/>
  <c r="F365" i="6"/>
  <c r="G365" i="6"/>
  <c r="F366" i="6"/>
  <c r="G366" i="6"/>
  <c r="F367" i="6"/>
  <c r="G367" i="6"/>
  <c r="F368" i="6"/>
  <c r="G368" i="6"/>
  <c r="F369" i="6"/>
  <c r="G369" i="6"/>
  <c r="F370" i="6"/>
  <c r="G370" i="6"/>
  <c r="F371" i="6"/>
  <c r="G371" i="6"/>
  <c r="F372" i="6"/>
  <c r="G372" i="6"/>
  <c r="F373" i="6"/>
  <c r="G373" i="6"/>
  <c r="F374" i="6"/>
  <c r="G374" i="6"/>
  <c r="F375" i="6"/>
  <c r="G375" i="6"/>
  <c r="F376" i="6"/>
  <c r="G376" i="6"/>
  <c r="F377" i="6"/>
  <c r="G377" i="6"/>
  <c r="F378" i="6"/>
  <c r="G378" i="6"/>
  <c r="F379" i="6"/>
  <c r="G379" i="6"/>
  <c r="F380" i="6"/>
  <c r="G380" i="6"/>
  <c r="F381" i="6"/>
  <c r="G381" i="6"/>
  <c r="F382" i="6"/>
  <c r="G382" i="6"/>
  <c r="F383" i="6"/>
  <c r="G383" i="6"/>
  <c r="F384" i="6"/>
  <c r="G384" i="6"/>
  <c r="F385" i="6"/>
  <c r="G385" i="6"/>
  <c r="F386" i="6"/>
  <c r="G386" i="6"/>
  <c r="F387" i="6"/>
  <c r="G387" i="6"/>
  <c r="F388" i="6"/>
  <c r="G388" i="6"/>
  <c r="F389" i="6"/>
  <c r="G389" i="6"/>
  <c r="F390" i="6"/>
  <c r="G390" i="6"/>
  <c r="F391" i="6"/>
  <c r="G391" i="6"/>
  <c r="F392" i="6"/>
  <c r="G392" i="6"/>
  <c r="F393" i="6"/>
  <c r="G393" i="6"/>
  <c r="F394" i="6"/>
  <c r="G394" i="6"/>
  <c r="F395" i="6"/>
  <c r="G395" i="6"/>
  <c r="F396" i="6"/>
  <c r="G396" i="6"/>
  <c r="F397" i="6"/>
  <c r="G397" i="6"/>
  <c r="F398" i="6"/>
  <c r="G398" i="6"/>
  <c r="F399" i="6"/>
  <c r="G399" i="6"/>
  <c r="F400" i="6"/>
  <c r="G400" i="6"/>
  <c r="F401" i="6"/>
  <c r="G401" i="6"/>
  <c r="F402" i="6"/>
  <c r="G402" i="6"/>
  <c r="F403" i="6"/>
  <c r="G403" i="6"/>
  <c r="F404" i="6"/>
  <c r="G404" i="6"/>
  <c r="F405" i="6"/>
  <c r="G405" i="6"/>
  <c r="F406" i="6"/>
  <c r="G406" i="6"/>
  <c r="F407" i="6"/>
  <c r="G407" i="6"/>
  <c r="F408" i="6"/>
  <c r="G408" i="6"/>
  <c r="F409" i="6"/>
  <c r="G409" i="6"/>
  <c r="F410" i="6"/>
  <c r="G410" i="6"/>
  <c r="F411" i="6"/>
  <c r="G411" i="6"/>
  <c r="F412" i="6"/>
  <c r="G412" i="6"/>
  <c r="F413" i="6"/>
  <c r="G413" i="6"/>
  <c r="F414" i="6"/>
  <c r="G414" i="6"/>
  <c r="F415" i="6"/>
  <c r="G415" i="6"/>
  <c r="F416" i="6"/>
  <c r="G416" i="6"/>
  <c r="F417" i="6"/>
  <c r="G417" i="6"/>
  <c r="F418" i="6"/>
  <c r="G418" i="6"/>
  <c r="F419" i="6"/>
  <c r="G419" i="6"/>
  <c r="F420" i="6"/>
  <c r="G420" i="6"/>
  <c r="F421" i="6"/>
  <c r="G421" i="6"/>
  <c r="F422" i="6"/>
  <c r="G422" i="6"/>
  <c r="F423" i="6"/>
  <c r="G423" i="6"/>
  <c r="F424" i="6"/>
  <c r="G424" i="6"/>
  <c r="F425" i="6"/>
  <c r="G425" i="6"/>
  <c r="F426" i="6"/>
  <c r="G426" i="6"/>
  <c r="F427" i="6"/>
  <c r="G427" i="6"/>
  <c r="F428" i="6"/>
  <c r="G428" i="6"/>
  <c r="F429" i="6"/>
  <c r="G429" i="6"/>
  <c r="F430" i="6"/>
  <c r="G430" i="6"/>
  <c r="F431" i="6"/>
  <c r="G431" i="6"/>
  <c r="F432" i="6"/>
  <c r="G432" i="6"/>
  <c r="F433" i="6"/>
  <c r="G433" i="6"/>
  <c r="F434" i="6"/>
  <c r="G434" i="6"/>
  <c r="F435" i="6"/>
  <c r="G435" i="6"/>
  <c r="F436" i="6"/>
  <c r="G436" i="6"/>
  <c r="F437" i="6"/>
  <c r="G437" i="6"/>
  <c r="F438" i="6"/>
  <c r="G438" i="6"/>
  <c r="F439" i="6"/>
  <c r="G439" i="6"/>
  <c r="F440" i="6"/>
  <c r="G440" i="6"/>
  <c r="F441" i="6"/>
  <c r="G441" i="6"/>
  <c r="F442" i="6"/>
  <c r="G442" i="6"/>
  <c r="F443" i="6"/>
  <c r="G443" i="6"/>
  <c r="F444" i="6"/>
  <c r="G444" i="6"/>
  <c r="F445" i="6"/>
  <c r="G445" i="6"/>
  <c r="F446" i="6"/>
  <c r="G446" i="6"/>
  <c r="F447" i="6"/>
  <c r="G447" i="6"/>
  <c r="F448" i="6"/>
  <c r="G448" i="6"/>
  <c r="F449" i="6"/>
  <c r="G449" i="6"/>
  <c r="F450" i="6"/>
  <c r="G450" i="6"/>
  <c r="F451" i="6"/>
  <c r="G451" i="6"/>
  <c r="F452" i="6"/>
  <c r="G452" i="6"/>
  <c r="F453" i="6"/>
  <c r="G453" i="6"/>
  <c r="F454" i="6"/>
  <c r="G454" i="6"/>
  <c r="F455" i="6"/>
  <c r="G455" i="6"/>
  <c r="F456" i="6"/>
  <c r="G456" i="6"/>
  <c r="F457" i="6"/>
  <c r="G457" i="6"/>
  <c r="F458" i="6"/>
  <c r="G458" i="6"/>
  <c r="F459" i="6"/>
  <c r="G459" i="6"/>
  <c r="F460" i="6"/>
  <c r="G460" i="6"/>
  <c r="F461" i="6"/>
  <c r="G461" i="6"/>
  <c r="F462" i="6"/>
  <c r="G462" i="6"/>
  <c r="F463" i="6"/>
  <c r="G463" i="6"/>
  <c r="F464" i="6"/>
  <c r="G464" i="6"/>
  <c r="F465" i="6"/>
  <c r="G465" i="6"/>
  <c r="F466" i="6"/>
  <c r="G466" i="6"/>
  <c r="F467" i="6"/>
  <c r="G467" i="6"/>
  <c r="F468" i="6"/>
  <c r="G468" i="6"/>
  <c r="F469" i="6"/>
  <c r="G469" i="6"/>
  <c r="F470" i="6"/>
  <c r="G470" i="6"/>
  <c r="F471" i="6"/>
  <c r="G471" i="6"/>
  <c r="F472" i="6"/>
  <c r="G472" i="6"/>
  <c r="F473" i="6"/>
  <c r="G473" i="6"/>
  <c r="F474" i="6"/>
  <c r="G474" i="6"/>
  <c r="F475" i="6"/>
  <c r="G475" i="6"/>
  <c r="F476" i="6"/>
  <c r="G476" i="6"/>
  <c r="F477" i="6"/>
  <c r="G477" i="6"/>
  <c r="F478" i="6"/>
  <c r="G478" i="6"/>
  <c r="F479" i="6"/>
  <c r="G479" i="6"/>
  <c r="F480" i="6"/>
  <c r="G480" i="6"/>
  <c r="F481" i="6"/>
  <c r="G481" i="6"/>
  <c r="F482" i="6"/>
  <c r="G482" i="6"/>
  <c r="F483" i="6"/>
  <c r="G483" i="6"/>
  <c r="F484" i="6"/>
  <c r="G484" i="6"/>
  <c r="F485" i="6"/>
  <c r="G485" i="6"/>
  <c r="F486" i="6"/>
  <c r="G486" i="6"/>
  <c r="F487" i="6"/>
  <c r="G487" i="6"/>
  <c r="F488" i="6"/>
  <c r="G488" i="6"/>
  <c r="F489" i="6"/>
  <c r="G489" i="6"/>
  <c r="F490" i="6"/>
  <c r="G490" i="6"/>
  <c r="F491" i="6"/>
  <c r="G491" i="6"/>
  <c r="F492" i="6"/>
  <c r="G492" i="6"/>
  <c r="F493" i="6"/>
  <c r="G493" i="6"/>
  <c r="F494" i="6"/>
  <c r="G494" i="6"/>
  <c r="F495" i="6"/>
  <c r="G495" i="6"/>
  <c r="F496" i="6"/>
  <c r="G496" i="6"/>
  <c r="F497" i="6"/>
  <c r="G497" i="6"/>
  <c r="F498" i="6"/>
  <c r="G498" i="6"/>
  <c r="F499" i="6"/>
  <c r="G499" i="6"/>
  <c r="F500" i="6"/>
  <c r="G500" i="6"/>
  <c r="F501" i="6"/>
  <c r="G501" i="6"/>
  <c r="F502" i="6"/>
  <c r="G502" i="6"/>
  <c r="F503" i="6"/>
  <c r="G503" i="6"/>
  <c r="F504" i="6"/>
  <c r="G504" i="6"/>
  <c r="F505" i="6"/>
  <c r="G505" i="6"/>
  <c r="F506" i="6"/>
  <c r="G506" i="6"/>
  <c r="F507" i="6"/>
  <c r="G507" i="6"/>
  <c r="F508" i="6"/>
  <c r="G508" i="6"/>
  <c r="F509" i="6"/>
  <c r="G509" i="6"/>
  <c r="F510" i="6"/>
  <c r="G510" i="6"/>
  <c r="F511" i="6"/>
  <c r="G511" i="6"/>
  <c r="F512" i="6"/>
  <c r="G512" i="6"/>
  <c r="F513" i="6"/>
  <c r="G513" i="6"/>
  <c r="F514" i="6"/>
  <c r="G514" i="6"/>
  <c r="F515" i="6"/>
  <c r="G515" i="6"/>
  <c r="F516" i="6"/>
  <c r="G516" i="6"/>
  <c r="F517" i="6"/>
  <c r="G517" i="6"/>
  <c r="F518" i="6"/>
  <c r="G518" i="6"/>
  <c r="F519" i="6"/>
  <c r="G519" i="6"/>
  <c r="F520" i="6"/>
  <c r="G520" i="6"/>
  <c r="F521" i="6"/>
  <c r="G521" i="6"/>
  <c r="F522" i="6"/>
  <c r="G522" i="6"/>
  <c r="F523" i="6"/>
  <c r="G523" i="6"/>
  <c r="F524" i="6"/>
  <c r="G524" i="6"/>
  <c r="F525" i="6"/>
  <c r="G525" i="6"/>
  <c r="F526" i="6"/>
  <c r="G526" i="6"/>
  <c r="F527" i="6"/>
  <c r="G527" i="6"/>
  <c r="F528" i="6"/>
  <c r="G528" i="6"/>
  <c r="F529" i="6"/>
  <c r="G529" i="6"/>
  <c r="F530" i="6"/>
  <c r="G530" i="6"/>
  <c r="F531" i="6"/>
  <c r="G531" i="6"/>
  <c r="F532" i="6"/>
  <c r="G532" i="6"/>
  <c r="F533" i="6"/>
  <c r="G533" i="6"/>
  <c r="F534" i="6"/>
  <c r="G534" i="6"/>
  <c r="F535" i="6"/>
  <c r="G535" i="6"/>
  <c r="F536" i="6"/>
  <c r="G536" i="6"/>
  <c r="F537" i="6"/>
  <c r="G537" i="6"/>
  <c r="F538" i="6"/>
  <c r="G538" i="6"/>
  <c r="F539" i="6"/>
  <c r="G539" i="6"/>
  <c r="F540" i="6"/>
  <c r="G540" i="6"/>
  <c r="F541" i="6"/>
  <c r="G541" i="6"/>
  <c r="F542" i="6"/>
  <c r="G542" i="6"/>
  <c r="F543" i="6"/>
  <c r="G543" i="6"/>
  <c r="F544" i="6"/>
  <c r="G544" i="6"/>
  <c r="F545" i="6"/>
  <c r="G545" i="6"/>
  <c r="F546" i="6"/>
  <c r="G546" i="6"/>
  <c r="F547" i="6"/>
  <c r="G547" i="6"/>
  <c r="F548" i="6"/>
  <c r="G548" i="6"/>
  <c r="F549" i="6"/>
  <c r="G549" i="6"/>
  <c r="F550" i="6"/>
  <c r="G550" i="6"/>
  <c r="F551" i="6"/>
  <c r="G551" i="6"/>
  <c r="F552" i="6"/>
  <c r="G552" i="6"/>
  <c r="F553" i="6"/>
  <c r="G553" i="6"/>
  <c r="F554" i="6"/>
  <c r="G554" i="6"/>
  <c r="F555" i="6"/>
  <c r="G555" i="6"/>
  <c r="F556" i="6"/>
  <c r="G556" i="6"/>
  <c r="F557" i="6"/>
  <c r="G557" i="6"/>
  <c r="F558" i="6"/>
  <c r="G558" i="6"/>
  <c r="F559" i="6"/>
  <c r="G559" i="6"/>
  <c r="F560" i="6"/>
  <c r="G560" i="6"/>
  <c r="F561" i="6"/>
  <c r="G561" i="6"/>
  <c r="F562" i="6"/>
  <c r="G562" i="6"/>
  <c r="F563" i="6"/>
  <c r="G563" i="6"/>
  <c r="F564" i="6"/>
  <c r="G564" i="6"/>
  <c r="F565" i="6"/>
  <c r="G565" i="6"/>
  <c r="F566" i="6"/>
  <c r="G566" i="6"/>
  <c r="F567" i="6"/>
  <c r="G567" i="6"/>
  <c r="F568" i="6"/>
  <c r="G568" i="6"/>
  <c r="F569" i="6"/>
  <c r="G569" i="6"/>
  <c r="F570" i="6"/>
  <c r="G570" i="6"/>
  <c r="F571" i="6"/>
  <c r="G571" i="6"/>
  <c r="F572" i="6"/>
  <c r="G572" i="6"/>
  <c r="F573" i="6"/>
  <c r="G573" i="6"/>
  <c r="F574" i="6"/>
  <c r="G574" i="6"/>
  <c r="F575" i="6"/>
  <c r="G575" i="6"/>
  <c r="F576" i="6"/>
  <c r="G576" i="6"/>
  <c r="F577" i="6"/>
  <c r="G577" i="6"/>
  <c r="F578" i="6"/>
  <c r="G578" i="6"/>
  <c r="F579" i="6"/>
  <c r="G579" i="6"/>
  <c r="F580" i="6"/>
  <c r="G580" i="6"/>
  <c r="F581" i="6"/>
  <c r="G581" i="6"/>
  <c r="F582" i="6"/>
  <c r="G582" i="6"/>
  <c r="F583" i="6"/>
  <c r="G583" i="6"/>
  <c r="F584" i="6"/>
  <c r="G584" i="6"/>
  <c r="F585" i="6"/>
  <c r="G585" i="6"/>
  <c r="F586" i="6"/>
  <c r="G586" i="6"/>
  <c r="F587" i="6"/>
  <c r="G587" i="6"/>
  <c r="F588" i="6"/>
  <c r="G588" i="6"/>
  <c r="F589" i="6"/>
  <c r="G589" i="6"/>
  <c r="F590" i="6"/>
  <c r="G590" i="6"/>
  <c r="F591" i="6"/>
  <c r="G591" i="6"/>
  <c r="F592" i="6"/>
  <c r="G592" i="6"/>
  <c r="F593" i="6"/>
  <c r="G593" i="6"/>
  <c r="F594" i="6"/>
  <c r="G594" i="6"/>
  <c r="F595" i="6"/>
  <c r="G595" i="6"/>
  <c r="F596" i="6"/>
  <c r="G596" i="6"/>
  <c r="F597" i="6"/>
  <c r="G597" i="6"/>
  <c r="F598" i="6"/>
  <c r="G598" i="6"/>
  <c r="F599" i="6"/>
  <c r="G599" i="6"/>
  <c r="F600" i="6"/>
  <c r="G600" i="6"/>
  <c r="F601" i="6"/>
  <c r="G601" i="6"/>
  <c r="F602" i="6"/>
  <c r="G602" i="6"/>
  <c r="F603" i="6"/>
  <c r="G603" i="6"/>
  <c r="F604" i="6"/>
  <c r="G604" i="6"/>
  <c r="F605" i="6"/>
  <c r="G605" i="6"/>
  <c r="F606" i="6"/>
  <c r="G606" i="6"/>
  <c r="F607" i="6"/>
  <c r="G607" i="6"/>
  <c r="F608" i="6"/>
  <c r="G608" i="6"/>
  <c r="F609" i="6"/>
  <c r="G609" i="6"/>
  <c r="F610" i="6"/>
  <c r="G610" i="6"/>
  <c r="F611" i="6"/>
  <c r="G611" i="6"/>
  <c r="F612" i="6"/>
  <c r="G612" i="6"/>
  <c r="F613" i="6"/>
  <c r="G613" i="6"/>
  <c r="F614" i="6"/>
  <c r="G614" i="6"/>
  <c r="F615" i="6"/>
  <c r="G615" i="6"/>
  <c r="F616" i="6"/>
  <c r="G616" i="6"/>
  <c r="F617" i="6"/>
  <c r="G617" i="6"/>
  <c r="F618" i="6"/>
  <c r="G618" i="6"/>
  <c r="F619" i="6"/>
  <c r="G619" i="6"/>
  <c r="F620" i="6"/>
  <c r="G620" i="6"/>
  <c r="F621" i="6"/>
  <c r="G621" i="6"/>
  <c r="F622" i="6"/>
  <c r="G622" i="6"/>
  <c r="F623" i="6"/>
  <c r="G623" i="6"/>
  <c r="F624" i="6"/>
  <c r="G624" i="6"/>
  <c r="F625" i="6"/>
  <c r="G625" i="6"/>
  <c r="F626" i="6"/>
  <c r="G626" i="6"/>
  <c r="F627" i="6"/>
  <c r="G627" i="6"/>
  <c r="F628" i="6"/>
  <c r="G628" i="6"/>
  <c r="F629" i="6"/>
  <c r="G629" i="6"/>
  <c r="F630" i="6"/>
  <c r="G630" i="6"/>
  <c r="F631" i="6"/>
  <c r="G631" i="6"/>
  <c r="F632" i="6"/>
  <c r="G632" i="6"/>
  <c r="F633" i="6"/>
  <c r="G633" i="6"/>
  <c r="F634" i="6"/>
  <c r="G634" i="6"/>
  <c r="F635" i="6"/>
  <c r="G635" i="6"/>
  <c r="F636" i="6"/>
  <c r="G636" i="6"/>
  <c r="F637" i="6"/>
  <c r="G637" i="6"/>
  <c r="F638" i="6"/>
  <c r="G638" i="6"/>
  <c r="F639" i="6"/>
  <c r="G639" i="6"/>
  <c r="F640" i="6"/>
  <c r="G640" i="6"/>
  <c r="F641" i="6"/>
  <c r="G641" i="6"/>
  <c r="F642" i="6"/>
  <c r="G642" i="6"/>
  <c r="F643" i="6"/>
  <c r="G643" i="6"/>
  <c r="F644" i="6"/>
  <c r="G644" i="6"/>
  <c r="F645" i="6"/>
  <c r="G645" i="6"/>
  <c r="F646" i="6"/>
  <c r="G646" i="6"/>
  <c r="F647" i="6"/>
  <c r="G647" i="6"/>
  <c r="F648" i="6"/>
  <c r="G648" i="6"/>
  <c r="F649" i="6"/>
  <c r="G649" i="6"/>
  <c r="F650" i="6"/>
  <c r="G650" i="6"/>
  <c r="F651" i="6"/>
  <c r="G651" i="6"/>
  <c r="F652" i="6"/>
  <c r="G652" i="6"/>
  <c r="F653" i="6"/>
  <c r="G653" i="6"/>
  <c r="F654" i="6"/>
  <c r="G654" i="6"/>
  <c r="F655" i="6"/>
  <c r="G655" i="6"/>
  <c r="F656" i="6"/>
  <c r="G656" i="6"/>
  <c r="F657" i="6"/>
  <c r="G657" i="6"/>
  <c r="F658" i="6"/>
  <c r="G658" i="6"/>
  <c r="F659" i="6"/>
  <c r="G659" i="6"/>
  <c r="F660" i="6"/>
  <c r="G660" i="6"/>
  <c r="F661" i="6"/>
  <c r="G661" i="6"/>
  <c r="F662" i="6"/>
  <c r="G662" i="6"/>
  <c r="F663" i="6"/>
  <c r="G663" i="6"/>
  <c r="F664" i="6"/>
  <c r="G664" i="6"/>
  <c r="F665" i="6"/>
  <c r="G665" i="6"/>
  <c r="F666" i="6"/>
  <c r="G666" i="6"/>
  <c r="F667" i="6"/>
  <c r="G667" i="6"/>
  <c r="F668" i="6"/>
  <c r="G668" i="6"/>
  <c r="F669" i="6"/>
  <c r="G669" i="6"/>
  <c r="F670" i="6"/>
  <c r="G670" i="6"/>
  <c r="F671" i="6"/>
  <c r="G671" i="6"/>
  <c r="F672" i="6"/>
  <c r="G672" i="6"/>
  <c r="F673" i="6"/>
  <c r="G673" i="6"/>
  <c r="F674" i="6"/>
  <c r="G674" i="6"/>
  <c r="F675" i="6"/>
  <c r="G675" i="6"/>
  <c r="F676" i="6"/>
  <c r="G676" i="6"/>
  <c r="F677" i="6"/>
  <c r="G677" i="6"/>
  <c r="F678" i="6"/>
  <c r="G678" i="6"/>
  <c r="F679" i="6"/>
  <c r="G679" i="6"/>
  <c r="F680" i="6"/>
  <c r="G680" i="6"/>
  <c r="F681" i="6"/>
  <c r="G681" i="6"/>
  <c r="F682" i="6"/>
  <c r="G682" i="6"/>
  <c r="F683" i="6"/>
  <c r="G683" i="6"/>
  <c r="F684" i="6"/>
  <c r="G684" i="6"/>
  <c r="F685" i="6"/>
  <c r="G685" i="6"/>
  <c r="F686" i="6"/>
  <c r="G686" i="6"/>
  <c r="F687" i="6"/>
  <c r="G687" i="6"/>
  <c r="F688" i="6"/>
  <c r="G688" i="6"/>
  <c r="F689" i="6"/>
  <c r="G689" i="6"/>
  <c r="F690" i="6"/>
  <c r="G690" i="6"/>
  <c r="F691" i="6"/>
  <c r="G691" i="6"/>
  <c r="F692" i="6"/>
  <c r="G692" i="6"/>
  <c r="F693" i="6"/>
  <c r="G693" i="6"/>
  <c r="F694" i="6"/>
  <c r="G694" i="6"/>
  <c r="F695" i="6"/>
  <c r="G695" i="6"/>
  <c r="F696" i="6"/>
  <c r="G696" i="6"/>
  <c r="F697" i="6"/>
  <c r="G697" i="6"/>
  <c r="F698" i="6"/>
  <c r="G698" i="6"/>
  <c r="F699" i="6"/>
  <c r="G699" i="6"/>
  <c r="F700" i="6"/>
  <c r="G700" i="6"/>
  <c r="F701" i="6"/>
  <c r="G701" i="6"/>
  <c r="F702" i="6"/>
  <c r="G702" i="6"/>
  <c r="F703" i="6"/>
  <c r="G703" i="6"/>
  <c r="F704" i="6"/>
  <c r="G704" i="6"/>
  <c r="F705" i="6"/>
  <c r="G705" i="6"/>
  <c r="F706" i="6"/>
  <c r="G706" i="6"/>
  <c r="F707" i="6"/>
  <c r="G707" i="6"/>
  <c r="F708" i="6"/>
  <c r="G708" i="6"/>
  <c r="F709" i="6"/>
  <c r="G709" i="6"/>
  <c r="F710" i="6"/>
  <c r="G710" i="6"/>
  <c r="F711" i="6"/>
  <c r="G711" i="6"/>
  <c r="F712" i="6"/>
  <c r="G712" i="6"/>
  <c r="F713" i="6"/>
  <c r="G713" i="6"/>
  <c r="F714" i="6"/>
  <c r="G714" i="6"/>
  <c r="F715" i="6"/>
  <c r="G715" i="6"/>
  <c r="F716" i="6"/>
  <c r="G716" i="6"/>
  <c r="F717" i="6"/>
  <c r="G717" i="6"/>
  <c r="F718" i="6"/>
  <c r="G718" i="6"/>
  <c r="F719" i="6"/>
  <c r="G719" i="6"/>
  <c r="F720" i="6"/>
  <c r="G720" i="6"/>
  <c r="F721" i="6"/>
  <c r="G721" i="6"/>
  <c r="F722" i="6"/>
  <c r="G722" i="6"/>
  <c r="F723" i="6"/>
  <c r="G723" i="6"/>
  <c r="F724" i="6"/>
  <c r="G724" i="6"/>
  <c r="F725" i="6"/>
  <c r="G725" i="6"/>
  <c r="F726" i="6"/>
  <c r="G726" i="6"/>
  <c r="F727" i="6"/>
  <c r="G727" i="6"/>
  <c r="F728" i="6"/>
  <c r="G728" i="6"/>
  <c r="F729" i="6"/>
  <c r="G729" i="6"/>
  <c r="F730" i="6"/>
  <c r="G730" i="6"/>
  <c r="F731" i="6"/>
  <c r="G731" i="6"/>
  <c r="F732" i="6"/>
  <c r="G732" i="6"/>
  <c r="F733" i="6"/>
  <c r="G733" i="6"/>
  <c r="F734" i="6"/>
  <c r="G734" i="6"/>
  <c r="F735" i="6"/>
  <c r="G735" i="6"/>
  <c r="F736" i="6"/>
  <c r="G736" i="6"/>
  <c r="F737" i="6"/>
  <c r="G737" i="6"/>
  <c r="F738" i="6"/>
  <c r="G738" i="6"/>
  <c r="F739" i="6"/>
  <c r="G739" i="6"/>
  <c r="F740" i="6"/>
  <c r="G740" i="6"/>
  <c r="F741" i="6"/>
  <c r="G741" i="6"/>
  <c r="F742" i="6"/>
  <c r="G742" i="6"/>
  <c r="F743" i="6"/>
  <c r="G743" i="6"/>
  <c r="F744" i="6"/>
  <c r="G744" i="6"/>
  <c r="F745" i="6"/>
  <c r="G745" i="6"/>
  <c r="F746" i="6"/>
  <c r="G746" i="6"/>
  <c r="F747" i="6"/>
  <c r="G747" i="6"/>
  <c r="F748" i="6"/>
  <c r="G748" i="6"/>
  <c r="F749" i="6"/>
  <c r="G749" i="6"/>
  <c r="F750" i="6"/>
  <c r="G750" i="6"/>
  <c r="F751" i="6"/>
  <c r="G751" i="6"/>
  <c r="F752" i="6"/>
  <c r="G752" i="6"/>
  <c r="F753" i="6"/>
  <c r="G753" i="6"/>
  <c r="F754" i="6"/>
  <c r="G754" i="6"/>
  <c r="F755" i="6"/>
  <c r="G755" i="6"/>
  <c r="F756" i="6"/>
  <c r="G756" i="6"/>
  <c r="F757" i="6"/>
  <c r="G757" i="6"/>
  <c r="F758" i="6"/>
  <c r="G758" i="6"/>
  <c r="F759" i="6"/>
  <c r="G759" i="6"/>
  <c r="F760" i="6"/>
  <c r="G760" i="6"/>
  <c r="F761" i="6"/>
  <c r="G761" i="6"/>
  <c r="F762" i="6"/>
  <c r="G762" i="6"/>
  <c r="F763" i="6"/>
  <c r="G763" i="6"/>
  <c r="F764" i="6"/>
  <c r="G764" i="6"/>
  <c r="F765" i="6"/>
  <c r="G765" i="6"/>
  <c r="F766" i="6"/>
  <c r="G766" i="6"/>
  <c r="F767" i="6"/>
  <c r="G767" i="6"/>
  <c r="F768" i="6"/>
  <c r="G768" i="6"/>
  <c r="F769" i="6"/>
  <c r="G769" i="6"/>
  <c r="F770" i="6"/>
  <c r="G770" i="6"/>
  <c r="F771" i="6"/>
  <c r="G771" i="6"/>
  <c r="F772" i="6"/>
  <c r="G772" i="6"/>
  <c r="F773" i="6"/>
  <c r="G773" i="6"/>
  <c r="F774" i="6"/>
  <c r="G774" i="6"/>
  <c r="F775" i="6"/>
  <c r="G775" i="6"/>
  <c r="F776" i="6"/>
  <c r="G776" i="6"/>
  <c r="F777" i="6"/>
  <c r="G777" i="6"/>
  <c r="F778" i="6"/>
  <c r="G778" i="6"/>
  <c r="F779" i="6"/>
  <c r="G779" i="6"/>
  <c r="F780" i="6"/>
  <c r="G780" i="6"/>
  <c r="F781" i="6"/>
  <c r="G781" i="6"/>
  <c r="F782" i="6"/>
  <c r="G782" i="6"/>
  <c r="F783" i="6"/>
  <c r="G783" i="6"/>
  <c r="F784" i="6"/>
  <c r="G784" i="6"/>
  <c r="F785" i="6"/>
  <c r="G785" i="6"/>
  <c r="F786" i="6"/>
  <c r="G786" i="6"/>
  <c r="F787" i="6"/>
  <c r="G787" i="6"/>
  <c r="F788" i="6"/>
  <c r="G788" i="6"/>
  <c r="F789" i="6"/>
  <c r="G789" i="6"/>
  <c r="F790" i="6"/>
  <c r="G790" i="6"/>
  <c r="F791" i="6"/>
  <c r="G791" i="6"/>
  <c r="F792" i="6"/>
  <c r="G792" i="6"/>
  <c r="F793" i="6"/>
  <c r="G793" i="6"/>
  <c r="F794" i="6"/>
  <c r="G794" i="6"/>
  <c r="F795" i="6"/>
  <c r="G795" i="6"/>
  <c r="F796" i="6"/>
  <c r="G796" i="6"/>
  <c r="F797" i="6"/>
  <c r="G797" i="6"/>
  <c r="F798" i="6"/>
  <c r="G798" i="6"/>
  <c r="F799" i="6"/>
  <c r="G799" i="6"/>
  <c r="F800" i="6"/>
  <c r="G800" i="6"/>
  <c r="F801" i="6"/>
  <c r="G801" i="6"/>
  <c r="F802" i="6"/>
  <c r="G802" i="6"/>
  <c r="F803" i="6"/>
  <c r="G803" i="6"/>
  <c r="F804" i="6"/>
  <c r="G804" i="6"/>
  <c r="F805" i="6"/>
  <c r="G805" i="6"/>
  <c r="F806" i="6"/>
  <c r="G806" i="6"/>
  <c r="F807" i="6"/>
  <c r="G807" i="6"/>
  <c r="F808" i="6"/>
  <c r="G808" i="6"/>
  <c r="F809" i="6"/>
  <c r="G809" i="6"/>
  <c r="F810" i="6"/>
  <c r="G810" i="6"/>
  <c r="F811" i="6"/>
  <c r="G811" i="6"/>
  <c r="F812" i="6"/>
  <c r="G812" i="6"/>
  <c r="F813" i="6"/>
  <c r="G813" i="6"/>
  <c r="F814" i="6"/>
  <c r="G814" i="6"/>
  <c r="F815" i="6"/>
  <c r="G815" i="6"/>
  <c r="F816" i="6"/>
  <c r="G816" i="6"/>
  <c r="F817" i="6"/>
  <c r="G817" i="6"/>
  <c r="F818" i="6"/>
  <c r="G818" i="6"/>
  <c r="F819" i="6"/>
  <c r="G819" i="6"/>
  <c r="F820" i="6"/>
  <c r="G820" i="6"/>
  <c r="F821" i="6"/>
  <c r="G821" i="6"/>
  <c r="F822" i="6"/>
  <c r="G822" i="6"/>
  <c r="F823" i="6"/>
  <c r="G823" i="6"/>
  <c r="F824" i="6"/>
  <c r="G824" i="6"/>
  <c r="F825" i="6"/>
  <c r="G825" i="6"/>
  <c r="F826" i="6"/>
  <c r="G826" i="6"/>
  <c r="F827" i="6"/>
  <c r="G827" i="6"/>
  <c r="F828" i="6"/>
  <c r="G828" i="6"/>
  <c r="F829" i="6"/>
  <c r="G829" i="6"/>
  <c r="F830" i="6"/>
  <c r="G830" i="6"/>
  <c r="F831" i="6"/>
  <c r="G831" i="6"/>
  <c r="F832" i="6"/>
  <c r="G832" i="6"/>
  <c r="F833" i="6"/>
  <c r="G833" i="6"/>
  <c r="F834" i="6"/>
  <c r="G834" i="6"/>
  <c r="F835" i="6"/>
  <c r="G835" i="6"/>
  <c r="F836" i="6"/>
  <c r="G836" i="6"/>
  <c r="F837" i="6"/>
  <c r="G837" i="6"/>
  <c r="F838" i="6"/>
  <c r="G838" i="6"/>
  <c r="F839" i="6"/>
  <c r="G839" i="6"/>
  <c r="F840" i="6"/>
  <c r="G840" i="6"/>
  <c r="F841" i="6"/>
  <c r="G841" i="6"/>
  <c r="F842" i="6"/>
  <c r="G842" i="6"/>
  <c r="F843" i="6"/>
  <c r="G843" i="6"/>
  <c r="F844" i="6"/>
  <c r="G844" i="6"/>
  <c r="F845" i="6"/>
  <c r="G845" i="6"/>
  <c r="F846" i="6"/>
  <c r="G846" i="6"/>
  <c r="F847" i="6"/>
  <c r="G847" i="6"/>
  <c r="F848" i="6"/>
  <c r="G848" i="6"/>
  <c r="F849" i="6"/>
  <c r="G849" i="6"/>
  <c r="F850" i="6"/>
  <c r="G850" i="6"/>
  <c r="F851" i="6"/>
  <c r="G851" i="6"/>
  <c r="F852" i="6"/>
  <c r="G852" i="6"/>
  <c r="F853" i="6"/>
  <c r="G853" i="6"/>
  <c r="F854" i="6"/>
  <c r="G854" i="6"/>
  <c r="F855" i="6"/>
  <c r="G855" i="6"/>
  <c r="F856" i="6"/>
  <c r="G856" i="6"/>
  <c r="F857" i="6"/>
  <c r="G857" i="6"/>
  <c r="F858" i="6"/>
  <c r="G858" i="6"/>
  <c r="F859" i="6"/>
  <c r="G859" i="6"/>
  <c r="F860" i="6"/>
  <c r="G860" i="6"/>
  <c r="F861" i="6"/>
  <c r="G861" i="6"/>
  <c r="F862" i="6"/>
  <c r="G862" i="6"/>
  <c r="F863" i="6"/>
  <c r="G863" i="6"/>
  <c r="F864" i="6"/>
  <c r="G864" i="6"/>
  <c r="F865" i="6"/>
  <c r="G865" i="6"/>
  <c r="F866" i="6"/>
  <c r="G866" i="6"/>
  <c r="F867" i="6"/>
  <c r="G867" i="6"/>
  <c r="F868" i="6"/>
  <c r="G868" i="6"/>
  <c r="F869" i="6"/>
  <c r="G869" i="6"/>
  <c r="F870" i="6"/>
  <c r="G870" i="6"/>
  <c r="F871" i="6"/>
  <c r="G871" i="6"/>
  <c r="F872" i="6"/>
  <c r="G872" i="6"/>
  <c r="F873" i="6"/>
  <c r="G873" i="6"/>
  <c r="F874" i="6"/>
  <c r="G874" i="6"/>
  <c r="F875" i="6"/>
  <c r="G875" i="6"/>
  <c r="F876" i="6"/>
  <c r="G876" i="6"/>
  <c r="F877" i="6"/>
  <c r="G877" i="6"/>
  <c r="F878" i="6"/>
  <c r="G878" i="6"/>
  <c r="F879" i="6"/>
  <c r="G879" i="6"/>
  <c r="F880" i="6"/>
  <c r="G880" i="6"/>
  <c r="F881" i="6"/>
  <c r="G881" i="6"/>
  <c r="F882" i="6"/>
  <c r="G882" i="6"/>
  <c r="F883" i="6"/>
  <c r="G883" i="6"/>
  <c r="F884" i="6"/>
  <c r="G884" i="6"/>
  <c r="F885" i="6"/>
  <c r="G885" i="6"/>
  <c r="F886" i="6"/>
  <c r="G886" i="6"/>
  <c r="F887" i="6"/>
  <c r="G887" i="6"/>
  <c r="F888" i="6"/>
  <c r="G888" i="6"/>
  <c r="F889" i="6"/>
  <c r="G889" i="6"/>
  <c r="F890" i="6"/>
  <c r="G890" i="6"/>
  <c r="F891" i="6"/>
  <c r="G891" i="6"/>
  <c r="F892" i="6"/>
  <c r="G892" i="6"/>
  <c r="F893" i="6"/>
  <c r="G893" i="6"/>
  <c r="F894" i="6"/>
  <c r="G894" i="6"/>
  <c r="F895" i="6"/>
  <c r="G895" i="6"/>
  <c r="F896" i="6"/>
  <c r="G896" i="6"/>
  <c r="F897" i="6"/>
  <c r="G897" i="6"/>
  <c r="F898" i="6"/>
  <c r="G898" i="6"/>
  <c r="F899" i="6"/>
  <c r="G899" i="6"/>
  <c r="F900" i="6"/>
  <c r="G900" i="6"/>
  <c r="F901" i="6"/>
  <c r="G901" i="6"/>
  <c r="F902" i="6"/>
  <c r="G902" i="6"/>
  <c r="F903" i="6"/>
  <c r="G903" i="6"/>
  <c r="F904" i="6"/>
  <c r="G904" i="6"/>
  <c r="F905" i="6"/>
  <c r="G905" i="6"/>
  <c r="F906" i="6"/>
  <c r="G906" i="6"/>
  <c r="F907" i="6"/>
  <c r="G907" i="6"/>
  <c r="F908" i="6"/>
  <c r="G908" i="6"/>
  <c r="F909" i="6"/>
  <c r="G909" i="6"/>
  <c r="F910" i="6"/>
  <c r="G910" i="6"/>
  <c r="F911" i="6"/>
  <c r="G911" i="6"/>
  <c r="F912" i="6"/>
  <c r="G912" i="6"/>
  <c r="F913" i="6"/>
  <c r="G913" i="6"/>
  <c r="F914" i="6"/>
  <c r="G914" i="6"/>
  <c r="F915" i="6"/>
  <c r="G915" i="6"/>
  <c r="F916" i="6"/>
  <c r="G916" i="6"/>
  <c r="F917" i="6"/>
  <c r="G917" i="6"/>
  <c r="F918" i="6"/>
  <c r="G918" i="6"/>
  <c r="F919" i="6"/>
  <c r="G919" i="6"/>
  <c r="F920" i="6"/>
  <c r="G920" i="6"/>
  <c r="F921" i="6"/>
  <c r="G921" i="6"/>
  <c r="F922" i="6"/>
  <c r="G922" i="6"/>
  <c r="F923" i="6"/>
  <c r="G923" i="6"/>
  <c r="F924" i="6"/>
  <c r="G924" i="6"/>
  <c r="F925" i="6"/>
  <c r="G925" i="6"/>
  <c r="F926" i="6"/>
  <c r="G926" i="6"/>
  <c r="F927" i="6"/>
  <c r="G927" i="6"/>
  <c r="F928" i="6"/>
  <c r="G928" i="6"/>
  <c r="F929" i="6"/>
  <c r="G929" i="6"/>
  <c r="F930" i="6"/>
  <c r="G930" i="6"/>
  <c r="F931" i="6"/>
  <c r="G931" i="6"/>
  <c r="F932" i="6"/>
  <c r="G932" i="6"/>
  <c r="F933" i="6"/>
  <c r="G933" i="6"/>
  <c r="F934" i="6"/>
  <c r="G934" i="6"/>
  <c r="F935" i="6"/>
  <c r="G935" i="6"/>
  <c r="F936" i="6"/>
  <c r="G936" i="6"/>
  <c r="F937" i="6"/>
  <c r="G937" i="6"/>
  <c r="F938" i="6"/>
  <c r="G938" i="6"/>
  <c r="F939" i="6"/>
  <c r="G939" i="6"/>
  <c r="F940" i="6"/>
  <c r="G940" i="6"/>
  <c r="F941" i="6"/>
  <c r="G941" i="6"/>
  <c r="F942" i="6"/>
  <c r="G942" i="6"/>
  <c r="F943" i="6"/>
  <c r="G943" i="6"/>
  <c r="F944" i="6"/>
  <c r="G944" i="6"/>
  <c r="F945" i="6"/>
  <c r="G945" i="6"/>
  <c r="F946" i="6"/>
  <c r="G946" i="6"/>
  <c r="F947" i="6"/>
  <c r="G947" i="6"/>
  <c r="F948" i="6"/>
  <c r="G948" i="6"/>
  <c r="F949" i="6"/>
  <c r="G949" i="6"/>
  <c r="F950" i="6"/>
  <c r="G950" i="6"/>
  <c r="F951" i="6"/>
  <c r="G951" i="6"/>
  <c r="F952" i="6"/>
  <c r="G952" i="6"/>
  <c r="F953" i="6"/>
  <c r="G953" i="6"/>
  <c r="F954" i="6"/>
  <c r="G954" i="6"/>
  <c r="F955" i="6"/>
  <c r="G955" i="6"/>
  <c r="F956" i="6"/>
  <c r="G956" i="6"/>
  <c r="F957" i="6"/>
  <c r="G957" i="6"/>
  <c r="F958" i="6"/>
  <c r="G958" i="6"/>
  <c r="F959" i="6"/>
  <c r="G959" i="6"/>
  <c r="F960" i="6"/>
  <c r="G960" i="6"/>
  <c r="F961" i="6"/>
  <c r="G961" i="6"/>
  <c r="F962" i="6"/>
  <c r="G962" i="6"/>
  <c r="F963" i="6"/>
  <c r="G963" i="6"/>
  <c r="F964" i="6"/>
  <c r="G964" i="6"/>
  <c r="F965" i="6"/>
  <c r="G965" i="6"/>
  <c r="F966" i="6"/>
  <c r="G966" i="6"/>
  <c r="F967" i="6"/>
  <c r="G967" i="6"/>
  <c r="F968" i="6"/>
  <c r="G968" i="6"/>
  <c r="F969" i="6"/>
  <c r="G969" i="6"/>
  <c r="F970" i="6"/>
  <c r="G970" i="6"/>
  <c r="F971" i="6"/>
  <c r="G971" i="6"/>
  <c r="F972" i="6"/>
  <c r="G972" i="6"/>
  <c r="F973" i="6"/>
  <c r="G973" i="6"/>
  <c r="F974" i="6"/>
  <c r="G974" i="6"/>
  <c r="F975" i="6"/>
  <c r="G975" i="6"/>
  <c r="F976" i="6"/>
  <c r="G976" i="6"/>
  <c r="F977" i="6"/>
  <c r="G977" i="6"/>
  <c r="F978" i="6"/>
  <c r="G978" i="6"/>
  <c r="F979" i="6"/>
  <c r="G979" i="6"/>
  <c r="F980" i="6"/>
  <c r="G980" i="6"/>
  <c r="F981" i="6"/>
  <c r="G981" i="6"/>
  <c r="F982" i="6"/>
  <c r="G982" i="6"/>
  <c r="F983" i="6"/>
  <c r="G983" i="6"/>
  <c r="F984" i="6"/>
  <c r="G984" i="6"/>
  <c r="F985" i="6"/>
  <c r="G985" i="6"/>
  <c r="F986" i="6"/>
  <c r="G986" i="6"/>
  <c r="F987" i="6"/>
  <c r="G987" i="6"/>
  <c r="F988" i="6"/>
  <c r="G988" i="6"/>
  <c r="F989" i="6"/>
  <c r="G989" i="6"/>
  <c r="F990" i="6"/>
  <c r="G990" i="6"/>
  <c r="F991" i="6"/>
  <c r="G991" i="6"/>
  <c r="F992" i="6"/>
  <c r="G992" i="6"/>
  <c r="F993" i="6"/>
  <c r="G993" i="6"/>
  <c r="F994" i="6"/>
  <c r="G994" i="6"/>
  <c r="F995" i="6"/>
  <c r="G995" i="6"/>
  <c r="F996" i="6"/>
  <c r="G996" i="6"/>
  <c r="F997" i="6"/>
  <c r="G997" i="6"/>
  <c r="F998" i="6"/>
  <c r="G998" i="6"/>
  <c r="F999" i="6"/>
  <c r="G999" i="6"/>
  <c r="F1000" i="6"/>
  <c r="G1000" i="6"/>
  <c r="F1001" i="6"/>
  <c r="G1001" i="6"/>
  <c r="F1002" i="6"/>
  <c r="G1002" i="6"/>
  <c r="F1003" i="6"/>
  <c r="G1003" i="6"/>
  <c r="F1004" i="6"/>
  <c r="G1004" i="6"/>
  <c r="F1005" i="6"/>
  <c r="G1005" i="6"/>
  <c r="F1006" i="6"/>
  <c r="G1006" i="6"/>
  <c r="F1007" i="6"/>
  <c r="G1007" i="6"/>
  <c r="F1008" i="6"/>
  <c r="G1008" i="6"/>
  <c r="F1009" i="6"/>
  <c r="G1009" i="6"/>
  <c r="F1010" i="6"/>
  <c r="G1010" i="6"/>
  <c r="F1011" i="6"/>
  <c r="G1011" i="6"/>
  <c r="F1012" i="6"/>
  <c r="G1012" i="6"/>
  <c r="F1013" i="6"/>
  <c r="G1013" i="6"/>
  <c r="F1014" i="6"/>
  <c r="G1014" i="6"/>
  <c r="F1015" i="6"/>
  <c r="G1015" i="6"/>
  <c r="F1016" i="6"/>
  <c r="G1016" i="6"/>
  <c r="F1017" i="6"/>
  <c r="G1017" i="6"/>
  <c r="F1018" i="6"/>
  <c r="G1018" i="6"/>
  <c r="F1019" i="6"/>
  <c r="G1019" i="6"/>
  <c r="F1020" i="6"/>
  <c r="G1020" i="6"/>
  <c r="F1021" i="6"/>
  <c r="G1021" i="6"/>
  <c r="F1022" i="6"/>
  <c r="G1022" i="6"/>
  <c r="F1023" i="6"/>
  <c r="G1023" i="6"/>
  <c r="F1024" i="6"/>
  <c r="G1024" i="6"/>
  <c r="F1025" i="6"/>
  <c r="G1025" i="6"/>
  <c r="F1026" i="6"/>
  <c r="G1026" i="6"/>
  <c r="F1027" i="6"/>
  <c r="G1027" i="6"/>
  <c r="F1028" i="6"/>
  <c r="G1028" i="6"/>
  <c r="F1029" i="6"/>
  <c r="G1029" i="6"/>
  <c r="F1030" i="6"/>
  <c r="G1030" i="6"/>
  <c r="F1031" i="6"/>
  <c r="G1031" i="6"/>
  <c r="F1032" i="6"/>
  <c r="G1032" i="6"/>
  <c r="F1033" i="6"/>
  <c r="G1033" i="6"/>
  <c r="F1034" i="6"/>
  <c r="G1034" i="6"/>
  <c r="F1035" i="6"/>
  <c r="G1035" i="6"/>
  <c r="F1036" i="6"/>
  <c r="G1036" i="6"/>
  <c r="F1037" i="6"/>
  <c r="G1037" i="6"/>
  <c r="F1038" i="6"/>
  <c r="G1038" i="6"/>
  <c r="F1039" i="6"/>
  <c r="G1039" i="6"/>
  <c r="F1040" i="6"/>
  <c r="G1040" i="6"/>
  <c r="F1041" i="6"/>
  <c r="G1041" i="6"/>
  <c r="F1042" i="6"/>
  <c r="G1042" i="6"/>
  <c r="F1043" i="6"/>
  <c r="G1043" i="6"/>
  <c r="F1044" i="6"/>
  <c r="G1044" i="6"/>
  <c r="F1045" i="6"/>
  <c r="G1045" i="6"/>
  <c r="F1046" i="6"/>
  <c r="G1046" i="6"/>
  <c r="F1047" i="6"/>
  <c r="G1047" i="6"/>
  <c r="F1048" i="6"/>
  <c r="G1048" i="6"/>
  <c r="F1049" i="6"/>
  <c r="G1049" i="6"/>
  <c r="F1050" i="6"/>
  <c r="G1050" i="6"/>
  <c r="F1051" i="6"/>
  <c r="G1051" i="6"/>
  <c r="F1052" i="6"/>
  <c r="G1052" i="6"/>
  <c r="F1053" i="6"/>
  <c r="G1053" i="6"/>
  <c r="F1054" i="6"/>
  <c r="G1054" i="6"/>
  <c r="F1055" i="6"/>
  <c r="G1055" i="6"/>
  <c r="F1056" i="6"/>
  <c r="G1056" i="6"/>
  <c r="F1057" i="6"/>
  <c r="G1057" i="6"/>
  <c r="F1058" i="6"/>
  <c r="G1058" i="6"/>
  <c r="F1059" i="6"/>
  <c r="G1059" i="6"/>
  <c r="F1060" i="6"/>
  <c r="G1060" i="6"/>
  <c r="F1061" i="6"/>
  <c r="G1061" i="6"/>
  <c r="F1062" i="6"/>
  <c r="G1062" i="6"/>
  <c r="F1063" i="6"/>
  <c r="G1063" i="6"/>
  <c r="F1064" i="6"/>
  <c r="G1064" i="6"/>
  <c r="F1065" i="6"/>
  <c r="G1065" i="6"/>
  <c r="F1066" i="6"/>
  <c r="G1066" i="6"/>
  <c r="F1067" i="6"/>
  <c r="G1067" i="6"/>
  <c r="F1068" i="6"/>
  <c r="G1068" i="6"/>
  <c r="F1069" i="6"/>
  <c r="G1069" i="6"/>
  <c r="F1070" i="6"/>
  <c r="G1070" i="6"/>
  <c r="F1071" i="6"/>
  <c r="G1071" i="6"/>
  <c r="F1072" i="6"/>
  <c r="G1072" i="6"/>
  <c r="F1073" i="6"/>
  <c r="G1073" i="6"/>
  <c r="F1074" i="6"/>
  <c r="G1074" i="6"/>
  <c r="F1075" i="6"/>
  <c r="G1075" i="6"/>
  <c r="F1076" i="6"/>
  <c r="G1076" i="6"/>
  <c r="F1077" i="6"/>
  <c r="G1077" i="6"/>
  <c r="F1078" i="6"/>
  <c r="G1078" i="6"/>
  <c r="F1079" i="6"/>
  <c r="G1079" i="6"/>
  <c r="F1080" i="6"/>
  <c r="G1080" i="6"/>
  <c r="F1081" i="6"/>
  <c r="G1081" i="6"/>
  <c r="F1082" i="6"/>
  <c r="G1082" i="6"/>
  <c r="F1083" i="6"/>
  <c r="G1083" i="6"/>
  <c r="F1084" i="6"/>
  <c r="G1084" i="6"/>
  <c r="F1085" i="6"/>
  <c r="G1085" i="6"/>
  <c r="F1086" i="6"/>
  <c r="G1086" i="6"/>
  <c r="F1087" i="6"/>
  <c r="G1087" i="6"/>
  <c r="F1088" i="6"/>
  <c r="G1088" i="6"/>
  <c r="F1089" i="6"/>
  <c r="G1089" i="6"/>
  <c r="F1090" i="6"/>
  <c r="G1090" i="6"/>
  <c r="F1091" i="6"/>
  <c r="G1091" i="6"/>
  <c r="F1092" i="6"/>
  <c r="G1092" i="6"/>
  <c r="F1093" i="6"/>
  <c r="G1093" i="6"/>
  <c r="F1094" i="6"/>
  <c r="G1094" i="6"/>
  <c r="F1095" i="6"/>
  <c r="G1095" i="6"/>
  <c r="F1096" i="6"/>
  <c r="G1096" i="6"/>
  <c r="F1097" i="6"/>
  <c r="G1097" i="6"/>
  <c r="F1098" i="6"/>
  <c r="G1098" i="6"/>
  <c r="F1099" i="6"/>
  <c r="G1099" i="6"/>
  <c r="F1100" i="6"/>
  <c r="G1100" i="6"/>
  <c r="F1101" i="6"/>
  <c r="G1101" i="6"/>
  <c r="F1102" i="6"/>
  <c r="G1102" i="6"/>
  <c r="F1103" i="6"/>
  <c r="G1103" i="6"/>
  <c r="F1104" i="6"/>
  <c r="G1104" i="6"/>
  <c r="F1105" i="6"/>
  <c r="G1105" i="6"/>
  <c r="F1106" i="6"/>
  <c r="G1106" i="6"/>
  <c r="F1107" i="6"/>
  <c r="G1107" i="6"/>
  <c r="F1108" i="6"/>
  <c r="G1108" i="6"/>
  <c r="F1109" i="6"/>
  <c r="G1109" i="6"/>
  <c r="F1110" i="6"/>
  <c r="G1110" i="6"/>
  <c r="F1111" i="6"/>
  <c r="G1111" i="6"/>
  <c r="F1112" i="6"/>
  <c r="G1112" i="6"/>
  <c r="F1113" i="6"/>
  <c r="G1113" i="6"/>
  <c r="F1114" i="6"/>
  <c r="G1114" i="6"/>
  <c r="F1115" i="6"/>
  <c r="G1115" i="6"/>
  <c r="F1116" i="6"/>
  <c r="G1116" i="6"/>
  <c r="F1117" i="6"/>
  <c r="G1117" i="6"/>
  <c r="F1118" i="6"/>
  <c r="G1118" i="6"/>
  <c r="F1119" i="6"/>
  <c r="G1119" i="6"/>
  <c r="F1120" i="6"/>
  <c r="G1120" i="6"/>
  <c r="F1121" i="6"/>
  <c r="G1121" i="6"/>
  <c r="F1122" i="6"/>
  <c r="G1122" i="6"/>
  <c r="F1123" i="6"/>
  <c r="G1123" i="6"/>
  <c r="F1124" i="6"/>
  <c r="G1124" i="6"/>
  <c r="F1125" i="6"/>
  <c r="G1125" i="6"/>
  <c r="F1126" i="6"/>
  <c r="G1126" i="6"/>
  <c r="F1127" i="6"/>
  <c r="G1127" i="6"/>
  <c r="F1128" i="6"/>
  <c r="G1128" i="6"/>
  <c r="F1129" i="6"/>
  <c r="G1129" i="6"/>
  <c r="F1130" i="6"/>
  <c r="G1130" i="6"/>
  <c r="F1131" i="6"/>
  <c r="G1131" i="6"/>
  <c r="F1132" i="6"/>
  <c r="G1132" i="6"/>
  <c r="F1133" i="6"/>
  <c r="G1133" i="6"/>
  <c r="F1134" i="6"/>
  <c r="G1134" i="6"/>
  <c r="F1135" i="6"/>
  <c r="G1135" i="6"/>
  <c r="F1136" i="6"/>
  <c r="G1136" i="6"/>
  <c r="F1137" i="6"/>
  <c r="G1137" i="6"/>
  <c r="F1138" i="6"/>
  <c r="G1138" i="6"/>
  <c r="F1139" i="6"/>
  <c r="G1139" i="6"/>
  <c r="F1140" i="6"/>
  <c r="G1140" i="6"/>
  <c r="F1141" i="6"/>
  <c r="G1141" i="6"/>
  <c r="F1142" i="6"/>
  <c r="G1142" i="6"/>
  <c r="F1143" i="6"/>
  <c r="G1143" i="6"/>
  <c r="F1144" i="6"/>
  <c r="G1144" i="6"/>
  <c r="F1145" i="6"/>
  <c r="G1145" i="6"/>
  <c r="F1146" i="6"/>
  <c r="G1146" i="6"/>
  <c r="F1147" i="6"/>
  <c r="G1147" i="6"/>
  <c r="F1148" i="6"/>
  <c r="G1148" i="6"/>
  <c r="F1149" i="6"/>
  <c r="G1149" i="6"/>
  <c r="F1150" i="6"/>
  <c r="G1150" i="6"/>
  <c r="F1151" i="6"/>
  <c r="G1151" i="6"/>
  <c r="F1152" i="6"/>
  <c r="G1152" i="6"/>
  <c r="F1153" i="6"/>
  <c r="G1153" i="6"/>
  <c r="F1154" i="6"/>
  <c r="G1154" i="6"/>
  <c r="F1155" i="6"/>
  <c r="G1155" i="6"/>
  <c r="F1156" i="6"/>
  <c r="G1156" i="6"/>
  <c r="F1157" i="6"/>
  <c r="G1157" i="6"/>
  <c r="F1158" i="6"/>
  <c r="G1158" i="6"/>
  <c r="F1159" i="6"/>
  <c r="G1159" i="6"/>
  <c r="F1160" i="6"/>
  <c r="G1160" i="6"/>
  <c r="F1161" i="6"/>
  <c r="G1161" i="6"/>
  <c r="F1162" i="6"/>
  <c r="G1162" i="6"/>
  <c r="F1163" i="6"/>
  <c r="G1163" i="6"/>
  <c r="F1164" i="6"/>
  <c r="G1164" i="6"/>
  <c r="F1165" i="6"/>
  <c r="G1165" i="6"/>
  <c r="F1166" i="6"/>
  <c r="G1166" i="6"/>
  <c r="F1167" i="6"/>
  <c r="G1167" i="6"/>
  <c r="F1168" i="6"/>
  <c r="G1168" i="6"/>
  <c r="F1169" i="6"/>
  <c r="G1169" i="6"/>
  <c r="F1170" i="6"/>
  <c r="G1170" i="6"/>
  <c r="F1171" i="6"/>
  <c r="G1171" i="6"/>
  <c r="F1172" i="6"/>
  <c r="G1172" i="6"/>
  <c r="F1173" i="6"/>
  <c r="G1173" i="6"/>
  <c r="F1174" i="6"/>
  <c r="G1174" i="6"/>
  <c r="F1175" i="6"/>
  <c r="G1175" i="6"/>
  <c r="F1176" i="6"/>
  <c r="G1176" i="6"/>
  <c r="F1177" i="6"/>
  <c r="G1177" i="6"/>
  <c r="F1178" i="6"/>
  <c r="G1178" i="6"/>
  <c r="F1179" i="6"/>
  <c r="G1179" i="6"/>
  <c r="F1180" i="6"/>
  <c r="G1180" i="6"/>
  <c r="F1181" i="6"/>
  <c r="G1181" i="6"/>
  <c r="F1182" i="6"/>
  <c r="G1182" i="6"/>
  <c r="F1183" i="6"/>
  <c r="G1183" i="6"/>
  <c r="F1184" i="6"/>
  <c r="G1184" i="6"/>
  <c r="F1185" i="6"/>
  <c r="G1185" i="6"/>
  <c r="F1186" i="6"/>
  <c r="G1186" i="6"/>
  <c r="F1187" i="6"/>
  <c r="G1187" i="6"/>
  <c r="F1188" i="6"/>
  <c r="G1188" i="6"/>
  <c r="F1189" i="6"/>
  <c r="G1189" i="6"/>
  <c r="F1190" i="6"/>
  <c r="G1190" i="6"/>
  <c r="F1191" i="6"/>
  <c r="G1191" i="6"/>
  <c r="F1192" i="6"/>
  <c r="G1192" i="6"/>
  <c r="F1193" i="6"/>
  <c r="G1193" i="6"/>
  <c r="F1194" i="6"/>
  <c r="G1194" i="6"/>
  <c r="F1195" i="6"/>
  <c r="G1195" i="6"/>
  <c r="F1196" i="6"/>
  <c r="G1196" i="6"/>
  <c r="F1197" i="6"/>
  <c r="G1197" i="6"/>
  <c r="F1198" i="6"/>
  <c r="G1198" i="6"/>
  <c r="F1199" i="6"/>
  <c r="G1199" i="6"/>
  <c r="F1200" i="6"/>
  <c r="G1200" i="6"/>
  <c r="F1201" i="6"/>
  <c r="G1201" i="6"/>
  <c r="F1202" i="6"/>
  <c r="G1202" i="6"/>
  <c r="F1203" i="6"/>
  <c r="G1203" i="6"/>
  <c r="F1204" i="6"/>
  <c r="G1204" i="6"/>
  <c r="F1205" i="6"/>
  <c r="G1205" i="6"/>
  <c r="F1206" i="6"/>
  <c r="G1206" i="6"/>
  <c r="F1207" i="6"/>
  <c r="G1207" i="6"/>
  <c r="F1208" i="6"/>
  <c r="G1208" i="6"/>
  <c r="F1209" i="6"/>
  <c r="G1209" i="6"/>
  <c r="F1210" i="6"/>
  <c r="G1210" i="6"/>
  <c r="F1211" i="6"/>
  <c r="G1211" i="6"/>
  <c r="F1212" i="6"/>
  <c r="G1212" i="6"/>
  <c r="F1213" i="6"/>
  <c r="G1213" i="6"/>
  <c r="F1214" i="6"/>
  <c r="G1214" i="6"/>
  <c r="F1215" i="6"/>
  <c r="G1215" i="6"/>
  <c r="F1216" i="6"/>
  <c r="G1216" i="6"/>
  <c r="F1217" i="6"/>
  <c r="G1217" i="6"/>
  <c r="F1218" i="6"/>
  <c r="G1218" i="6"/>
  <c r="F1219" i="6"/>
  <c r="G1219" i="6"/>
  <c r="F1220" i="6"/>
  <c r="G1220" i="6"/>
  <c r="F1221" i="6"/>
  <c r="G1221" i="6"/>
  <c r="F1222" i="6"/>
  <c r="G1222" i="6"/>
  <c r="F1223" i="6"/>
  <c r="G1223" i="6"/>
  <c r="F1224" i="6"/>
  <c r="G1224" i="6"/>
  <c r="F1225" i="6"/>
  <c r="G1225" i="6"/>
  <c r="F1226" i="6"/>
  <c r="G1226" i="6"/>
  <c r="F1227" i="6"/>
  <c r="G1227" i="6"/>
  <c r="F1228" i="6"/>
  <c r="G1228" i="6"/>
  <c r="F1229" i="6"/>
  <c r="G1229" i="6"/>
  <c r="F1230" i="6"/>
  <c r="G1230" i="6"/>
  <c r="F1231" i="6"/>
  <c r="G1231" i="6"/>
  <c r="F1232" i="6"/>
  <c r="G1232" i="6"/>
  <c r="F1233" i="6"/>
  <c r="G1233" i="6"/>
  <c r="F1234" i="6"/>
  <c r="G1234" i="6"/>
  <c r="F1235" i="6"/>
  <c r="G1235" i="6"/>
  <c r="F1236" i="6"/>
  <c r="G1236" i="6"/>
  <c r="F1237" i="6"/>
  <c r="G1237" i="6"/>
  <c r="F1238" i="6"/>
  <c r="G1238" i="6"/>
  <c r="F1239" i="6"/>
  <c r="G1239" i="6"/>
  <c r="F1240" i="6"/>
  <c r="G1240" i="6"/>
  <c r="F1241" i="6"/>
  <c r="G1241" i="6"/>
  <c r="F1242" i="6"/>
  <c r="G1242" i="6"/>
  <c r="F1243" i="6"/>
  <c r="G1243" i="6"/>
  <c r="F1244" i="6"/>
  <c r="G1244" i="6"/>
  <c r="F1245" i="6"/>
  <c r="G1245" i="6"/>
  <c r="F1246" i="6"/>
  <c r="G1246" i="6"/>
  <c r="F1247" i="6"/>
  <c r="G1247" i="6"/>
  <c r="F1248" i="6"/>
  <c r="G1248" i="6"/>
  <c r="F1249" i="6"/>
  <c r="G1249" i="6"/>
  <c r="F1250" i="6"/>
  <c r="G1250" i="6"/>
  <c r="F1251" i="6"/>
  <c r="G1251" i="6"/>
  <c r="F1252" i="6"/>
  <c r="G1252" i="6"/>
  <c r="F1253" i="6"/>
  <c r="G1253" i="6"/>
  <c r="F1254" i="6"/>
  <c r="G1254" i="6"/>
  <c r="F1255" i="6"/>
  <c r="G1255" i="6"/>
  <c r="F1256" i="6"/>
  <c r="G1256" i="6"/>
  <c r="F1257" i="6"/>
  <c r="G1257" i="6"/>
  <c r="F1258" i="6"/>
  <c r="G1258" i="6"/>
  <c r="F1259" i="6"/>
  <c r="G1259" i="6"/>
  <c r="F1260" i="6"/>
  <c r="G1260" i="6"/>
  <c r="F1261" i="6"/>
  <c r="G1261" i="6"/>
  <c r="F1262" i="6"/>
  <c r="G1262" i="6"/>
  <c r="F1263" i="6"/>
  <c r="G1263" i="6"/>
  <c r="F1264" i="6"/>
  <c r="G1264" i="6"/>
  <c r="F1265" i="6"/>
  <c r="G1265" i="6"/>
  <c r="F1266" i="6"/>
  <c r="G1266" i="6"/>
  <c r="F1267" i="6"/>
  <c r="G1267" i="6"/>
  <c r="F1268" i="6"/>
  <c r="G1268" i="6"/>
  <c r="F1269" i="6"/>
  <c r="G1269" i="6"/>
  <c r="F1270" i="6"/>
  <c r="G1270" i="6"/>
  <c r="F1271" i="6"/>
  <c r="G1271" i="6"/>
  <c r="F1272" i="6"/>
  <c r="G1272" i="6"/>
  <c r="F1273" i="6"/>
  <c r="G1273" i="6"/>
  <c r="F1274" i="6"/>
  <c r="G1274" i="6"/>
  <c r="F1275" i="6"/>
  <c r="G1275" i="6"/>
  <c r="F1276" i="6"/>
  <c r="G1276" i="6"/>
  <c r="F1277" i="6"/>
  <c r="G1277" i="6"/>
  <c r="F1278" i="6"/>
  <c r="G1278" i="6"/>
  <c r="F1279" i="6"/>
  <c r="G1279" i="6"/>
  <c r="F1280" i="6"/>
  <c r="G1280" i="6"/>
  <c r="F1281" i="6"/>
  <c r="G1281" i="6"/>
  <c r="F1282" i="6"/>
  <c r="G1282" i="6"/>
  <c r="F1283" i="6"/>
  <c r="G1283" i="6"/>
  <c r="F1284" i="6"/>
  <c r="G1284" i="6"/>
  <c r="F1285" i="6"/>
  <c r="G1285" i="6"/>
  <c r="F1286" i="6"/>
  <c r="G1286" i="6"/>
  <c r="F1287" i="6"/>
  <c r="G1287" i="6"/>
  <c r="F1288" i="6"/>
  <c r="G1288" i="6"/>
  <c r="F1289" i="6"/>
  <c r="G1289" i="6"/>
  <c r="F1290" i="6"/>
  <c r="G1290" i="6"/>
  <c r="F1291" i="6"/>
  <c r="G1291" i="6"/>
  <c r="F1292" i="6"/>
  <c r="G1292" i="6"/>
  <c r="F1293" i="6"/>
  <c r="G1293" i="6"/>
  <c r="F1294" i="6"/>
  <c r="G1294" i="6"/>
  <c r="F1295" i="6"/>
  <c r="G1295" i="6"/>
  <c r="F1296" i="6"/>
  <c r="G1296" i="6"/>
  <c r="F1297" i="6"/>
  <c r="G1297" i="6"/>
  <c r="F1298" i="6"/>
  <c r="G1298" i="6"/>
  <c r="F1299" i="6"/>
  <c r="G1299" i="6"/>
  <c r="F1300" i="6"/>
  <c r="G1300" i="6"/>
  <c r="F1301" i="6"/>
  <c r="G1301" i="6"/>
  <c r="F1302" i="6"/>
  <c r="G1302" i="6"/>
  <c r="F1303" i="6"/>
  <c r="G1303" i="6"/>
  <c r="F1304" i="6"/>
  <c r="G1304" i="6"/>
  <c r="F1305" i="6"/>
  <c r="G1305" i="6"/>
  <c r="F1306" i="6"/>
  <c r="G1306" i="6"/>
  <c r="F1307" i="6"/>
  <c r="G1307" i="6"/>
  <c r="F1308" i="6"/>
  <c r="G1308" i="6"/>
  <c r="F1309" i="6"/>
  <c r="G1309" i="6"/>
  <c r="F1310" i="6"/>
  <c r="G1310" i="6"/>
  <c r="F1311" i="6"/>
  <c r="G1311" i="6"/>
  <c r="F1312" i="6"/>
  <c r="G1312" i="6"/>
  <c r="F1313" i="6"/>
  <c r="G1313" i="6"/>
  <c r="F1314" i="6"/>
  <c r="G1314" i="6"/>
  <c r="F1315" i="6"/>
  <c r="G1315" i="6"/>
  <c r="F1316" i="6"/>
  <c r="G1316" i="6"/>
  <c r="F1317" i="6"/>
  <c r="G1317" i="6"/>
  <c r="F1318" i="6"/>
  <c r="G1318" i="6"/>
  <c r="F1319" i="6"/>
  <c r="G1319" i="6"/>
  <c r="F1320" i="6"/>
  <c r="G1320" i="6"/>
  <c r="F1321" i="6"/>
  <c r="G1321" i="6"/>
  <c r="F1322" i="6"/>
  <c r="G1322" i="6"/>
  <c r="F1323" i="6"/>
  <c r="G1323" i="6"/>
  <c r="F1324" i="6"/>
  <c r="G1324" i="6"/>
  <c r="F1325" i="6"/>
  <c r="G1325" i="6"/>
  <c r="F1326" i="6"/>
  <c r="G1326" i="6"/>
  <c r="F1327" i="6"/>
  <c r="G1327" i="6"/>
  <c r="F1328" i="6"/>
  <c r="G1328" i="6"/>
  <c r="F1329" i="6"/>
  <c r="G1329" i="6"/>
  <c r="F1330" i="6"/>
  <c r="G1330" i="6"/>
  <c r="F1331" i="6"/>
  <c r="G1331" i="6"/>
  <c r="F1332" i="6"/>
  <c r="G1332" i="6"/>
  <c r="F1333" i="6"/>
  <c r="G1333" i="6"/>
  <c r="F1334" i="6"/>
  <c r="G1334" i="6"/>
  <c r="F1335" i="6"/>
  <c r="G1335" i="6"/>
  <c r="F1336" i="6"/>
  <c r="G1336" i="6"/>
  <c r="F1337" i="6"/>
  <c r="G1337" i="6"/>
  <c r="F1338" i="6"/>
  <c r="G1338" i="6"/>
  <c r="F1339" i="6"/>
  <c r="G1339" i="6"/>
  <c r="F1340" i="6"/>
  <c r="G1340" i="6"/>
  <c r="F1341" i="6"/>
  <c r="G1341" i="6"/>
  <c r="F1342" i="6"/>
  <c r="G1342" i="6"/>
  <c r="F1343" i="6"/>
  <c r="G1343" i="6"/>
  <c r="F1344" i="6"/>
  <c r="G1344" i="6"/>
  <c r="F1345" i="6"/>
  <c r="G1345" i="6"/>
  <c r="F1346" i="6"/>
  <c r="G1346" i="6"/>
  <c r="F1347" i="6"/>
  <c r="G1347" i="6"/>
  <c r="F1348" i="6"/>
  <c r="G1348" i="6"/>
  <c r="F1349" i="6"/>
  <c r="G1349" i="6"/>
  <c r="F1350" i="6"/>
  <c r="G1350" i="6"/>
  <c r="F1351" i="6"/>
  <c r="G1351" i="6"/>
  <c r="F1352" i="6"/>
  <c r="G1352" i="6"/>
  <c r="F1353" i="6"/>
  <c r="G1353" i="6"/>
  <c r="F1354" i="6"/>
  <c r="G1354" i="6"/>
  <c r="F1355" i="6"/>
  <c r="G1355" i="6"/>
  <c r="F1356" i="6"/>
  <c r="G1356" i="6"/>
  <c r="F1357" i="6"/>
  <c r="G1357" i="6"/>
  <c r="F1358" i="6"/>
  <c r="G1358" i="6"/>
  <c r="F1359" i="6"/>
  <c r="G1359" i="6"/>
  <c r="F1360" i="6"/>
  <c r="G1360" i="6"/>
  <c r="F1361" i="6"/>
  <c r="G1361" i="6"/>
  <c r="F1362" i="6"/>
  <c r="G1362" i="6"/>
  <c r="F1363" i="6"/>
  <c r="G1363" i="6"/>
  <c r="F1364" i="6"/>
  <c r="G1364" i="6"/>
  <c r="F1365" i="6"/>
  <c r="G1365" i="6"/>
  <c r="F1366" i="6"/>
  <c r="G1366" i="6"/>
  <c r="F1367" i="6"/>
  <c r="G1367" i="6"/>
  <c r="F1368" i="6"/>
  <c r="G1368" i="6"/>
  <c r="F1369" i="6"/>
  <c r="G1369" i="6"/>
  <c r="F1370" i="6"/>
  <c r="G1370" i="6"/>
  <c r="F1371" i="6"/>
  <c r="G1371" i="6"/>
  <c r="F1372" i="6"/>
  <c r="G1372" i="6"/>
  <c r="F1373" i="6"/>
  <c r="G1373" i="6"/>
  <c r="F1374" i="6"/>
  <c r="G1374" i="6"/>
  <c r="F1375" i="6"/>
  <c r="G1375" i="6"/>
  <c r="F1376" i="6"/>
  <c r="G1376" i="6"/>
  <c r="F1377" i="6"/>
  <c r="G1377" i="6"/>
  <c r="F1378" i="6"/>
  <c r="G1378" i="6"/>
  <c r="F1379" i="6"/>
  <c r="G1379" i="6"/>
  <c r="F1380" i="6"/>
  <c r="G1380" i="6"/>
  <c r="F1381" i="6"/>
  <c r="G1381" i="6"/>
  <c r="F1382" i="6"/>
  <c r="G1382" i="6"/>
  <c r="F1383" i="6"/>
  <c r="G1383" i="6"/>
  <c r="F1384" i="6"/>
  <c r="G1384" i="6"/>
  <c r="F1385" i="6"/>
  <c r="G1385" i="6"/>
  <c r="F1386" i="6"/>
  <c r="G1386" i="6"/>
  <c r="F1387" i="6"/>
  <c r="G1387" i="6"/>
  <c r="F1388" i="6"/>
  <c r="G1388" i="6"/>
  <c r="F1389" i="6"/>
  <c r="G1389" i="6"/>
  <c r="F1390" i="6"/>
  <c r="G1390" i="6"/>
  <c r="F1391" i="6"/>
  <c r="G1391" i="6"/>
  <c r="F1392" i="6"/>
  <c r="G1392" i="6"/>
  <c r="F1393" i="6"/>
  <c r="G1393" i="6"/>
  <c r="F1394" i="6"/>
  <c r="G1394" i="6"/>
  <c r="F1395" i="6"/>
  <c r="G1395" i="6"/>
  <c r="F1396" i="6"/>
  <c r="G1396" i="6"/>
  <c r="F1397" i="6"/>
  <c r="G1397" i="6"/>
  <c r="F1398" i="6"/>
  <c r="G1398" i="6"/>
  <c r="F1399" i="6"/>
  <c r="G1399" i="6"/>
  <c r="F1400" i="6"/>
  <c r="G1400" i="6"/>
  <c r="F1401" i="6"/>
  <c r="G1401" i="6"/>
  <c r="F1402" i="6"/>
  <c r="G1402" i="6"/>
  <c r="F1403" i="6"/>
  <c r="G1403" i="6"/>
  <c r="F1404" i="6"/>
  <c r="G1404" i="6"/>
  <c r="F1405" i="6"/>
  <c r="G1405" i="6"/>
  <c r="F1406" i="6"/>
  <c r="G1406" i="6"/>
  <c r="F1407" i="6"/>
  <c r="G1407" i="6"/>
  <c r="F1408" i="6"/>
  <c r="G1408" i="6"/>
  <c r="F1409" i="6"/>
  <c r="G1409" i="6"/>
  <c r="F1410" i="6"/>
  <c r="G1410" i="6"/>
  <c r="F1411" i="6"/>
  <c r="G1411" i="6"/>
  <c r="F1412" i="6"/>
  <c r="G1412" i="6"/>
  <c r="F1413" i="6"/>
  <c r="G1413" i="6"/>
  <c r="F1414" i="6"/>
  <c r="G1414" i="6"/>
  <c r="F1415" i="6"/>
  <c r="G1415" i="6"/>
  <c r="F1416" i="6"/>
  <c r="G1416" i="6"/>
  <c r="F1417" i="6"/>
  <c r="G1417" i="6"/>
  <c r="F1418" i="6"/>
  <c r="G1418" i="6"/>
  <c r="F1419" i="6"/>
  <c r="G1419" i="6"/>
  <c r="F1420" i="6"/>
  <c r="G1420" i="6"/>
  <c r="F1421" i="6"/>
  <c r="G1421" i="6"/>
  <c r="F1422" i="6"/>
  <c r="G1422" i="6"/>
  <c r="F1423" i="6"/>
  <c r="G1423" i="6"/>
  <c r="F1424" i="6"/>
  <c r="G1424" i="6"/>
  <c r="F1425" i="6"/>
  <c r="G1425" i="6"/>
  <c r="F1426" i="6"/>
  <c r="G1426" i="6"/>
  <c r="F1427" i="6"/>
  <c r="G1427" i="6"/>
  <c r="F1428" i="6"/>
  <c r="G1428" i="6"/>
  <c r="F1429" i="6"/>
  <c r="G1429" i="6"/>
  <c r="F1430" i="6"/>
  <c r="G1430" i="6"/>
  <c r="F1431" i="6"/>
  <c r="G1431" i="6"/>
  <c r="F1432" i="6"/>
  <c r="G1432" i="6"/>
  <c r="F1433" i="6"/>
  <c r="G1433" i="6"/>
  <c r="F1434" i="6"/>
  <c r="G1434" i="6"/>
  <c r="F1435" i="6"/>
  <c r="G1435" i="6"/>
  <c r="F1436" i="6"/>
  <c r="G1436" i="6"/>
  <c r="F1437" i="6"/>
  <c r="G1437" i="6"/>
  <c r="F1438" i="6"/>
  <c r="G1438" i="6"/>
  <c r="F1439" i="6"/>
  <c r="G1439" i="6"/>
  <c r="F1440" i="6"/>
  <c r="G1440" i="6"/>
  <c r="F1441" i="6"/>
  <c r="G1441" i="6"/>
  <c r="F1442" i="6"/>
  <c r="G1442" i="6"/>
  <c r="F1443" i="6"/>
  <c r="G1443" i="6"/>
  <c r="F1444" i="6"/>
  <c r="G1444" i="6"/>
  <c r="F1445" i="6"/>
  <c r="G1445" i="6"/>
  <c r="F1446" i="6"/>
  <c r="G1446" i="6"/>
  <c r="F1447" i="6"/>
  <c r="G1447" i="6"/>
  <c r="F1448" i="6"/>
  <c r="G1448" i="6"/>
  <c r="F1449" i="6"/>
  <c r="G1449" i="6"/>
  <c r="F1450" i="6"/>
  <c r="G1450" i="6"/>
  <c r="F1451" i="6"/>
  <c r="G1451" i="6"/>
  <c r="F1452" i="6"/>
  <c r="G1452" i="6"/>
  <c r="F1453" i="6"/>
  <c r="G1453" i="6"/>
  <c r="F1454" i="6"/>
  <c r="G1454" i="6"/>
  <c r="F1455" i="6"/>
  <c r="G1455" i="6"/>
  <c r="F1456" i="6"/>
  <c r="G1456" i="6"/>
  <c r="F1457" i="6"/>
  <c r="G1457" i="6"/>
  <c r="F1458" i="6"/>
  <c r="G1458" i="6"/>
  <c r="F1459" i="6"/>
  <c r="G1459" i="6"/>
  <c r="F1460" i="6"/>
  <c r="G1460" i="6"/>
  <c r="F1461" i="6"/>
  <c r="G1461" i="6"/>
  <c r="F1462" i="6"/>
  <c r="G1462" i="6"/>
  <c r="F1463" i="6"/>
  <c r="G1463" i="6"/>
  <c r="F1464" i="6"/>
  <c r="G1464" i="6"/>
  <c r="F1465" i="6"/>
  <c r="G1465" i="6"/>
  <c r="F1466" i="6"/>
  <c r="G1466" i="6"/>
  <c r="F1467" i="6"/>
  <c r="G1467" i="6"/>
  <c r="F1468" i="6"/>
  <c r="G1468" i="6"/>
  <c r="F1469" i="6"/>
  <c r="G1469" i="6"/>
  <c r="F1470" i="6"/>
  <c r="G1470" i="6"/>
  <c r="F1471" i="6"/>
  <c r="G1471" i="6"/>
  <c r="F1472" i="6"/>
  <c r="G1472" i="6"/>
  <c r="F1473" i="6"/>
  <c r="G1473" i="6"/>
  <c r="F1474" i="6"/>
  <c r="G1474" i="6"/>
  <c r="F1475" i="6"/>
  <c r="G1475" i="6"/>
  <c r="F1476" i="6"/>
  <c r="G1476" i="6"/>
  <c r="F1477" i="6"/>
  <c r="G1477" i="6"/>
  <c r="F1478" i="6"/>
  <c r="G1478" i="6"/>
  <c r="F1479" i="6"/>
  <c r="G1479" i="6"/>
  <c r="F1480" i="6"/>
  <c r="G1480" i="6"/>
  <c r="F1481" i="6"/>
  <c r="G1481" i="6"/>
  <c r="F1482" i="6"/>
  <c r="G1482" i="6"/>
  <c r="F1483" i="6"/>
  <c r="G1483" i="6"/>
  <c r="F1484" i="6"/>
  <c r="G1484" i="6"/>
  <c r="F1485" i="6"/>
  <c r="G1485" i="6"/>
  <c r="F1486" i="6"/>
  <c r="G1486" i="6"/>
  <c r="F1487" i="6"/>
  <c r="G1487" i="6"/>
  <c r="F1488" i="6"/>
  <c r="G1488" i="6"/>
  <c r="F1489" i="6"/>
  <c r="G1489" i="6"/>
  <c r="F1490" i="6"/>
  <c r="G1490" i="6"/>
  <c r="F1491" i="6"/>
  <c r="G1491" i="6"/>
  <c r="F1492" i="6"/>
  <c r="G1492" i="6"/>
  <c r="F1493" i="6"/>
  <c r="G1493" i="6"/>
  <c r="F1494" i="6"/>
  <c r="G1494" i="6"/>
  <c r="F1495" i="6"/>
  <c r="G1495" i="6"/>
  <c r="F1496" i="6"/>
  <c r="G1496" i="6"/>
  <c r="F1497" i="6"/>
  <c r="G1497" i="6"/>
  <c r="F1498" i="6"/>
  <c r="G1498" i="6"/>
  <c r="F1499" i="6"/>
  <c r="G1499" i="6"/>
  <c r="F1500" i="6"/>
  <c r="G1500" i="6"/>
  <c r="F1501" i="6"/>
  <c r="G1501" i="6"/>
  <c r="F1502" i="6"/>
  <c r="G1502" i="6"/>
  <c r="F1503" i="6"/>
  <c r="G1503" i="6"/>
  <c r="F1504" i="6"/>
  <c r="G1504" i="6"/>
  <c r="F1505" i="6"/>
  <c r="G1505" i="6"/>
  <c r="F1506" i="6"/>
  <c r="G1506" i="6"/>
  <c r="F1507" i="6"/>
  <c r="G1507" i="6"/>
  <c r="F1508" i="6"/>
  <c r="G1508" i="6"/>
  <c r="F1509" i="6"/>
  <c r="G1509" i="6"/>
  <c r="F1510" i="6"/>
  <c r="G1510" i="6"/>
  <c r="F1511" i="6"/>
  <c r="G1511" i="6"/>
  <c r="F1512" i="6"/>
  <c r="G1512" i="6"/>
  <c r="F1513" i="6"/>
  <c r="G1513" i="6"/>
  <c r="F1514" i="6"/>
  <c r="G1514" i="6"/>
  <c r="F1515" i="6"/>
  <c r="G1515" i="6"/>
  <c r="F1516" i="6"/>
  <c r="G1516" i="6"/>
  <c r="F1517" i="6"/>
  <c r="G1517" i="6"/>
  <c r="F1518" i="6"/>
  <c r="G1518" i="6"/>
  <c r="F1519" i="6"/>
  <c r="G1519" i="6"/>
  <c r="F1520" i="6"/>
  <c r="G1520" i="6"/>
  <c r="F1521" i="6"/>
  <c r="G1521" i="6"/>
  <c r="F1522" i="6"/>
  <c r="G1522" i="6"/>
  <c r="F1523" i="6"/>
  <c r="G1523" i="6"/>
  <c r="F1524" i="6"/>
  <c r="G1524" i="6"/>
  <c r="F1525" i="6"/>
  <c r="G1525" i="6"/>
  <c r="F1526" i="6"/>
  <c r="G1526" i="6"/>
  <c r="F1527" i="6"/>
  <c r="G1527" i="6"/>
  <c r="F1528" i="6"/>
  <c r="G1528" i="6"/>
  <c r="F1529" i="6"/>
  <c r="G1529" i="6"/>
  <c r="F1530" i="6"/>
  <c r="G1530" i="6"/>
  <c r="F1531" i="6"/>
  <c r="G1531" i="6"/>
  <c r="G2" i="6"/>
  <c r="F2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26" i="6"/>
  <c r="C1927" i="6"/>
  <c r="C1928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57" i="6"/>
  <c r="C1958" i="6"/>
  <c r="C1959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  <c r="C2002" i="6"/>
  <c r="C2003" i="6"/>
  <c r="C2004" i="6"/>
  <c r="C2005" i="6"/>
  <c r="C2006" i="6"/>
  <c r="C2007" i="6"/>
  <c r="C2008" i="6"/>
  <c r="C2009" i="6"/>
  <c r="C2010" i="6"/>
  <c r="C2011" i="6"/>
  <c r="C2012" i="6"/>
  <c r="C2013" i="6"/>
  <c r="C2014" i="6"/>
  <c r="C2015" i="6"/>
  <c r="C2016" i="6"/>
  <c r="C2017" i="6"/>
  <c r="C2018" i="6"/>
  <c r="C2019" i="6"/>
  <c r="C2020" i="6"/>
  <c r="C2021" i="6"/>
  <c r="C2022" i="6"/>
  <c r="C2023" i="6"/>
  <c r="C2024" i="6"/>
  <c r="C2025" i="6"/>
  <c r="C2026" i="6"/>
  <c r="C2027" i="6"/>
  <c r="C2028" i="6"/>
  <c r="C2029" i="6"/>
  <c r="C2030" i="6"/>
  <c r="C2031" i="6"/>
  <c r="C2032" i="6"/>
  <c r="C2033" i="6"/>
  <c r="C2034" i="6"/>
  <c r="C2035" i="6"/>
  <c r="C2036" i="6"/>
  <c r="C2037" i="6"/>
  <c r="C2038" i="6"/>
  <c r="C2039" i="6"/>
  <c r="C2040" i="6"/>
  <c r="C2041" i="6"/>
  <c r="C2042" i="6"/>
  <c r="C2043" i="6"/>
  <c r="C2044" i="6"/>
  <c r="C2045" i="6"/>
  <c r="C2046" i="6"/>
  <c r="C2047" i="6"/>
  <c r="C2048" i="6"/>
  <c r="C2049" i="6"/>
  <c r="C2050" i="6"/>
  <c r="C2051" i="6"/>
  <c r="C2052" i="6"/>
  <c r="C2053" i="6"/>
  <c r="C2054" i="6"/>
  <c r="C2055" i="6"/>
  <c r="C2056" i="6"/>
  <c r="C2057" i="6"/>
  <c r="C2058" i="6"/>
  <c r="C2059" i="6"/>
  <c r="C2060" i="6"/>
  <c r="C2061" i="6"/>
  <c r="C2062" i="6"/>
  <c r="C2063" i="6"/>
  <c r="C2064" i="6"/>
  <c r="C2065" i="6"/>
  <c r="C2066" i="6"/>
  <c r="C2067" i="6"/>
  <c r="C2068" i="6"/>
  <c r="C2069" i="6"/>
  <c r="C2070" i="6"/>
  <c r="C2071" i="6"/>
  <c r="C2072" i="6"/>
  <c r="C2073" i="6"/>
  <c r="C2074" i="6"/>
  <c r="C2075" i="6"/>
  <c r="C2076" i="6"/>
  <c r="C2077" i="6"/>
  <c r="C2078" i="6"/>
  <c r="C2079" i="6"/>
  <c r="C2080" i="6"/>
  <c r="C2081" i="6"/>
  <c r="C2082" i="6"/>
  <c r="C2083" i="6"/>
  <c r="C2084" i="6"/>
  <c r="C2085" i="6"/>
  <c r="C2086" i="6"/>
  <c r="C2087" i="6"/>
  <c r="C2088" i="6"/>
  <c r="C2089" i="6"/>
  <c r="C2090" i="6"/>
  <c r="C2091" i="6"/>
  <c r="C2092" i="6"/>
  <c r="C2093" i="6"/>
  <c r="C2094" i="6"/>
  <c r="C2095" i="6"/>
  <c r="C2096" i="6"/>
  <c r="C2097" i="6"/>
  <c r="C2098" i="6"/>
  <c r="C2099" i="6"/>
  <c r="C2100" i="6"/>
  <c r="C2101" i="6"/>
  <c r="C2102" i="6"/>
  <c r="C2103" i="6"/>
  <c r="C2104" i="6"/>
  <c r="C2105" i="6"/>
  <c r="C2106" i="6"/>
  <c r="C2107" i="6"/>
  <c r="C2108" i="6"/>
  <c r="C2109" i="6"/>
  <c r="C2110" i="6"/>
  <c r="C2111" i="6"/>
  <c r="C2112" i="6"/>
  <c r="C2113" i="6"/>
  <c r="C2114" i="6"/>
  <c r="C2115" i="6"/>
  <c r="C2116" i="6"/>
  <c r="C2117" i="6"/>
  <c r="C2118" i="6"/>
  <c r="C2119" i="6"/>
  <c r="C2120" i="6"/>
  <c r="C2121" i="6"/>
  <c r="C2122" i="6"/>
  <c r="C2123" i="6"/>
  <c r="C2124" i="6"/>
  <c r="C2125" i="6"/>
  <c r="C2126" i="6"/>
  <c r="C2127" i="6"/>
  <c r="C2128" i="6"/>
  <c r="C2129" i="6"/>
  <c r="C2130" i="6"/>
  <c r="C2131" i="6"/>
  <c r="C2132" i="6"/>
  <c r="C2133" i="6"/>
  <c r="C2134" i="6"/>
  <c r="C2135" i="6"/>
  <c r="C2136" i="6"/>
  <c r="C2137" i="6"/>
  <c r="C2138" i="6"/>
  <c r="C2139" i="6"/>
  <c r="C2140" i="6"/>
  <c r="C2141" i="6"/>
  <c r="C2142" i="6"/>
  <c r="C2143" i="6"/>
  <c r="C2144" i="6"/>
  <c r="C2145" i="6"/>
  <c r="C2146" i="6"/>
  <c r="C2147" i="6"/>
  <c r="C2148" i="6"/>
  <c r="C2149" i="6"/>
  <c r="C2150" i="6"/>
  <c r="C2151" i="6"/>
  <c r="C2152" i="6"/>
  <c r="C2153" i="6"/>
  <c r="C2154" i="6"/>
  <c r="C2155" i="6"/>
  <c r="C2156" i="6"/>
  <c r="C2157" i="6"/>
  <c r="C2158" i="6"/>
  <c r="C2159" i="6"/>
  <c r="C2160" i="6"/>
  <c r="C2161" i="6"/>
  <c r="C2162" i="6"/>
  <c r="C2163" i="6"/>
  <c r="C2164" i="6"/>
  <c r="C2165" i="6"/>
  <c r="C2166" i="6"/>
  <c r="C2167" i="6"/>
  <c r="C2168" i="6"/>
  <c r="C2169" i="6"/>
  <c r="C2170" i="6"/>
  <c r="C2171" i="6"/>
  <c r="C2172" i="6"/>
  <c r="C2173" i="6"/>
  <c r="C2174" i="6"/>
  <c r="C2175" i="6"/>
  <c r="C2176" i="6"/>
  <c r="C2177" i="6"/>
  <c r="C2178" i="6"/>
  <c r="C2179" i="6"/>
  <c r="C2180" i="6"/>
  <c r="C2181" i="6"/>
  <c r="C2182" i="6"/>
  <c r="C2183" i="6"/>
  <c r="C2184" i="6"/>
  <c r="C2185" i="6"/>
  <c r="C2186" i="6"/>
  <c r="C2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B1544" i="6"/>
  <c r="B1545" i="6"/>
  <c r="B1546" i="6"/>
  <c r="B1547" i="6"/>
  <c r="B1548" i="6"/>
  <c r="B1549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B1632" i="6"/>
  <c r="B1633" i="6"/>
  <c r="B1634" i="6"/>
  <c r="B1635" i="6"/>
  <c r="B1636" i="6"/>
  <c r="B1637" i="6"/>
  <c r="B1638" i="6"/>
  <c r="B1639" i="6"/>
  <c r="B1640" i="6"/>
  <c r="B1641" i="6"/>
  <c r="B1642" i="6"/>
  <c r="B1643" i="6"/>
  <c r="B1644" i="6"/>
  <c r="B1645" i="6"/>
  <c r="B1646" i="6"/>
  <c r="B1647" i="6"/>
  <c r="B1648" i="6"/>
  <c r="B1649" i="6"/>
  <c r="B1650" i="6"/>
  <c r="B1651" i="6"/>
  <c r="B1652" i="6"/>
  <c r="B1653" i="6"/>
  <c r="B1654" i="6"/>
  <c r="B1655" i="6"/>
  <c r="B1656" i="6"/>
  <c r="B1657" i="6"/>
  <c r="B1658" i="6"/>
  <c r="B1659" i="6"/>
  <c r="B1660" i="6"/>
  <c r="B1661" i="6"/>
  <c r="B1662" i="6"/>
  <c r="B1663" i="6"/>
  <c r="B1664" i="6"/>
  <c r="B1665" i="6"/>
  <c r="B1666" i="6"/>
  <c r="B1667" i="6"/>
  <c r="B1668" i="6"/>
  <c r="B1669" i="6"/>
  <c r="B1670" i="6"/>
  <c r="B1671" i="6"/>
  <c r="B1672" i="6"/>
  <c r="B1673" i="6"/>
  <c r="B1674" i="6"/>
  <c r="B1675" i="6"/>
  <c r="B1676" i="6"/>
  <c r="B1677" i="6"/>
  <c r="B1678" i="6"/>
  <c r="B1679" i="6"/>
  <c r="B1680" i="6"/>
  <c r="B1681" i="6"/>
  <c r="B1682" i="6"/>
  <c r="B1683" i="6"/>
  <c r="B1684" i="6"/>
  <c r="B1685" i="6"/>
  <c r="B1686" i="6"/>
  <c r="B1687" i="6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B1702" i="6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5" i="6"/>
  <c r="B1716" i="6"/>
  <c r="B1717" i="6"/>
  <c r="B1718" i="6"/>
  <c r="B1719" i="6"/>
  <c r="B1720" i="6"/>
  <c r="B1721" i="6"/>
  <c r="B1722" i="6"/>
  <c r="B1723" i="6"/>
  <c r="B1724" i="6"/>
  <c r="B1725" i="6"/>
  <c r="B1726" i="6"/>
  <c r="B1727" i="6"/>
  <c r="B1728" i="6"/>
  <c r="B1729" i="6"/>
  <c r="B1730" i="6"/>
  <c r="B1731" i="6"/>
  <c r="B1732" i="6"/>
  <c r="B1733" i="6"/>
  <c r="B1734" i="6"/>
  <c r="B1735" i="6"/>
  <c r="B1736" i="6"/>
  <c r="B1737" i="6"/>
  <c r="B1738" i="6"/>
  <c r="B1739" i="6"/>
  <c r="B1740" i="6"/>
  <c r="B1741" i="6"/>
  <c r="B1742" i="6"/>
  <c r="B1743" i="6"/>
  <c r="B1744" i="6"/>
  <c r="B1745" i="6"/>
  <c r="B1746" i="6"/>
  <c r="B1747" i="6"/>
  <c r="B1748" i="6"/>
  <c r="B1749" i="6"/>
  <c r="B1750" i="6"/>
  <c r="B1751" i="6"/>
  <c r="B1752" i="6"/>
  <c r="B1753" i="6"/>
  <c r="B1754" i="6"/>
  <c r="B1755" i="6"/>
  <c r="B1756" i="6"/>
  <c r="B1757" i="6"/>
  <c r="B1758" i="6"/>
  <c r="B1759" i="6"/>
  <c r="B1760" i="6"/>
  <c r="B1761" i="6"/>
  <c r="B1762" i="6"/>
  <c r="B1763" i="6"/>
  <c r="B1764" i="6"/>
  <c r="B1765" i="6"/>
  <c r="B1766" i="6"/>
  <c r="B1767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B1782" i="6"/>
  <c r="B1783" i="6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5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2" i="6"/>
  <c r="B1843" i="6"/>
  <c r="B1844" i="6"/>
  <c r="B1845" i="6"/>
  <c r="B1846" i="6"/>
  <c r="B1847" i="6"/>
  <c r="B1848" i="6"/>
  <c r="B1849" i="6"/>
  <c r="B1850" i="6"/>
  <c r="B1851" i="6"/>
  <c r="B1852" i="6"/>
  <c r="B1853" i="6"/>
  <c r="B1854" i="6"/>
  <c r="B1855" i="6"/>
  <c r="B1856" i="6"/>
  <c r="B1857" i="6"/>
  <c r="B1858" i="6"/>
  <c r="B1859" i="6"/>
  <c r="B1860" i="6"/>
  <c r="B1861" i="6"/>
  <c r="B1862" i="6"/>
  <c r="B1863" i="6"/>
  <c r="B1864" i="6"/>
  <c r="B1865" i="6"/>
  <c r="B1866" i="6"/>
  <c r="B1867" i="6"/>
  <c r="B1868" i="6"/>
  <c r="B1869" i="6"/>
  <c r="B1870" i="6"/>
  <c r="B1871" i="6"/>
  <c r="B1872" i="6"/>
  <c r="B1873" i="6"/>
  <c r="B1874" i="6"/>
  <c r="B1875" i="6"/>
  <c r="B1876" i="6"/>
  <c r="B1877" i="6"/>
  <c r="B1878" i="6"/>
  <c r="B1879" i="6"/>
  <c r="B1880" i="6"/>
  <c r="B1881" i="6"/>
  <c r="B1882" i="6"/>
  <c r="B1883" i="6"/>
  <c r="B1884" i="6"/>
  <c r="B1885" i="6"/>
  <c r="B1886" i="6"/>
  <c r="B1887" i="6"/>
  <c r="B1888" i="6"/>
  <c r="B1889" i="6"/>
  <c r="B1890" i="6"/>
  <c r="B1891" i="6"/>
  <c r="B1892" i="6"/>
  <c r="B1893" i="6"/>
  <c r="B1894" i="6"/>
  <c r="B1895" i="6"/>
  <c r="B1896" i="6"/>
  <c r="B1897" i="6"/>
  <c r="B1898" i="6"/>
  <c r="B1899" i="6"/>
  <c r="B1900" i="6"/>
  <c r="B1901" i="6"/>
  <c r="B1902" i="6"/>
  <c r="B1903" i="6"/>
  <c r="B1904" i="6"/>
  <c r="B1905" i="6"/>
  <c r="B1906" i="6"/>
  <c r="B1907" i="6"/>
  <c r="B1908" i="6"/>
  <c r="B1909" i="6"/>
  <c r="B1910" i="6"/>
  <c r="B1911" i="6"/>
  <c r="B1912" i="6"/>
  <c r="B1913" i="6"/>
  <c r="B1914" i="6"/>
  <c r="B1915" i="6"/>
  <c r="B1916" i="6"/>
  <c r="B1917" i="6"/>
  <c r="B1918" i="6"/>
  <c r="B1919" i="6"/>
  <c r="B1920" i="6"/>
  <c r="B1921" i="6"/>
  <c r="B1922" i="6"/>
  <c r="B1923" i="6"/>
  <c r="B1924" i="6"/>
  <c r="B1925" i="6"/>
  <c r="B1926" i="6"/>
  <c r="B1927" i="6"/>
  <c r="B1928" i="6"/>
  <c r="B1929" i="6"/>
  <c r="B1930" i="6"/>
  <c r="B1931" i="6"/>
  <c r="B1932" i="6"/>
  <c r="B1933" i="6"/>
  <c r="B1934" i="6"/>
  <c r="B1935" i="6"/>
  <c r="B1936" i="6"/>
  <c r="B1937" i="6"/>
  <c r="B1938" i="6"/>
  <c r="B1939" i="6"/>
  <c r="B1940" i="6"/>
  <c r="B1941" i="6"/>
  <c r="B1942" i="6"/>
  <c r="B1943" i="6"/>
  <c r="B1944" i="6"/>
  <c r="B1945" i="6"/>
  <c r="B1946" i="6"/>
  <c r="B1947" i="6"/>
  <c r="B1948" i="6"/>
  <c r="B1949" i="6"/>
  <c r="B1950" i="6"/>
  <c r="B1951" i="6"/>
  <c r="B1952" i="6"/>
  <c r="B1953" i="6"/>
  <c r="B1954" i="6"/>
  <c r="B1955" i="6"/>
  <c r="B1956" i="6"/>
  <c r="B1957" i="6"/>
  <c r="B1958" i="6"/>
  <c r="B1959" i="6"/>
  <c r="B1960" i="6"/>
  <c r="B1961" i="6"/>
  <c r="B1962" i="6"/>
  <c r="B1963" i="6"/>
  <c r="B1964" i="6"/>
  <c r="B1965" i="6"/>
  <c r="B1966" i="6"/>
  <c r="B1967" i="6"/>
  <c r="B1968" i="6"/>
  <c r="B1969" i="6"/>
  <c r="B1970" i="6"/>
  <c r="B1971" i="6"/>
  <c r="B1972" i="6"/>
  <c r="B1973" i="6"/>
  <c r="B1974" i="6"/>
  <c r="B1975" i="6"/>
  <c r="B1976" i="6"/>
  <c r="B1977" i="6"/>
  <c r="B1978" i="6"/>
  <c r="B1979" i="6"/>
  <c r="B1980" i="6"/>
  <c r="B1981" i="6"/>
  <c r="B1982" i="6"/>
  <c r="B1983" i="6"/>
  <c r="B1984" i="6"/>
  <c r="B1985" i="6"/>
  <c r="B1986" i="6"/>
  <c r="B1987" i="6"/>
  <c r="B1988" i="6"/>
  <c r="B1989" i="6"/>
  <c r="B1990" i="6"/>
  <c r="B1991" i="6"/>
  <c r="B1992" i="6"/>
  <c r="B1993" i="6"/>
  <c r="B1994" i="6"/>
  <c r="B1995" i="6"/>
  <c r="B1996" i="6"/>
  <c r="B1997" i="6"/>
  <c r="B1998" i="6"/>
  <c r="B1999" i="6"/>
  <c r="B2000" i="6"/>
  <c r="B2001" i="6"/>
  <c r="B2002" i="6"/>
  <c r="B2003" i="6"/>
  <c r="B2004" i="6"/>
  <c r="B2005" i="6"/>
  <c r="B2006" i="6"/>
  <c r="B2007" i="6"/>
  <c r="B2008" i="6"/>
  <c r="B2009" i="6"/>
  <c r="B2010" i="6"/>
  <c r="B2011" i="6"/>
  <c r="B2012" i="6"/>
  <c r="B2013" i="6"/>
  <c r="B2014" i="6"/>
  <c r="B2015" i="6"/>
  <c r="B2016" i="6"/>
  <c r="B2017" i="6"/>
  <c r="B2018" i="6"/>
  <c r="B2019" i="6"/>
  <c r="B2020" i="6"/>
  <c r="B2021" i="6"/>
  <c r="B2022" i="6"/>
  <c r="B2023" i="6"/>
  <c r="B2024" i="6"/>
  <c r="B2025" i="6"/>
  <c r="B2026" i="6"/>
  <c r="B2027" i="6"/>
  <c r="B2028" i="6"/>
  <c r="B2029" i="6"/>
  <c r="B2030" i="6"/>
  <c r="B2031" i="6"/>
  <c r="B2032" i="6"/>
  <c r="B2033" i="6"/>
  <c r="B2034" i="6"/>
  <c r="B2035" i="6"/>
  <c r="B2036" i="6"/>
  <c r="B2037" i="6"/>
  <c r="B2038" i="6"/>
  <c r="B2039" i="6"/>
  <c r="B2040" i="6"/>
  <c r="B2041" i="6"/>
  <c r="B2042" i="6"/>
  <c r="B2043" i="6"/>
  <c r="B2044" i="6"/>
  <c r="B2045" i="6"/>
  <c r="B2046" i="6"/>
  <c r="B2047" i="6"/>
  <c r="B2048" i="6"/>
  <c r="B2049" i="6"/>
  <c r="B2050" i="6"/>
  <c r="B2051" i="6"/>
  <c r="B2052" i="6"/>
  <c r="B2053" i="6"/>
  <c r="B2054" i="6"/>
  <c r="B2055" i="6"/>
  <c r="B2056" i="6"/>
  <c r="B2057" i="6"/>
  <c r="B2058" i="6"/>
  <c r="B2059" i="6"/>
  <c r="B2060" i="6"/>
  <c r="B2061" i="6"/>
  <c r="B2062" i="6"/>
  <c r="B2063" i="6"/>
  <c r="B2064" i="6"/>
  <c r="B2065" i="6"/>
  <c r="B2066" i="6"/>
  <c r="B2067" i="6"/>
  <c r="B2068" i="6"/>
  <c r="B2069" i="6"/>
  <c r="B2070" i="6"/>
  <c r="B2071" i="6"/>
  <c r="B2072" i="6"/>
  <c r="B2073" i="6"/>
  <c r="B2074" i="6"/>
  <c r="B2075" i="6"/>
  <c r="B2076" i="6"/>
  <c r="B2077" i="6"/>
  <c r="B2078" i="6"/>
  <c r="B2079" i="6"/>
  <c r="B2080" i="6"/>
  <c r="B2081" i="6"/>
  <c r="B2082" i="6"/>
  <c r="B2083" i="6"/>
  <c r="B2084" i="6"/>
  <c r="B2085" i="6"/>
  <c r="B2086" i="6"/>
  <c r="B2087" i="6"/>
  <c r="B2088" i="6"/>
  <c r="B2089" i="6"/>
  <c r="B2090" i="6"/>
  <c r="B2091" i="6"/>
  <c r="B2092" i="6"/>
  <c r="B2093" i="6"/>
  <c r="B2094" i="6"/>
  <c r="B2095" i="6"/>
  <c r="B2096" i="6"/>
  <c r="B2097" i="6"/>
  <c r="B2098" i="6"/>
  <c r="B2099" i="6"/>
  <c r="B2100" i="6"/>
  <c r="B2101" i="6"/>
  <c r="B2102" i="6"/>
  <c r="B2103" i="6"/>
  <c r="B2104" i="6"/>
  <c r="B2105" i="6"/>
  <c r="B2106" i="6"/>
  <c r="B2107" i="6"/>
  <c r="B2108" i="6"/>
  <c r="B2109" i="6"/>
  <c r="B2110" i="6"/>
  <c r="B2111" i="6"/>
  <c r="B2112" i="6"/>
  <c r="B2113" i="6"/>
  <c r="B2114" i="6"/>
  <c r="B2115" i="6"/>
  <c r="B2116" i="6"/>
  <c r="B2117" i="6"/>
  <c r="B2118" i="6"/>
  <c r="B2119" i="6"/>
  <c r="B2120" i="6"/>
  <c r="B2121" i="6"/>
  <c r="B2122" i="6"/>
  <c r="B2123" i="6"/>
  <c r="B2124" i="6"/>
  <c r="B2125" i="6"/>
  <c r="B2126" i="6"/>
  <c r="B2127" i="6"/>
  <c r="B2128" i="6"/>
  <c r="B2129" i="6"/>
  <c r="B2130" i="6"/>
  <c r="B2131" i="6"/>
  <c r="B2132" i="6"/>
  <c r="B2133" i="6"/>
  <c r="B2134" i="6"/>
  <c r="B2135" i="6"/>
  <c r="B2136" i="6"/>
  <c r="B2137" i="6"/>
  <c r="B2138" i="6"/>
  <c r="B2139" i="6"/>
  <c r="B2140" i="6"/>
  <c r="B2141" i="6"/>
  <c r="B2142" i="6"/>
  <c r="B2143" i="6"/>
  <c r="B2144" i="6"/>
  <c r="B2145" i="6"/>
  <c r="B2146" i="6"/>
  <c r="B2147" i="6"/>
  <c r="B2148" i="6"/>
  <c r="B2149" i="6"/>
  <c r="B2150" i="6"/>
  <c r="B2151" i="6"/>
  <c r="B2152" i="6"/>
  <c r="B2153" i="6"/>
  <c r="B2154" i="6"/>
  <c r="B2155" i="6"/>
  <c r="B2156" i="6"/>
  <c r="B2157" i="6"/>
  <c r="B2158" i="6"/>
  <c r="B2159" i="6"/>
  <c r="B2160" i="6"/>
  <c r="B2161" i="6"/>
  <c r="B2162" i="6"/>
  <c r="B2163" i="6"/>
  <c r="B2164" i="6"/>
  <c r="B2165" i="6"/>
  <c r="B2166" i="6"/>
  <c r="B2167" i="6"/>
  <c r="B2168" i="6"/>
  <c r="B2169" i="6"/>
  <c r="B2170" i="6"/>
  <c r="B2171" i="6"/>
  <c r="B2172" i="6"/>
  <c r="B2173" i="6"/>
  <c r="B2174" i="6"/>
  <c r="B2175" i="6"/>
  <c r="B2176" i="6"/>
  <c r="B2177" i="6"/>
  <c r="B2178" i="6"/>
  <c r="B2179" i="6"/>
  <c r="B2180" i="6"/>
  <c r="B2181" i="6"/>
  <c r="B2182" i="6"/>
  <c r="B2183" i="6"/>
  <c r="B2184" i="6"/>
  <c r="B2185" i="6"/>
  <c r="B2186" i="6"/>
  <c r="B2" i="6"/>
  <c r="R3" i="6" l="1"/>
  <c r="Q2" i="6"/>
  <c r="Q4" i="6"/>
  <c r="P2" i="6"/>
  <c r="P3" i="6"/>
  <c r="P4" i="6"/>
  <c r="Q3" i="6"/>
  <c r="S2" i="6"/>
  <c r="S4" i="6"/>
  <c r="S3" i="6"/>
  <c r="N4" i="6"/>
  <c r="N3" i="6"/>
  <c r="N2" i="6"/>
  <c r="O2" i="6"/>
  <c r="O3" i="6"/>
  <c r="O4" i="6"/>
  <c r="R2" i="6"/>
  <c r="R4" i="6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B2" i="5"/>
  <c r="C2" i="5"/>
  <c r="B13" i="5"/>
  <c r="E13" i="5" s="1"/>
  <c r="B12" i="5"/>
  <c r="B11" i="5"/>
  <c r="B10" i="5"/>
  <c r="B9" i="5"/>
  <c r="B8" i="5"/>
  <c r="B7" i="5"/>
  <c r="B6" i="5"/>
  <c r="B5" i="5"/>
  <c r="B4" i="5"/>
  <c r="T2245" i="1"/>
  <c r="T1255" i="1"/>
  <c r="T1014" i="1"/>
  <c r="T2016" i="1"/>
  <c r="T3842" i="1"/>
  <c r="T2613" i="1"/>
  <c r="T80" i="1"/>
  <c r="T2247" i="1"/>
  <c r="T2261" i="1"/>
  <c r="T2187" i="1"/>
  <c r="T2271" i="1"/>
  <c r="T1945" i="1"/>
  <c r="T2077" i="1"/>
  <c r="T2723" i="1"/>
  <c r="T644" i="1"/>
  <c r="T1960" i="1"/>
  <c r="T2626" i="1"/>
  <c r="T2244" i="1"/>
  <c r="T2274" i="1"/>
  <c r="T1662" i="1"/>
  <c r="T2233" i="1"/>
  <c r="T1480" i="1"/>
  <c r="T2230" i="1"/>
  <c r="T2236" i="1"/>
  <c r="T1972" i="1"/>
  <c r="T1963" i="1"/>
  <c r="T2194" i="1"/>
  <c r="T1980" i="1"/>
  <c r="T2189" i="1"/>
  <c r="T2737" i="1"/>
  <c r="T2252" i="1"/>
  <c r="T2627" i="1"/>
  <c r="T2199" i="1"/>
  <c r="T2227" i="1"/>
  <c r="T2018" i="1"/>
  <c r="T1764" i="1"/>
  <c r="T2619" i="1"/>
  <c r="T2013" i="1"/>
  <c r="T2047" i="1"/>
  <c r="T2243" i="1"/>
  <c r="T1950" i="1"/>
  <c r="T1946" i="1"/>
  <c r="T1217" i="1"/>
  <c r="T2263" i="1"/>
  <c r="T2272" i="1"/>
  <c r="T2204" i="1"/>
  <c r="T1956" i="1"/>
  <c r="T1974" i="1"/>
  <c r="T1478" i="1"/>
  <c r="T2603" i="1"/>
  <c r="T2629" i="1"/>
  <c r="T2259" i="1"/>
  <c r="T2026" i="1"/>
  <c r="T1971" i="1"/>
  <c r="T1514" i="1"/>
  <c r="T2078" i="1"/>
  <c r="T2202" i="1"/>
  <c r="T2196" i="1"/>
  <c r="T2238" i="1"/>
  <c r="T2329" i="1"/>
  <c r="T2184" i="1"/>
  <c r="T2338" i="1"/>
  <c r="T2082" i="1"/>
  <c r="T2045" i="1"/>
  <c r="T2191" i="1"/>
  <c r="T1403" i="1"/>
  <c r="T2234" i="1"/>
  <c r="T2015" i="1"/>
  <c r="T2729" i="1"/>
  <c r="T2185" i="1"/>
  <c r="T2021" i="1"/>
  <c r="T1534" i="1"/>
  <c r="T2052" i="1"/>
  <c r="T2256" i="1"/>
  <c r="T2996" i="1"/>
  <c r="T1467" i="1"/>
  <c r="T2195" i="1"/>
  <c r="T2312" i="1"/>
  <c r="T2449" i="1"/>
  <c r="T1382" i="1"/>
  <c r="T2040" i="1"/>
  <c r="T1536" i="1"/>
  <c r="T2190" i="1"/>
  <c r="T2277" i="1"/>
  <c r="T2609" i="1"/>
  <c r="T2282" i="1"/>
  <c r="T1979" i="1"/>
  <c r="T1957" i="1"/>
  <c r="T79" i="1"/>
  <c r="T2036" i="1"/>
  <c r="T316" i="1"/>
  <c r="T2741" i="1"/>
  <c r="T2203" i="1"/>
  <c r="T2003" i="1"/>
  <c r="T2269" i="1"/>
  <c r="T1346" i="1"/>
  <c r="T2246" i="1"/>
  <c r="T1976" i="1"/>
  <c r="T1969" i="1"/>
  <c r="T2031" i="1"/>
  <c r="T1982" i="1"/>
  <c r="T2635" i="1"/>
  <c r="T2054" i="1"/>
  <c r="T2239" i="1"/>
  <c r="T1023" i="1"/>
  <c r="T2709" i="1"/>
  <c r="T2301" i="1"/>
  <c r="T1947" i="1"/>
  <c r="T1978" i="1"/>
  <c r="T1032" i="1"/>
  <c r="T3728" i="1"/>
  <c r="T3155" i="1"/>
  <c r="T2235" i="1"/>
  <c r="T3813" i="1"/>
  <c r="T2262" i="1"/>
  <c r="T2604" i="1"/>
  <c r="T1196" i="1"/>
  <c r="T2268" i="1"/>
  <c r="T2012" i="1"/>
  <c r="T3003" i="1"/>
  <c r="T2072" i="1"/>
  <c r="T738" i="1"/>
  <c r="T3355" i="1"/>
  <c r="T2005" i="1"/>
  <c r="T45" i="1"/>
  <c r="T1839" i="1"/>
  <c r="T248" i="1"/>
  <c r="T2011" i="1"/>
  <c r="T2034" i="1"/>
  <c r="T2611" i="1"/>
  <c r="T540" i="1"/>
  <c r="T3027" i="1"/>
  <c r="T2039" i="1"/>
  <c r="T646" i="1"/>
  <c r="T3710" i="1"/>
  <c r="T2267" i="1"/>
  <c r="T2726" i="1"/>
  <c r="T1259" i="1"/>
  <c r="T2341" i="1"/>
  <c r="T1958" i="1"/>
  <c r="T308" i="1"/>
  <c r="T2216" i="1"/>
  <c r="T1194" i="1"/>
  <c r="T3446" i="1"/>
  <c r="T2081" i="1"/>
  <c r="T3584" i="1"/>
  <c r="T2257" i="1"/>
  <c r="T3294" i="1"/>
  <c r="T1970" i="1"/>
  <c r="T2186" i="1"/>
  <c r="T320" i="1"/>
  <c r="T2273" i="1"/>
  <c r="T1530" i="1"/>
  <c r="T2023" i="1"/>
  <c r="T2073" i="1"/>
  <c r="T1224" i="1"/>
  <c r="T647" i="1"/>
  <c r="T1506" i="1"/>
  <c r="T2254" i="1"/>
  <c r="T1612" i="1"/>
  <c r="T2280" i="1"/>
  <c r="T2242" i="1"/>
  <c r="T1198" i="1"/>
  <c r="T656" i="1"/>
  <c r="T845" i="1"/>
  <c r="T2488" i="1"/>
  <c r="T1632" i="1"/>
  <c r="T2717" i="1"/>
  <c r="T1973" i="1"/>
  <c r="T1835" i="1"/>
  <c r="T1967" i="1"/>
  <c r="T1200" i="1"/>
  <c r="T1754" i="1"/>
  <c r="T1966" i="1"/>
  <c r="T1975" i="1"/>
  <c r="T384" i="1"/>
  <c r="T2330" i="1"/>
  <c r="T1212" i="1"/>
  <c r="T2107" i="1"/>
  <c r="T1199" i="1"/>
  <c r="T2724" i="1"/>
  <c r="T1378" i="1"/>
  <c r="T3654" i="1"/>
  <c r="T1538" i="1"/>
  <c r="T2177" i="1"/>
  <c r="T2042" i="1"/>
  <c r="T2008" i="1"/>
  <c r="T110" i="1"/>
  <c r="T3026" i="1"/>
  <c r="T2739" i="1"/>
  <c r="T2226" i="1"/>
  <c r="T1289" i="1"/>
  <c r="T2817" i="1"/>
  <c r="T1925" i="1"/>
  <c r="T264" i="1"/>
  <c r="T3720" i="1"/>
  <c r="T759" i="1"/>
  <c r="T1025" i="1"/>
  <c r="T2014" i="1"/>
  <c r="T2006" i="1"/>
  <c r="T833" i="1"/>
  <c r="T2710" i="1"/>
  <c r="T306" i="1"/>
  <c r="T287" i="1"/>
  <c r="T3820" i="1"/>
  <c r="T2032" i="1"/>
  <c r="T1955" i="1"/>
  <c r="T2117" i="1"/>
  <c r="T3832" i="1"/>
  <c r="T2610" i="1"/>
  <c r="T3393" i="1"/>
  <c r="T2258" i="1"/>
  <c r="T3368" i="1"/>
  <c r="T2275" i="1"/>
  <c r="T111" i="1"/>
  <c r="T1388" i="1"/>
  <c r="T2068" i="1"/>
  <c r="T858" i="1"/>
  <c r="T3364" i="1"/>
  <c r="T2004" i="1"/>
  <c r="T1509" i="1"/>
  <c r="T3473" i="1"/>
  <c r="T389" i="1"/>
  <c r="T658" i="1"/>
  <c r="T3039" i="1"/>
  <c r="T1260" i="1"/>
  <c r="T1953" i="1"/>
  <c r="T1385" i="1"/>
  <c r="T2335" i="1"/>
  <c r="T1285" i="1"/>
  <c r="T2037" i="1"/>
  <c r="T3410" i="1"/>
  <c r="T3316" i="1"/>
  <c r="T3721" i="1"/>
  <c r="T1977" i="1"/>
  <c r="T1526" i="1"/>
  <c r="T1968" i="1"/>
  <c r="T385" i="1"/>
  <c r="T1022" i="1"/>
  <c r="T1520" i="1"/>
  <c r="T1841" i="1"/>
  <c r="T1351" i="1"/>
  <c r="T790" i="1"/>
  <c r="T1380" i="1"/>
  <c r="T2501" i="1"/>
  <c r="T2445" i="1"/>
  <c r="T1257" i="1"/>
  <c r="T2059" i="1"/>
  <c r="T3464" i="1"/>
  <c r="T3601" i="1"/>
  <c r="T2730" i="1"/>
  <c r="T1676" i="1"/>
  <c r="T1752" i="1"/>
  <c r="T2027" i="1"/>
  <c r="T1952" i="1"/>
  <c r="T1838" i="1"/>
  <c r="T1252" i="1"/>
  <c r="T2215" i="1"/>
  <c r="T1204" i="1"/>
  <c r="T2067" i="1"/>
  <c r="T1256" i="1"/>
  <c r="T1954" i="1"/>
  <c r="T83" i="1"/>
  <c r="T2062" i="1"/>
  <c r="T2213" i="1"/>
  <c r="T1928" i="1"/>
  <c r="T2547" i="1"/>
  <c r="T846" i="1"/>
  <c r="T1964" i="1"/>
  <c r="T2022" i="1"/>
  <c r="T3458" i="1"/>
  <c r="T2066" i="1"/>
  <c r="T260" i="1"/>
  <c r="T3048" i="1"/>
  <c r="T3462" i="1"/>
  <c r="T1376" i="1"/>
  <c r="T1477" i="1"/>
  <c r="T3157" i="1"/>
  <c r="T2621" i="1"/>
  <c r="T2638" i="1"/>
  <c r="T1939" i="1"/>
  <c r="T2837" i="1"/>
  <c r="T3709" i="1"/>
  <c r="T3445" i="1"/>
  <c r="T2284" i="1"/>
  <c r="T2283" i="1"/>
  <c r="T2192" i="1"/>
  <c r="T254" i="1"/>
  <c r="T3397" i="1"/>
  <c r="T3607" i="1"/>
  <c r="T39" i="1"/>
  <c r="T1358" i="1"/>
  <c r="T2457" i="1"/>
  <c r="T2043" i="1"/>
  <c r="T391" i="1"/>
  <c r="T2458" i="1"/>
  <c r="T2172" i="1"/>
  <c r="T787" i="1"/>
  <c r="T3539" i="1"/>
  <c r="T2467" i="1"/>
  <c r="T2266" i="1"/>
  <c r="T3009" i="1"/>
  <c r="T3510" i="1"/>
  <c r="T1539" i="1"/>
  <c r="T825" i="1"/>
  <c r="T747" i="1"/>
  <c r="T301" i="1"/>
  <c r="T2035" i="1"/>
  <c r="T274" i="1"/>
  <c r="T2991" i="1"/>
  <c r="T289" i="1"/>
  <c r="T1533" i="1"/>
  <c r="T2315" i="1"/>
  <c r="T3308" i="1"/>
  <c r="T1681" i="1"/>
  <c r="T3257" i="1"/>
  <c r="T3593" i="1"/>
  <c r="T2975" i="1"/>
  <c r="T3656" i="1"/>
  <c r="T1655" i="1"/>
  <c r="T1527" i="1"/>
  <c r="T359" i="1"/>
  <c r="T66" i="1"/>
  <c r="T1362" i="1"/>
  <c r="T2293" i="1"/>
  <c r="T2447" i="1"/>
  <c r="T1883" i="1"/>
  <c r="T1935" i="1"/>
  <c r="T1220" i="1"/>
  <c r="T2998" i="1"/>
  <c r="T2614" i="1"/>
  <c r="T3180" i="1"/>
  <c r="T2978" i="1"/>
  <c r="T3345" i="1"/>
  <c r="T2479" i="1"/>
  <c r="T1377" i="1"/>
  <c r="T2231" i="1"/>
  <c r="T1942" i="1"/>
  <c r="T2670" i="1"/>
  <c r="T3605" i="1"/>
  <c r="T2304" i="1"/>
  <c r="T3451" i="1"/>
  <c r="T3295" i="1"/>
  <c r="T2732" i="1"/>
  <c r="T348" i="1"/>
  <c r="T2836" i="1"/>
  <c r="T1642" i="1"/>
  <c r="T2617" i="1"/>
  <c r="T3523" i="1"/>
  <c r="T2251" i="1"/>
  <c r="T2060" i="1"/>
  <c r="T3030" i="1"/>
  <c r="T2448" i="1"/>
  <c r="T1959" i="1"/>
  <c r="T1402" i="1"/>
  <c r="T2057" i="1"/>
  <c r="T1831" i="1"/>
  <c r="T37" i="1"/>
  <c r="T1266" i="1"/>
  <c r="T3050" i="1"/>
  <c r="T1503" i="1"/>
  <c r="T2639" i="1"/>
  <c r="T1890" i="1"/>
  <c r="T1762" i="1"/>
  <c r="T14" i="1"/>
  <c r="T2641" i="1"/>
  <c r="T3267" i="1"/>
  <c r="T1466" i="1"/>
  <c r="T3167" i="1"/>
  <c r="T2224" i="1"/>
  <c r="T2971" i="1"/>
  <c r="T3612" i="1"/>
  <c r="T1277" i="1"/>
  <c r="T1519" i="1"/>
  <c r="T2025" i="1"/>
  <c r="T2181" i="1"/>
  <c r="T3233" i="1"/>
  <c r="T1668" i="1"/>
  <c r="T1190" i="1"/>
  <c r="T3168" i="1"/>
  <c r="T734" i="1"/>
  <c r="T3837" i="1"/>
  <c r="T815" i="1"/>
  <c r="T15" i="1"/>
  <c r="T3485" i="1"/>
  <c r="T3311" i="1"/>
  <c r="T2668" i="1"/>
  <c r="T1221" i="1"/>
  <c r="T741" i="1"/>
  <c r="T3493" i="1"/>
  <c r="T3012" i="1"/>
  <c r="T2632" i="1"/>
  <c r="T2229" i="1"/>
  <c r="T281" i="1"/>
  <c r="T1517" i="1"/>
  <c r="T2316" i="1"/>
  <c r="T3015" i="1"/>
  <c r="T1961" i="1"/>
  <c r="T2525" i="1"/>
  <c r="T2545" i="1"/>
  <c r="T2217" i="1"/>
  <c r="T3536" i="1"/>
  <c r="T282" i="1"/>
  <c r="T276" i="1"/>
  <c r="T1633" i="1"/>
  <c r="T3718" i="1"/>
  <c r="T820" i="1"/>
  <c r="T2555" i="1"/>
  <c r="T729" i="1"/>
  <c r="T1627" i="1"/>
  <c r="T1210" i="1"/>
  <c r="T28" i="1"/>
  <c r="T3488" i="1"/>
  <c r="T852" i="1"/>
  <c r="T1763" i="1"/>
  <c r="T3698" i="1"/>
  <c r="T1276" i="1"/>
  <c r="T1280" i="1"/>
  <c r="T64" i="1"/>
  <c r="T2455" i="1"/>
  <c r="T113" i="1"/>
  <c r="T3274" i="1"/>
  <c r="T2264" i="1"/>
  <c r="T1857" i="1"/>
  <c r="T2712" i="1"/>
  <c r="T2281" i="1"/>
  <c r="T3714" i="1"/>
  <c r="T2058" i="1"/>
  <c r="T3351" i="1"/>
  <c r="T78" i="1"/>
  <c r="T3538" i="1"/>
  <c r="T3611" i="1"/>
  <c r="T2237" i="1"/>
  <c r="T3454" i="1"/>
  <c r="T2183" i="1"/>
  <c r="T3829" i="1"/>
  <c r="T272" i="1"/>
  <c r="T2075" i="1"/>
  <c r="T802" i="1"/>
  <c r="T2207" i="1"/>
  <c r="T3452" i="1"/>
  <c r="T814" i="1"/>
  <c r="T1250" i="1"/>
  <c r="T2211" i="1"/>
  <c r="T3787" i="1"/>
  <c r="T280" i="1"/>
  <c r="T1515" i="1"/>
  <c r="T2796" i="1"/>
  <c r="T3472" i="1"/>
  <c r="T1948" i="1"/>
  <c r="T2298" i="1"/>
  <c r="T3049" i="1"/>
  <c r="T3564" i="1"/>
  <c r="T2050" i="1"/>
  <c r="T63" i="1"/>
  <c r="T785" i="1"/>
  <c r="T1748" i="1"/>
  <c r="T2065" i="1"/>
  <c r="T745" i="1"/>
  <c r="T2740" i="1"/>
  <c r="T2119" i="1"/>
  <c r="T1465" i="1"/>
  <c r="T278" i="1"/>
  <c r="T1348" i="1"/>
  <c r="T271" i="1"/>
  <c r="T2201" i="1"/>
  <c r="T657" i="1"/>
  <c r="T2168" i="1"/>
  <c r="T2985" i="1"/>
  <c r="T3035" i="1"/>
  <c r="T2260" i="1"/>
  <c r="T3330" i="1"/>
  <c r="T2105" i="1"/>
  <c r="T2296" i="1"/>
  <c r="T3773" i="1"/>
  <c r="T2623" i="1"/>
  <c r="T1619" i="1"/>
  <c r="T1218" i="1"/>
  <c r="T1293" i="1"/>
  <c r="T268" i="1"/>
  <c r="T840" i="1"/>
  <c r="T1391" i="1"/>
  <c r="T1040" i="1"/>
  <c r="T21" i="1"/>
  <c r="T1535" i="1"/>
  <c r="T1609" i="1"/>
  <c r="T1892" i="1"/>
  <c r="T2727" i="1"/>
  <c r="T1900" i="1"/>
  <c r="T3614" i="1"/>
  <c r="T792" i="1"/>
  <c r="T2333" i="1"/>
  <c r="T642" i="1"/>
  <c r="T3298" i="1"/>
  <c r="T860" i="1"/>
  <c r="T3560" i="1"/>
  <c r="T722" i="1"/>
  <c r="T2622" i="1"/>
  <c r="T2061" i="1"/>
  <c r="T3028" i="1"/>
  <c r="T3822" i="1"/>
  <c r="T3779" i="1"/>
  <c r="T1657" i="1"/>
  <c r="T1834" i="1"/>
  <c r="T788" i="1"/>
  <c r="T3482" i="1"/>
  <c r="T3" i="1"/>
  <c r="T3396" i="1"/>
  <c r="T38" i="1"/>
  <c r="T44" i="1"/>
  <c r="T404" i="1"/>
  <c r="T2818" i="1"/>
  <c r="T1652" i="1"/>
  <c r="T382" i="1"/>
  <c r="T655" i="1"/>
  <c r="T2612" i="1"/>
  <c r="T1298" i="1"/>
  <c r="T3712" i="1"/>
  <c r="T2279" i="1"/>
  <c r="T115" i="1"/>
  <c r="T117" i="1"/>
  <c r="T3459" i="1"/>
  <c r="T3816" i="1"/>
  <c r="T2725" i="1"/>
  <c r="T3425" i="1"/>
  <c r="T3677" i="1"/>
  <c r="T651" i="1"/>
  <c r="T1671" i="1"/>
  <c r="T3684" i="1"/>
  <c r="T258" i="1"/>
  <c r="T3686" i="1"/>
  <c r="T3463" i="1"/>
  <c r="T1524" i="1"/>
  <c r="T1474" i="1"/>
  <c r="T2167" i="1"/>
  <c r="T2180" i="1"/>
  <c r="T3336" i="1"/>
  <c r="T3373" i="1"/>
  <c r="T1944" i="1"/>
  <c r="T3484" i="1"/>
  <c r="T3671" i="1"/>
  <c r="T3342" i="1"/>
  <c r="T3422" i="1"/>
  <c r="T1848" i="1"/>
  <c r="T1254" i="1"/>
  <c r="T3407" i="1"/>
  <c r="T305" i="1"/>
  <c r="T1677" i="1"/>
  <c r="T2240" i="1"/>
  <c r="T1481" i="1"/>
  <c r="T819" i="1"/>
  <c r="T2634" i="1"/>
  <c r="T2" i="1"/>
  <c r="T411" i="1"/>
  <c r="T1923" i="1"/>
  <c r="T2102" i="1"/>
  <c r="T1389" i="1"/>
  <c r="T1894" i="1"/>
  <c r="T329" i="1"/>
  <c r="T3706" i="1"/>
  <c r="T2041" i="1"/>
  <c r="T3302" i="1"/>
  <c r="T1354" i="1"/>
  <c r="T2104" i="1"/>
  <c r="T2822" i="1"/>
  <c r="T3613" i="1"/>
  <c r="T1541" i="1"/>
  <c r="T2474" i="1"/>
  <c r="T1886" i="1"/>
  <c r="T1192" i="1"/>
  <c r="T1197" i="1"/>
  <c r="T1302" i="1"/>
  <c r="T1823" i="1"/>
  <c r="T1532" i="1"/>
  <c r="T1390" i="1"/>
  <c r="T3441" i="1"/>
  <c r="T2120" i="1"/>
  <c r="T2253" i="1"/>
  <c r="T826" i="1"/>
  <c r="T249" i="1"/>
  <c r="T822" i="1"/>
  <c r="T2491" i="1"/>
  <c r="T2303" i="1"/>
  <c r="T1355" i="1"/>
  <c r="T2454" i="1"/>
  <c r="T2028" i="1"/>
  <c r="T3161" i="1"/>
  <c r="T1862" i="1"/>
  <c r="T3303" i="1"/>
  <c r="T2481" i="1"/>
  <c r="T27" i="1"/>
  <c r="T1621" i="1"/>
  <c r="T1901" i="1"/>
  <c r="T2939" i="1"/>
  <c r="T2803" i="1"/>
  <c r="T783" i="1"/>
  <c r="T297" i="1"/>
  <c r="T3291" i="1"/>
  <c r="T2802" i="1"/>
  <c r="T2200" i="1"/>
  <c r="T2206" i="1"/>
  <c r="T3047" i="1"/>
  <c r="T3753" i="1"/>
  <c r="T1537" i="1"/>
  <c r="T2101" i="1"/>
  <c r="T1660" i="1"/>
  <c r="T2165" i="1"/>
  <c r="T732" i="1"/>
  <c r="T724" i="1"/>
  <c r="T3531" i="1"/>
  <c r="T261" i="1"/>
  <c r="T648" i="1"/>
  <c r="T1861" i="1"/>
  <c r="T1216" i="1"/>
  <c r="T2038" i="1"/>
  <c r="T269" i="1"/>
  <c r="T3029" i="1"/>
  <c r="T97" i="1"/>
  <c r="T2714" i="1"/>
  <c r="T3268" i="1"/>
  <c r="T2080" i="1"/>
  <c r="T3234" i="1"/>
  <c r="T2624" i="1"/>
  <c r="T3150" i="1"/>
  <c r="T836" i="1"/>
  <c r="T41" i="1"/>
  <c r="T2929" i="1"/>
  <c r="T112" i="1"/>
  <c r="T376" i="1"/>
  <c r="T731" i="1"/>
  <c r="T3567" i="1"/>
  <c r="T36" i="1"/>
  <c r="T853" i="1"/>
  <c r="T531" i="1"/>
  <c r="T2053" i="1"/>
  <c r="T307" i="1"/>
  <c r="T3608" i="1"/>
  <c r="T1305" i="1"/>
  <c r="T1356" i="1"/>
  <c r="T1036" i="1"/>
  <c r="T2819" i="1"/>
  <c r="T3273" i="1"/>
  <c r="T3347" i="1"/>
  <c r="T3415" i="1"/>
  <c r="T3431" i="1"/>
  <c r="T3579" i="1"/>
  <c r="T3602" i="1"/>
  <c r="T1750" i="1"/>
  <c r="T3757" i="1"/>
  <c r="T2106" i="1"/>
  <c r="T2980" i="1"/>
  <c r="T3695" i="1"/>
  <c r="T1214" i="1"/>
  <c r="T2923" i="1"/>
  <c r="T57" i="1"/>
  <c r="T2983" i="1"/>
  <c r="T3785" i="1"/>
  <c r="T3678" i="1"/>
  <c r="T2495" i="1"/>
  <c r="T3540" i="1"/>
  <c r="T2071" i="1"/>
  <c r="T3455" i="1"/>
  <c r="T412" i="1"/>
  <c r="T1041" i="1"/>
  <c r="T1675" i="1"/>
  <c r="T3258" i="1"/>
  <c r="T2241" i="1"/>
  <c r="T53" i="1"/>
  <c r="T755" i="1"/>
  <c r="T2473" i="1"/>
  <c r="T2938" i="1"/>
  <c r="T3044" i="1"/>
  <c r="T3270" i="1"/>
  <c r="T3533" i="1"/>
  <c r="T3693" i="1"/>
  <c r="T2805" i="1"/>
  <c r="T3481" i="1"/>
  <c r="T3254" i="1"/>
  <c r="T3138" i="1"/>
  <c r="T104" i="1"/>
  <c r="T3489" i="1"/>
  <c r="T2631" i="1"/>
  <c r="T2815" i="1"/>
  <c r="T2497" i="1"/>
  <c r="T2480" i="1"/>
  <c r="T3492" i="1"/>
  <c r="T3591" i="1"/>
  <c r="T353" i="1"/>
  <c r="T3244" i="1"/>
  <c r="T816" i="1"/>
  <c r="T3594" i="1"/>
  <c r="T72" i="1"/>
  <c r="T3034" i="1"/>
  <c r="T70" i="1"/>
  <c r="T3164" i="1"/>
  <c r="T3468" i="1"/>
  <c r="T81" i="1"/>
  <c r="T1932" i="1"/>
  <c r="T3727" i="1"/>
  <c r="T2175" i="1"/>
  <c r="T1965" i="1"/>
  <c r="T2069" i="1"/>
  <c r="T1669" i="1"/>
  <c r="T414" i="1"/>
  <c r="T650" i="1"/>
  <c r="T3038" i="1"/>
  <c r="T3589" i="1"/>
  <c r="T1368" i="1"/>
  <c r="T3357" i="1"/>
  <c r="T3214" i="1"/>
  <c r="T3461" i="1"/>
  <c r="T3535" i="1"/>
  <c r="T2030" i="1"/>
  <c r="T390" i="1"/>
  <c r="T1401" i="1"/>
  <c r="T2534" i="1"/>
  <c r="T1943" i="1"/>
  <c r="T2178" i="1"/>
  <c r="T733" i="1"/>
  <c r="T2809" i="1"/>
  <c r="T3694" i="1"/>
  <c r="T11" i="1"/>
  <c r="T1363" i="1"/>
  <c r="T2232" i="1"/>
  <c r="T2444" i="1"/>
  <c r="T3596" i="1"/>
  <c r="T3325" i="1"/>
  <c r="T3212" i="1"/>
  <c r="T659" i="1"/>
  <c r="T1202" i="1"/>
  <c r="T3320" i="1"/>
  <c r="T253" i="1"/>
  <c r="T736" i="1"/>
  <c r="T87" i="1"/>
  <c r="T1264" i="1"/>
  <c r="T374" i="1"/>
  <c r="T1359" i="1"/>
  <c r="T1637" i="1"/>
  <c r="T1650" i="1"/>
  <c r="T1844" i="1"/>
  <c r="T2297" i="1"/>
  <c r="T335" i="1"/>
  <c r="T400" i="1"/>
  <c r="T2024" i="1"/>
  <c r="T1472" i="1"/>
  <c r="T1613" i="1"/>
  <c r="T2671" i="1"/>
  <c r="T2019" i="1"/>
  <c r="T1291" i="1"/>
  <c r="T342" i="1"/>
  <c r="T1347" i="1"/>
  <c r="T2494" i="1"/>
  <c r="T2928" i="1"/>
  <c r="T3229" i="1"/>
  <c r="T1525" i="1"/>
  <c r="T3224" i="1"/>
  <c r="T3618" i="1"/>
  <c r="T1645" i="1"/>
  <c r="T3498" i="1"/>
  <c r="T3460" i="1"/>
  <c r="T3170" i="1"/>
  <c r="T364" i="1"/>
  <c r="T1386" i="1"/>
  <c r="T1845" i="1"/>
  <c r="T1301" i="1"/>
  <c r="T1374" i="1"/>
  <c r="T2825" i="1"/>
  <c r="T1898" i="1"/>
  <c r="T73" i="1"/>
  <c r="T2007" i="1"/>
  <c r="T3013" i="1"/>
  <c r="T1511" i="1"/>
  <c r="T1936" i="1"/>
  <c r="T1284" i="1"/>
  <c r="T3411" i="1"/>
  <c r="T2087" i="1"/>
  <c r="T2044" i="1"/>
  <c r="T1751" i="1"/>
  <c r="T3705" i="1"/>
  <c r="T31" i="1"/>
  <c r="T347" i="1"/>
  <c r="T805" i="1"/>
  <c r="T534" i="1"/>
  <c r="T2667" i="1"/>
  <c r="T325" i="1"/>
  <c r="T3542" i="1"/>
  <c r="T6" i="1"/>
  <c r="T2738" i="1"/>
  <c r="T2220" i="1"/>
  <c r="T2556" i="1"/>
  <c r="T1357" i="1"/>
  <c r="T1666" i="1"/>
  <c r="T739" i="1"/>
  <c r="T3310" i="1"/>
  <c r="T1249" i="1"/>
  <c r="T1396" i="1"/>
  <c r="T723" i="1"/>
  <c r="T1606" i="1"/>
  <c r="T3573" i="1"/>
  <c r="T372" i="1"/>
  <c r="T848" i="1"/>
  <c r="T1296" i="1"/>
  <c r="T3406" i="1"/>
  <c r="T839" i="1"/>
  <c r="T2964" i="1"/>
  <c r="T3470" i="1"/>
  <c r="T3812" i="1"/>
  <c r="T2987" i="1"/>
  <c r="T3283" i="1"/>
  <c r="T2170" i="1"/>
  <c r="T2492" i="1"/>
  <c r="T2287" i="1"/>
  <c r="T3708" i="1"/>
  <c r="T3021" i="1"/>
  <c r="T1623" i="1"/>
  <c r="T3292" i="1"/>
  <c r="T3490" i="1"/>
  <c r="T3702" i="1"/>
  <c r="T2048" i="1"/>
  <c r="T2320" i="1"/>
  <c r="T1849" i="1"/>
  <c r="T1933" i="1"/>
  <c r="T525" i="1"/>
  <c r="T283" i="1"/>
  <c r="T2096" i="1"/>
  <c r="T1475" i="1"/>
  <c r="T13" i="1"/>
  <c r="T539" i="1"/>
  <c r="T3007" i="1"/>
  <c r="T735" i="1"/>
  <c r="T2093" i="1"/>
  <c r="T842" i="1"/>
  <c r="T2091" i="1"/>
  <c r="T847" i="1"/>
  <c r="T2033" i="1"/>
  <c r="T1528" i="1"/>
  <c r="T2197" i="1"/>
  <c r="T1247" i="1"/>
  <c r="T2829" i="1"/>
  <c r="T2840" i="1"/>
  <c r="T2029" i="1"/>
  <c r="T418" i="1"/>
  <c r="T2051" i="1"/>
  <c r="T2719" i="1"/>
  <c r="T293" i="1"/>
  <c r="T47" i="1"/>
  <c r="T93" i="1"/>
  <c r="T106" i="1"/>
  <c r="T377" i="1"/>
  <c r="T1757" i="1"/>
  <c r="T2169" i="1"/>
  <c r="T2784" i="1"/>
  <c r="T3625" i="1"/>
  <c r="T3692" i="1"/>
  <c r="T3756" i="1"/>
  <c r="T3782" i="1"/>
  <c r="T2718" i="1"/>
  <c r="T2289" i="1"/>
  <c r="T1656" i="1"/>
  <c r="T851" i="1"/>
  <c r="T2549" i="1"/>
  <c r="T3011" i="1"/>
  <c r="T3182" i="1"/>
  <c r="T3213" i="1"/>
  <c r="T2193" i="1"/>
  <c r="T2789" i="1"/>
  <c r="T3541" i="1"/>
  <c r="T2276" i="1"/>
  <c r="T3418" i="1"/>
  <c r="T1667" i="1"/>
  <c r="T3349" i="1"/>
  <c r="T3211" i="1"/>
  <c r="T2486" i="1"/>
  <c r="T3818" i="1"/>
  <c r="T824" i="1"/>
  <c r="T3828" i="1"/>
  <c r="T643" i="1"/>
  <c r="T1267" i="1"/>
  <c r="T3587" i="1"/>
  <c r="T1265" i="1"/>
  <c r="T2786" i="1"/>
  <c r="T3534" i="1"/>
  <c r="T311" i="1"/>
  <c r="T3619" i="1"/>
  <c r="T3001" i="1"/>
  <c r="T3235" i="1"/>
  <c r="T3483" i="1"/>
  <c r="T303" i="1"/>
  <c r="T298" i="1"/>
  <c r="T3369" i="1"/>
  <c r="T1366" i="1"/>
  <c r="T1026" i="1"/>
  <c r="T68" i="1"/>
  <c r="T25" i="1"/>
  <c r="T753" i="1"/>
  <c r="T2469" i="1"/>
  <c r="T3597" i="1"/>
  <c r="T1746" i="1"/>
  <c r="T2559" i="1"/>
  <c r="T1680" i="1"/>
  <c r="T3515" i="1"/>
  <c r="T1611" i="1"/>
  <c r="T3296" i="1"/>
  <c r="T3691" i="1"/>
  <c r="T538" i="1"/>
  <c r="T2734" i="1"/>
  <c r="T856" i="1"/>
  <c r="T266" i="1"/>
  <c r="T2722" i="1"/>
  <c r="T265" i="1"/>
  <c r="T1836" i="1"/>
  <c r="T1626" i="1"/>
  <c r="T1258" i="1"/>
  <c r="T1962" i="1"/>
  <c r="T1542" i="1"/>
  <c r="T2788" i="1"/>
  <c r="T3372" i="1"/>
  <c r="T758" i="1"/>
  <c r="T3149" i="1"/>
  <c r="T1682" i="1"/>
  <c r="T3179" i="1"/>
  <c r="T1030" i="1"/>
  <c r="T837" i="1"/>
  <c r="T24" i="1"/>
  <c r="T3014" i="1"/>
  <c r="T2010" i="1"/>
  <c r="T1482" i="1"/>
  <c r="T1248" i="1"/>
  <c r="T1629" i="1"/>
  <c r="T1854" i="1"/>
  <c r="T256" i="1"/>
  <c r="T2826" i="1"/>
  <c r="T3529" i="1"/>
  <c r="T3389" i="1"/>
  <c r="T3278" i="1"/>
  <c r="T338" i="1"/>
  <c r="T3331" i="1"/>
  <c r="T3769" i="1"/>
  <c r="T1270" i="1"/>
  <c r="T3835" i="1"/>
  <c r="T2801" i="1"/>
  <c r="T841" i="1"/>
  <c r="T354" i="1"/>
  <c r="T1938" i="1"/>
  <c r="T2716" i="1"/>
  <c r="T1887" i="1"/>
  <c r="T3189" i="1"/>
  <c r="T3657" i="1"/>
  <c r="T357" i="1"/>
  <c r="T69" i="1"/>
  <c r="T2465" i="1"/>
  <c r="T54" i="1"/>
  <c r="T3301" i="1"/>
  <c r="T3169" i="1"/>
  <c r="T1379" i="1"/>
  <c r="T381" i="1"/>
  <c r="T3315" i="1"/>
  <c r="T3023" i="1"/>
  <c r="T3219" i="1"/>
  <c r="T1759" i="1"/>
  <c r="T2538" i="1"/>
  <c r="T1940" i="1"/>
  <c r="T3305" i="1"/>
  <c r="T1825" i="1"/>
  <c r="T1361" i="1"/>
  <c r="T2163" i="1"/>
  <c r="T2009" i="1"/>
  <c r="T530" i="1"/>
  <c r="T1924" i="1"/>
  <c r="T2265" i="1"/>
  <c r="T2090" i="1"/>
  <c r="T2079" i="1"/>
  <c r="T2798" i="1"/>
  <c r="T3586" i="1"/>
  <c r="T2453" i="1"/>
  <c r="T77" i="1"/>
  <c r="T1678" i="1"/>
  <c r="T3479" i="1"/>
  <c r="T3243" i="1"/>
  <c r="T3667" i="1"/>
  <c r="T818" i="1"/>
  <c r="T1469" i="1"/>
  <c r="T91" i="1"/>
  <c r="T2092" i="1"/>
  <c r="T1208" i="1"/>
  <c r="T2806" i="1"/>
  <c r="T3174" i="1"/>
  <c r="T3786" i="1"/>
  <c r="T2064" i="1"/>
  <c r="T1981" i="1"/>
  <c r="T1024" i="1"/>
  <c r="T800" i="1"/>
  <c r="T3178" i="1"/>
  <c r="T352" i="1"/>
  <c r="T1272" i="1"/>
  <c r="T2834" i="1"/>
  <c r="T1760" i="1"/>
  <c r="T98" i="1"/>
  <c r="T524" i="1"/>
  <c r="T2633" i="1"/>
  <c r="T2083" i="1"/>
  <c r="T2618" i="1"/>
  <c r="T1896" i="1"/>
  <c r="T2785" i="1"/>
  <c r="T3391" i="1"/>
  <c r="T3549" i="1"/>
  <c r="T737" i="1"/>
  <c r="T379" i="1"/>
  <c r="T1926" i="1"/>
  <c r="T2214" i="1"/>
  <c r="T3572" i="1"/>
  <c r="T3281" i="1"/>
  <c r="T285" i="1"/>
  <c r="T1369" i="1"/>
  <c r="T3486" i="1"/>
  <c r="T373" i="1"/>
  <c r="T789" i="1"/>
  <c r="T3181" i="1"/>
  <c r="T1617" i="1"/>
  <c r="T1747" i="1"/>
  <c r="T528" i="1"/>
  <c r="T2625" i="1"/>
  <c r="T3160" i="1"/>
  <c r="T3293" i="1"/>
  <c r="T3713" i="1"/>
  <c r="T2969" i="1"/>
  <c r="T3582" i="1"/>
  <c r="T1399" i="1"/>
  <c r="T2198" i="1"/>
  <c r="T318" i="1"/>
  <c r="T246" i="1"/>
  <c r="T2485" i="1"/>
  <c r="T1262" i="1"/>
  <c r="T2471" i="1"/>
  <c r="T118" i="1"/>
  <c r="T3525" i="1"/>
  <c r="T1394" i="1"/>
  <c r="T2968" i="1"/>
  <c r="T3675" i="1"/>
  <c r="T2056" i="1"/>
  <c r="T2979" i="1"/>
  <c r="T65" i="1"/>
  <c r="T244" i="1"/>
  <c r="T3363" i="1"/>
  <c r="T3767" i="1"/>
  <c r="T3556" i="1"/>
  <c r="T3471" i="1"/>
  <c r="T2085" i="1"/>
  <c r="T2502" i="1"/>
  <c r="T3477" i="1"/>
  <c r="T2814" i="1"/>
  <c r="T2103" i="1"/>
  <c r="T3016" i="1"/>
  <c r="T120" i="1"/>
  <c r="T2540" i="1"/>
  <c r="T334" i="1"/>
  <c r="T2017" i="1"/>
  <c r="T1622" i="1"/>
  <c r="T3621" i="1"/>
  <c r="T3754" i="1"/>
  <c r="T2528" i="1"/>
  <c r="T1674" i="1"/>
  <c r="T76" i="1"/>
  <c r="T328" i="1"/>
  <c r="T3156" i="1"/>
  <c r="T251" i="1"/>
  <c r="T2483" i="1"/>
  <c r="T3480" i="1"/>
  <c r="T3606" i="1"/>
  <c r="T3006" i="1"/>
  <c r="T1661" i="1"/>
  <c r="T2499" i="1"/>
  <c r="T3682" i="1"/>
  <c r="T3491" i="1"/>
  <c r="T2255" i="1"/>
  <c r="T321" i="1"/>
  <c r="T243" i="1"/>
  <c r="T3036" i="1"/>
  <c r="T3327" i="1"/>
  <c r="T3838" i="1"/>
  <c r="T652" i="1"/>
  <c r="T1038" i="1"/>
  <c r="T3240" i="1"/>
  <c r="T402" i="1"/>
  <c r="T2708" i="1"/>
  <c r="T1476" i="1"/>
  <c r="T2164" i="1"/>
  <c r="T3172" i="1"/>
  <c r="T3265" i="1"/>
  <c r="T1225" i="1"/>
  <c r="T386" i="1"/>
  <c r="T3287" i="1"/>
  <c r="T2808" i="1"/>
  <c r="T2628" i="1"/>
  <c r="T3399" i="1"/>
  <c r="T3437" i="1"/>
  <c r="T1311" i="1"/>
  <c r="T3683" i="1"/>
  <c r="T396" i="1"/>
  <c r="T1397" i="1"/>
  <c r="T314" i="1"/>
  <c r="T1513" i="1"/>
  <c r="T797" i="1"/>
  <c r="T380" i="1"/>
  <c r="T1031" i="1"/>
  <c r="T29" i="1"/>
  <c r="T2548" i="1"/>
  <c r="T3385" i="1"/>
  <c r="T754" i="1"/>
  <c r="T1360" i="1"/>
  <c r="T1679" i="1"/>
  <c r="T1381" i="1"/>
  <c r="T349" i="1"/>
  <c r="T803" i="1"/>
  <c r="T2841" i="1"/>
  <c r="T2212" i="1"/>
  <c r="T1223" i="1"/>
  <c r="T270" i="1"/>
  <c r="T1508" i="1"/>
  <c r="T309" i="1"/>
  <c r="T1479" i="1"/>
  <c r="T2561" i="1"/>
  <c r="T3248" i="1"/>
  <c r="T3724" i="1"/>
  <c r="T1889" i="1"/>
  <c r="T3165" i="1"/>
  <c r="T267" i="1"/>
  <c r="T2466" i="1"/>
  <c r="T748" i="1"/>
  <c r="T363" i="1"/>
  <c r="T3400" i="1"/>
  <c r="T3570" i="1"/>
  <c r="T3663" i="1"/>
  <c r="T3788" i="1"/>
  <c r="T71" i="1"/>
  <c r="T1282" i="1"/>
  <c r="T3685" i="1"/>
  <c r="T1743" i="1"/>
  <c r="T1647" i="1"/>
  <c r="T1281" i="1"/>
  <c r="T1510" i="1"/>
  <c r="T3659" i="1"/>
  <c r="T2084" i="1"/>
  <c r="T3253" i="1"/>
  <c r="T2074" i="1"/>
  <c r="T744" i="1"/>
  <c r="T1283" i="1"/>
  <c r="T2464" i="1"/>
  <c r="T1370" i="1"/>
  <c r="T1941" i="1"/>
  <c r="T2535" i="1"/>
  <c r="T2669" i="1"/>
  <c r="T2833" i="1"/>
  <c r="T2339" i="1"/>
  <c r="T3595" i="1"/>
  <c r="T95" i="1"/>
  <c r="T2795" i="1"/>
  <c r="T1756" i="1"/>
  <c r="T3700" i="1"/>
  <c r="T3043" i="1"/>
  <c r="T395" i="1"/>
  <c r="T1529" i="1"/>
  <c r="T1387" i="1"/>
  <c r="T2989" i="1"/>
  <c r="T279" i="1"/>
  <c r="T2630" i="1"/>
  <c r="T1927" i="1"/>
  <c r="T3761" i="1"/>
  <c r="T1393" i="1"/>
  <c r="T1648" i="1"/>
  <c r="T3339" i="1"/>
  <c r="T3774" i="1"/>
  <c r="T2460" i="1"/>
  <c r="T366" i="1"/>
  <c r="T371" i="1"/>
  <c r="T340" i="1"/>
  <c r="T3600" i="1"/>
  <c r="T3681" i="1"/>
  <c r="T2608" i="1"/>
  <c r="T3520" i="1"/>
  <c r="T40" i="1"/>
  <c r="T3824" i="1"/>
  <c r="T3045" i="1"/>
  <c r="T1294" i="1"/>
  <c r="T1614" i="1"/>
  <c r="T2539" i="1"/>
  <c r="T2807" i="1"/>
  <c r="T3317" i="1"/>
  <c r="T3348" i="1"/>
  <c r="T3516" i="1"/>
  <c r="T1027" i="1"/>
  <c r="T3232" i="1"/>
  <c r="T3313" i="1"/>
  <c r="T7" i="1"/>
  <c r="T3404" i="1"/>
  <c r="T3450" i="1"/>
  <c r="T3623" i="1"/>
  <c r="T1400" i="1"/>
  <c r="T3031" i="1"/>
  <c r="T2188" i="1"/>
  <c r="T3783" i="1"/>
  <c r="T3434" i="1"/>
  <c r="T55" i="1"/>
  <c r="T2963" i="1"/>
  <c r="T3177" i="1"/>
  <c r="T2205" i="1"/>
  <c r="T3814" i="1"/>
  <c r="T3672" i="1"/>
  <c r="T1299" i="1"/>
  <c r="T3225" i="1"/>
  <c r="T1646" i="1"/>
  <c r="T2523" i="1"/>
  <c r="T3588" i="1"/>
  <c r="T791" i="1"/>
  <c r="T725" i="1"/>
  <c r="T3666" i="1"/>
  <c r="T1902" i="1"/>
  <c r="T2305" i="1"/>
  <c r="T3046" i="1"/>
  <c r="T3262" i="1"/>
  <c r="T2982" i="1"/>
  <c r="T3690" i="1"/>
  <c r="T3704" i="1"/>
  <c r="T1404" i="1"/>
  <c r="T288" i="1"/>
  <c r="T23" i="1"/>
  <c r="T1686" i="1"/>
  <c r="T1392" i="1"/>
  <c r="T1364" i="1"/>
  <c r="T3424" i="1"/>
  <c r="T1193" i="1"/>
  <c r="T3836" i="1"/>
  <c r="T2967" i="1"/>
  <c r="T3183" i="1"/>
  <c r="T3185" i="1"/>
  <c r="T300" i="1"/>
  <c r="T1842" i="1"/>
  <c r="T2560" i="1"/>
  <c r="T2721" i="1"/>
  <c r="T3173" i="1"/>
  <c r="T26" i="1"/>
  <c r="T3569" i="1"/>
  <c r="T3037" i="1"/>
  <c r="T821" i="1"/>
  <c r="T1744" i="1"/>
  <c r="T1860" i="1"/>
  <c r="T3041" i="1"/>
  <c r="T3499" i="1"/>
  <c r="T526" i="1"/>
  <c r="T2322" i="1"/>
  <c r="T1518" i="1"/>
  <c r="T1271" i="1"/>
  <c r="T355" i="1"/>
  <c r="T3130" i="1"/>
  <c r="T2446" i="1"/>
  <c r="T3279" i="1"/>
  <c r="T1292" i="1"/>
  <c r="T3432" i="1"/>
  <c r="T1464" i="1"/>
  <c r="T3759" i="1"/>
  <c r="T3004" i="1"/>
  <c r="T3412" i="1"/>
  <c r="T3585" i="1"/>
  <c r="T1034" i="1"/>
  <c r="T2228" i="1"/>
  <c r="T3562" i="1"/>
  <c r="T1471" i="1"/>
  <c r="T74" i="1"/>
  <c r="T1937" i="1"/>
  <c r="T277" i="1"/>
  <c r="T1288" i="1"/>
  <c r="T2086" i="1"/>
  <c r="T2835" i="1"/>
  <c r="T3711" i="1"/>
  <c r="T1603" i="1"/>
  <c r="T2295" i="1"/>
  <c r="T2046" i="1"/>
  <c r="T2812" i="1"/>
  <c r="T3448" i="1"/>
  <c r="T3775" i="1"/>
  <c r="T3428" i="1"/>
  <c r="T2223" i="1"/>
  <c r="T341" i="1"/>
  <c r="T397" i="1"/>
  <c r="T1665" i="1"/>
  <c r="T1755" i="1"/>
  <c r="T2451" i="1"/>
  <c r="T2936" i="1"/>
  <c r="T3135" i="1"/>
  <c r="T3321" i="1"/>
  <c r="T3699" i="1"/>
  <c r="T3826" i="1"/>
  <c r="T50" i="1"/>
  <c r="T2063" i="1"/>
  <c r="T324" i="1"/>
  <c r="T1505" i="1"/>
  <c r="T2443" i="1"/>
  <c r="T1468" i="1"/>
  <c r="T2314" i="1"/>
  <c r="T3231" i="1"/>
  <c r="T832" i="1"/>
  <c r="T3449" i="1"/>
  <c r="T532" i="1"/>
  <c r="T1191" i="1"/>
  <c r="T2838" i="1"/>
  <c r="T275" i="1"/>
  <c r="T2828" i="1"/>
  <c r="T3008" i="1"/>
  <c r="T2816" i="1"/>
  <c r="T2109" i="1"/>
  <c r="T3598" i="1"/>
  <c r="T408" i="1"/>
  <c r="T2321" i="1"/>
  <c r="T407" i="1"/>
  <c r="T3770" i="1"/>
  <c r="T1037" i="1"/>
  <c r="T3380" i="1"/>
  <c r="T242" i="1"/>
  <c r="T49" i="1"/>
  <c r="T2794" i="1"/>
  <c r="T3505" i="1"/>
  <c r="T2735" i="1"/>
  <c r="T799" i="1"/>
  <c r="T67" i="1"/>
  <c r="T3354" i="1"/>
  <c r="T2450" i="1"/>
  <c r="T3042" i="1"/>
  <c r="T3696" i="1"/>
  <c r="T2607" i="1"/>
  <c r="T107" i="1"/>
  <c r="T263" i="1"/>
  <c r="T742" i="1"/>
  <c r="T1033" i="1"/>
  <c r="T2291" i="1"/>
  <c r="T3275" i="1"/>
  <c r="T3323" i="1"/>
  <c r="T1850" i="1"/>
  <c r="T2557" i="1"/>
  <c r="T2110" i="1"/>
  <c r="T1398" i="1"/>
  <c r="T58" i="1"/>
  <c r="T2294" i="1"/>
  <c r="T82" i="1"/>
  <c r="T3819" i="1"/>
  <c r="T2530" i="1"/>
  <c r="T2942" i="1"/>
  <c r="T2470" i="1"/>
  <c r="T2250" i="1"/>
  <c r="T3186" i="1"/>
  <c r="T2182" i="1"/>
  <c r="T1383" i="1"/>
  <c r="T3409" i="1"/>
  <c r="T1373" i="1"/>
  <c r="T649" i="1"/>
  <c r="T2108" i="1"/>
  <c r="T2543" i="1"/>
  <c r="T817" i="1"/>
  <c r="T830" i="1"/>
  <c r="T1934" i="1"/>
  <c r="T3497" i="1"/>
  <c r="T2965" i="1"/>
  <c r="T1523" i="1"/>
  <c r="T401" i="1"/>
  <c r="T2664" i="1"/>
  <c r="T3617" i="1"/>
  <c r="T3166" i="1"/>
  <c r="T2308" i="1"/>
  <c r="T740" i="1"/>
  <c r="T1188" i="1"/>
  <c r="T257" i="1"/>
  <c r="T259" i="1"/>
  <c r="T343" i="1"/>
  <c r="T3778" i="1"/>
  <c r="T2490" i="1"/>
  <c r="T3032" i="1"/>
  <c r="T292" i="1"/>
  <c r="T3309" i="1"/>
  <c r="T2311" i="1"/>
  <c r="T375" i="1"/>
  <c r="T398" i="1"/>
  <c r="T3051" i="1"/>
  <c r="T2309" i="1"/>
  <c r="T351" i="1"/>
  <c r="T333" i="1"/>
  <c r="T17" i="1"/>
  <c r="T1761" i="1"/>
  <c r="T1891" i="1"/>
  <c r="T322" i="1"/>
  <c r="T3376" i="1"/>
  <c r="T3421" i="1"/>
  <c r="T2111" i="1"/>
  <c r="T2831" i="1"/>
  <c r="T2113" i="1"/>
  <c r="T2554" i="1"/>
  <c r="T8" i="1"/>
  <c r="T1516" i="1"/>
  <c r="T88" i="1"/>
  <c r="T262" i="1"/>
  <c r="T3821" i="1"/>
  <c r="T3511" i="1"/>
  <c r="T20" i="1"/>
  <c r="T2334" i="1"/>
  <c r="T3502" i="1"/>
  <c r="T3259" i="1"/>
  <c r="T3555" i="1"/>
  <c r="T3332" i="1"/>
  <c r="T99" i="1"/>
  <c r="T100" i="1"/>
  <c r="T3361" i="1"/>
  <c r="T3764" i="1"/>
  <c r="T2286" i="1"/>
  <c r="T3319" i="1"/>
  <c r="T3261" i="1"/>
  <c r="T1279" i="1"/>
  <c r="T3576" i="1"/>
  <c r="T2173" i="1"/>
  <c r="T2820" i="1"/>
  <c r="T3833" i="1"/>
  <c r="T2636" i="1"/>
  <c r="T101" i="1"/>
  <c r="T1951" i="1"/>
  <c r="T1211" i="1"/>
  <c r="T1274" i="1"/>
  <c r="T2933" i="1"/>
  <c r="T2970" i="1"/>
  <c r="T2972" i="1"/>
  <c r="T3052" i="1"/>
  <c r="T3527" i="1"/>
  <c r="T3825" i="1"/>
  <c r="T387" i="1"/>
  <c r="T378" i="1"/>
  <c r="T3154" i="1"/>
  <c r="T3366" i="1"/>
  <c r="T2331" i="1"/>
  <c r="T3241" i="1"/>
  <c r="T3438" i="1"/>
  <c r="T3249" i="1"/>
  <c r="T3019" i="1"/>
  <c r="T3658" i="1"/>
  <c r="T2278" i="1"/>
  <c r="T645" i="1"/>
  <c r="T2225" i="1"/>
  <c r="T3395" i="1"/>
  <c r="T2342" i="1"/>
  <c r="T2728" i="1"/>
  <c r="T3687" i="1"/>
  <c r="T2218" i="1"/>
  <c r="T2642" i="1"/>
  <c r="T2500" i="1"/>
  <c r="T252" i="1"/>
  <c r="T310" i="1"/>
  <c r="T730" i="1"/>
  <c r="T751" i="1"/>
  <c r="T1893" i="1"/>
  <c r="T3436" i="1"/>
  <c r="T2558" i="1"/>
  <c r="T331" i="1"/>
  <c r="T2988" i="1"/>
  <c r="T3501" i="1"/>
  <c r="T3565" i="1"/>
  <c r="T726" i="1"/>
  <c r="T3609" i="1"/>
  <c r="T1187" i="1"/>
  <c r="T3827" i="1"/>
  <c r="T3504" i="1"/>
  <c r="T2620" i="1"/>
  <c r="T2974" i="1"/>
  <c r="T1371" i="1"/>
  <c r="T2792" i="1"/>
  <c r="T796" i="1"/>
  <c r="T2783" i="1"/>
  <c r="T3494" i="1"/>
  <c r="T405" i="1"/>
  <c r="T2070" i="1"/>
  <c r="T3442" i="1"/>
  <c r="T3260" i="1"/>
  <c r="T94" i="1"/>
  <c r="T3622" i="1"/>
  <c r="T105" i="1"/>
  <c r="T809" i="1"/>
  <c r="T3163" i="1"/>
  <c r="T2934" i="1"/>
  <c r="T415" i="1"/>
  <c r="T2300" i="1"/>
  <c r="T1620" i="1"/>
  <c r="T1827" i="1"/>
  <c r="T3780" i="1"/>
  <c r="T2478" i="1"/>
  <c r="T1375" i="1"/>
  <c r="T4" i="1"/>
  <c r="T807" i="1"/>
  <c r="T812" i="1"/>
  <c r="T1640" i="1"/>
  <c r="T2536" i="1"/>
  <c r="T3388" i="1"/>
  <c r="T3543" i="1"/>
  <c r="T3751" i="1"/>
  <c r="T854" i="1"/>
  <c r="T2997" i="1"/>
  <c r="T1749" i="1"/>
  <c r="T1186" i="1"/>
  <c r="T1659" i="1"/>
  <c r="T3626" i="1"/>
  <c r="T3251" i="1"/>
  <c r="T2115" i="1"/>
  <c r="T361" i="1"/>
  <c r="T291" i="1"/>
  <c r="T1885" i="1"/>
  <c r="T2821" i="1"/>
  <c r="T3552" i="1"/>
  <c r="T3285" i="1"/>
  <c r="T3568" i="1"/>
  <c r="T315" i="1"/>
  <c r="T383" i="1"/>
  <c r="T1649" i="1"/>
  <c r="T2477" i="1"/>
  <c r="T2116" i="1"/>
  <c r="T273" i="1"/>
  <c r="T2787" i="1"/>
  <c r="T861" i="1"/>
  <c r="T536" i="1"/>
  <c r="T3545" i="1"/>
  <c r="T3834" i="1"/>
  <c r="T1300" i="1"/>
  <c r="T523" i="1"/>
  <c r="T286" i="1"/>
  <c r="T89" i="1"/>
  <c r="T3370" i="1"/>
  <c r="T2665" i="1"/>
  <c r="T3335" i="1"/>
  <c r="T121" i="1"/>
  <c r="T3823" i="1"/>
  <c r="T3333" i="1"/>
  <c r="T3306" i="1"/>
  <c r="T3722" i="1"/>
  <c r="T2994" i="1"/>
  <c r="T660" i="1"/>
  <c r="T2249" i="1"/>
  <c r="T1251" i="1"/>
  <c r="T2731" i="1"/>
  <c r="T808" i="1"/>
  <c r="T3382" i="1"/>
  <c r="T3352" i="1"/>
  <c r="T1278" i="1"/>
  <c r="T3509" i="1"/>
  <c r="T327" i="1"/>
  <c r="T1384" i="1"/>
  <c r="T3341" i="1"/>
  <c r="T3603" i="1"/>
  <c r="T3398" i="1"/>
  <c r="T844" i="1"/>
  <c r="T3247" i="1"/>
  <c r="T2733" i="1"/>
  <c r="T2797" i="1"/>
  <c r="T2531" i="1"/>
  <c r="T1261" i="1"/>
  <c r="T2606" i="1"/>
  <c r="T1618" i="1"/>
  <c r="T3440" i="1"/>
  <c r="T1209" i="1"/>
  <c r="T48" i="1"/>
  <c r="T3228" i="1"/>
  <c r="T312" i="1"/>
  <c r="T1189" i="1"/>
  <c r="T370" i="1"/>
  <c r="T2313" i="1"/>
  <c r="T313" i="1"/>
  <c r="T2292" i="1"/>
  <c r="T1352" i="1"/>
  <c r="T2318" i="1"/>
  <c r="T96" i="1"/>
  <c r="T114" i="1"/>
  <c r="T782" i="1"/>
  <c r="T813" i="1"/>
  <c r="T831" i="1"/>
  <c r="T1003" i="1"/>
  <c r="T1837" i="1"/>
  <c r="T1895" i="1"/>
  <c r="T2319" i="1"/>
  <c r="T2842" i="1"/>
  <c r="T3151" i="1"/>
  <c r="T3367" i="1"/>
  <c r="T3478" i="1"/>
  <c r="T3651" i="1"/>
  <c r="T3653" i="1"/>
  <c r="T3665" i="1"/>
  <c r="T3781" i="1"/>
  <c r="T367" i="1"/>
  <c r="T1195" i="1"/>
  <c r="T356" i="1"/>
  <c r="T399" i="1"/>
  <c r="T5" i="1"/>
  <c r="T3371" i="1"/>
  <c r="T793" i="1"/>
  <c r="T1473" i="1"/>
  <c r="T403" i="1"/>
  <c r="T1246" i="1"/>
  <c r="T1639" i="1"/>
  <c r="T2463" i="1"/>
  <c r="T3390" i="1"/>
  <c r="T811" i="1"/>
  <c r="T2537" i="1"/>
  <c r="T1222" i="1"/>
  <c r="T3507" i="1"/>
  <c r="T756" i="1"/>
  <c r="T2705" i="1"/>
  <c r="T3401" i="1"/>
  <c r="T2999" i="1"/>
  <c r="T247" i="1"/>
  <c r="T1372" i="1"/>
  <c r="T1631" i="1"/>
  <c r="T3381" i="1"/>
  <c r="T330" i="1"/>
  <c r="T2720" i="1"/>
  <c r="T3426" i="1"/>
  <c r="T1507" i="1"/>
  <c r="T2544" i="1"/>
  <c r="T3413" i="1"/>
  <c r="T1638" i="1"/>
  <c r="T2089" i="1"/>
  <c r="T3750" i="1"/>
  <c r="T1275" i="1"/>
  <c r="T3210" i="1"/>
  <c r="T3374" i="1"/>
  <c r="T3416" i="1"/>
  <c r="T3561" i="1"/>
  <c r="T3670" i="1"/>
  <c r="T1522" i="1"/>
  <c r="T3707" i="1"/>
  <c r="T857" i="1"/>
  <c r="T2666" i="1"/>
  <c r="T3223" i="1"/>
  <c r="T2542" i="1"/>
  <c r="T3280" i="1"/>
  <c r="T3304" i="1"/>
  <c r="T3465" i="1"/>
  <c r="T1521" i="1"/>
  <c r="T369" i="1"/>
  <c r="T3755" i="1"/>
  <c r="T116" i="1"/>
  <c r="T829" i="1"/>
  <c r="T1929" i="1"/>
  <c r="T2742" i="1"/>
  <c r="T2827" i="1"/>
  <c r="T62" i="1"/>
  <c r="T2993" i="1"/>
  <c r="T2487" i="1"/>
  <c r="T290" i="1"/>
  <c r="T3237" i="1"/>
  <c r="T2493" i="1"/>
  <c r="T2926" i="1"/>
  <c r="T3017" i="1"/>
  <c r="T3669" i="1"/>
  <c r="T2472" i="1"/>
  <c r="T3537" i="1"/>
  <c r="T1930" i="1"/>
  <c r="T1029" i="1"/>
  <c r="T406" i="1"/>
  <c r="T360" i="1"/>
  <c r="T3264" i="1"/>
  <c r="T3000" i="1"/>
  <c r="T3171" i="1"/>
  <c r="T350" i="1"/>
  <c r="T1833" i="1"/>
  <c r="T3025" i="1"/>
  <c r="T3175" i="1"/>
  <c r="T3266" i="1"/>
  <c r="T3282" i="1"/>
  <c r="T3467" i="1"/>
  <c r="T2049" i="1"/>
  <c r="T3360" i="1"/>
  <c r="T2176" i="1"/>
  <c r="T3427" i="1"/>
  <c r="T1206" i="1"/>
  <c r="T3246" i="1"/>
  <c r="T60" i="1"/>
  <c r="T3679" i="1"/>
  <c r="T1753" i="1"/>
  <c r="T2663" i="1"/>
  <c r="T2941" i="1"/>
  <c r="T1035" i="1"/>
  <c r="T3297" i="1"/>
  <c r="T90" i="1"/>
  <c r="T1687" i="1"/>
  <c r="T416" i="1"/>
  <c r="T3245" i="1"/>
  <c r="T1758" i="1"/>
  <c r="T2551" i="1"/>
  <c r="T3575" i="1"/>
  <c r="T795" i="1"/>
  <c r="T337" i="1"/>
  <c r="T2935" i="1"/>
  <c r="T1303" i="1"/>
  <c r="T3430" i="1"/>
  <c r="T2553" i="1"/>
  <c r="T2208" i="1"/>
  <c r="T1616" i="1"/>
  <c r="T358" i="1"/>
  <c r="T3517" i="1"/>
  <c r="T3627" i="1"/>
  <c r="T323" i="1"/>
  <c r="T3768" i="1"/>
  <c r="T3284" i="1"/>
  <c r="T2799" i="1"/>
  <c r="T1664" i="1"/>
  <c r="T1670" i="1"/>
  <c r="T2166" i="1"/>
  <c r="T1540" i="1"/>
  <c r="T3018" i="1"/>
  <c r="T1219" i="1"/>
  <c r="T1672" i="1"/>
  <c r="T2270" i="1"/>
  <c r="T2317" i="1"/>
  <c r="T3443" i="1"/>
  <c r="T3599" i="1"/>
  <c r="T245" i="1"/>
  <c r="T752" i="1"/>
  <c r="T1405" i="1"/>
  <c r="T3717" i="1"/>
  <c r="T3726" i="1"/>
  <c r="T1663" i="1"/>
  <c r="T85" i="1"/>
  <c r="T537" i="1"/>
  <c r="T786" i="1"/>
  <c r="T2076" i="1"/>
  <c r="T2790" i="1"/>
  <c r="T2793" i="1"/>
  <c r="T3680" i="1"/>
  <c r="T109" i="1"/>
  <c r="T2095" i="1"/>
  <c r="T1899" i="1"/>
  <c r="T1205" i="1"/>
  <c r="T2927" i="1"/>
  <c r="T1203" i="1"/>
  <c r="T3500" i="1"/>
  <c r="T2332" i="1"/>
  <c r="T2811" i="1"/>
  <c r="T3392" i="1"/>
  <c r="T3563" i="1"/>
  <c r="T1470" i="1"/>
  <c r="T1395" i="1"/>
  <c r="T3227" i="1"/>
  <c r="T3716" i="1"/>
  <c r="T3230" i="1"/>
  <c r="T3760" i="1"/>
  <c r="T3466" i="1"/>
  <c r="T746" i="1"/>
  <c r="T2459" i="1"/>
  <c r="T1345" i="1"/>
  <c r="T3548" i="1"/>
  <c r="T2337" i="1"/>
  <c r="T743" i="1"/>
  <c r="T2461" i="1"/>
  <c r="T3383" i="1"/>
  <c r="T2020" i="1"/>
  <c r="T2715" i="1"/>
  <c r="T3544" i="1"/>
  <c r="T1295" i="1"/>
  <c r="T1215" i="1"/>
  <c r="T1349" i="1"/>
  <c r="T3188" i="1"/>
  <c r="T3340" i="1"/>
  <c r="T417" i="1"/>
  <c r="T3216" i="1"/>
  <c r="T2529" i="1"/>
  <c r="T1856" i="1"/>
  <c r="T522" i="1"/>
  <c r="T1039" i="1"/>
  <c r="T3220" i="1"/>
  <c r="T3269" i="1"/>
  <c r="T3839" i="1"/>
  <c r="T35" i="1"/>
  <c r="T346" i="1"/>
  <c r="T1888" i="1"/>
  <c r="T2931" i="1"/>
  <c r="T2984" i="1"/>
  <c r="T3474" i="1"/>
  <c r="T3725" i="1"/>
  <c r="T3226" i="1"/>
  <c r="T3661" i="1"/>
  <c r="T345" i="1"/>
  <c r="T3307" i="1"/>
  <c r="T760" i="1"/>
  <c r="T2616" i="1"/>
  <c r="T2976" i="1"/>
  <c r="T3528" i="1"/>
  <c r="T3551" i="1"/>
  <c r="T1297" i="1"/>
  <c r="T2336" i="1"/>
  <c r="T3356" i="1"/>
  <c r="T761" i="1"/>
  <c r="T1765" i="1"/>
  <c r="T757" i="1"/>
  <c r="T3550" i="1"/>
  <c r="T59" i="1"/>
  <c r="T1855" i="1"/>
  <c r="T1350" i="1"/>
  <c r="T3403" i="1"/>
  <c r="T2550" i="1"/>
  <c r="T2804" i="1"/>
  <c r="T3553" i="1"/>
  <c r="T332" i="1"/>
  <c r="T3255" i="1"/>
  <c r="T3628" i="1"/>
  <c r="T3158" i="1"/>
  <c r="T1253" i="1"/>
  <c r="T1269" i="1"/>
  <c r="T1273" i="1"/>
  <c r="T3288" i="1"/>
  <c r="T1843" i="1"/>
  <c r="T3784" i="1"/>
  <c r="T3300" i="1"/>
  <c r="T2640" i="1"/>
  <c r="T1624" i="1"/>
  <c r="T302" i="1"/>
  <c r="T1897" i="1"/>
  <c r="T835" i="1"/>
  <c r="T2098" i="1"/>
  <c r="T3272" i="1"/>
  <c r="T3326" i="1"/>
  <c r="T3344" i="1"/>
  <c r="T1287" i="1"/>
  <c r="T1634" i="1"/>
  <c r="T2711" i="1"/>
  <c r="T326" i="1"/>
  <c r="T2210" i="1"/>
  <c r="T2526" i="1"/>
  <c r="T3286" i="1"/>
  <c r="T3526" i="1"/>
  <c r="T3252" i="1"/>
  <c r="T409" i="1"/>
  <c r="T2452" i="1"/>
  <c r="T1832" i="1"/>
  <c r="T3162" i="1"/>
  <c r="T3674" i="1"/>
  <c r="T1852" i="1"/>
  <c r="T3324" i="1"/>
  <c r="T294" i="1"/>
  <c r="T1615" i="1"/>
  <c r="T2221" i="1"/>
  <c r="T3271" i="1"/>
  <c r="T3508" i="1"/>
  <c r="T3715" i="1"/>
  <c r="T2605" i="1"/>
  <c r="T828" i="1"/>
  <c r="T1504" i="1"/>
  <c r="T3346" i="1"/>
  <c r="T410" i="1"/>
  <c r="T3688" i="1"/>
  <c r="T3664" i="1"/>
  <c r="T1683" i="1"/>
  <c r="T3365" i="1"/>
  <c r="T728" i="1"/>
  <c r="T1643" i="1"/>
  <c r="T1846" i="1"/>
  <c r="T2800" i="1"/>
  <c r="T2981" i="1"/>
  <c r="T3358" i="1"/>
  <c r="T295" i="1"/>
  <c r="T3362" i="1"/>
  <c r="T362" i="1"/>
  <c r="T2940" i="1"/>
  <c r="T3328" i="1"/>
  <c r="T42" i="1"/>
  <c r="T798" i="1"/>
  <c r="T3521" i="1"/>
  <c r="T365" i="1"/>
  <c r="T804" i="1"/>
  <c r="T250" i="1"/>
  <c r="T3577" i="1"/>
  <c r="T3276" i="1"/>
  <c r="T843" i="1"/>
  <c r="T1201" i="1"/>
  <c r="T368" i="1"/>
  <c r="T2310" i="1"/>
  <c r="T32" i="1"/>
  <c r="T2094" i="1"/>
  <c r="T1353" i="1"/>
  <c r="T3256" i="1"/>
  <c r="T1263" i="1"/>
  <c r="T1610" i="1"/>
  <c r="T1858" i="1"/>
  <c r="T2302" i="1"/>
  <c r="T3329" i="1"/>
  <c r="T3811" i="1"/>
  <c r="T3841" i="1"/>
  <c r="T317" i="1"/>
  <c r="T1463" i="1"/>
  <c r="T3453" i="1"/>
  <c r="T2307" i="1"/>
  <c r="T9" i="1"/>
  <c r="T3513" i="1"/>
  <c r="T2219" i="1"/>
  <c r="T336" i="1"/>
  <c r="T284" i="1"/>
  <c r="T1628" i="1"/>
  <c r="T339" i="1"/>
  <c r="T2791" i="1"/>
  <c r="T3005" i="1"/>
  <c r="T3010" i="1"/>
  <c r="T3530" i="1"/>
  <c r="T3423" i="1"/>
  <c r="T2340" i="1"/>
  <c r="T2222" i="1"/>
  <c r="T3176" i="1"/>
  <c r="T3758" i="1"/>
  <c r="T1213" i="1"/>
  <c r="T3353" i="1"/>
  <c r="T1625" i="1"/>
  <c r="T413" i="1"/>
  <c r="T3379" i="1"/>
  <c r="T1512" i="1"/>
  <c r="T2055" i="1"/>
  <c r="T3762" i="1"/>
  <c r="T2615" i="1"/>
  <c r="T2496" i="1"/>
  <c r="T1608" i="1"/>
  <c r="T56" i="1"/>
  <c r="T1286" i="1"/>
  <c r="T1828" i="1"/>
  <c r="T3152" i="1"/>
  <c r="T3159" i="1"/>
  <c r="T3322" i="1"/>
  <c r="T3359" i="1"/>
  <c r="T3439" i="1"/>
  <c r="T3469" i="1"/>
  <c r="T3476" i="1"/>
  <c r="T3620" i="1"/>
  <c r="T3815" i="1"/>
  <c r="T16" i="1"/>
  <c r="T838" i="1"/>
  <c r="T1630" i="1"/>
  <c r="T2932" i="1"/>
  <c r="T2118" i="1"/>
  <c r="T394" i="1"/>
  <c r="T1884" i="1"/>
  <c r="T2937" i="1"/>
  <c r="T3184" i="1"/>
  <c r="T2122" i="1"/>
  <c r="T3024" i="1"/>
  <c r="T3420" i="1"/>
  <c r="T1207" i="1"/>
  <c r="T3673" i="1"/>
  <c r="T2285" i="1"/>
  <c r="T529" i="1"/>
  <c r="T2552" i="1"/>
  <c r="T2456" i="1"/>
  <c r="T3222" i="1"/>
  <c r="T3840" i="1"/>
  <c r="T2546" i="1"/>
  <c r="T319" i="1"/>
  <c r="T3616" i="1"/>
  <c r="T3701" i="1"/>
  <c r="T3723" i="1"/>
  <c r="T3250" i="1"/>
  <c r="T2462" i="1"/>
  <c r="T3239" i="1"/>
  <c r="T1653" i="1"/>
  <c r="T2121" i="1"/>
  <c r="T3522" i="1"/>
  <c r="T3719" i="1"/>
  <c r="T3729" i="1"/>
  <c r="T3384" i="1"/>
  <c r="T255" i="1"/>
  <c r="T2713" i="1"/>
  <c r="T3020" i="1"/>
  <c r="T3456" i="1"/>
  <c r="T2966" i="1"/>
  <c r="T2306" i="1"/>
  <c r="T2088" i="1"/>
  <c r="T1607" i="1"/>
  <c r="T1531" i="1"/>
  <c r="T1673" i="1"/>
  <c r="T19" i="1"/>
  <c r="T1654" i="1"/>
  <c r="T3503" i="1"/>
  <c r="T3660" i="1"/>
  <c r="T1829" i="1"/>
  <c r="T3457" i="1"/>
  <c r="T541" i="1"/>
  <c r="T299" i="1"/>
  <c r="T420" i="1"/>
  <c r="T1949" i="1"/>
  <c r="T393" i="1"/>
  <c r="T834" i="1"/>
  <c r="T3487" i="1"/>
  <c r="T2299" i="1"/>
  <c r="T3238" i="1"/>
  <c r="T1651" i="1"/>
  <c r="T3022" i="1"/>
  <c r="T661" i="1"/>
  <c r="T3242" i="1"/>
  <c r="T3512" i="1"/>
  <c r="T653" i="1"/>
  <c r="T12" i="1"/>
  <c r="T108" i="1"/>
  <c r="T1636" i="1"/>
  <c r="T3040" i="1"/>
  <c r="T3566" i="1"/>
  <c r="T3590" i="1"/>
  <c r="T3655" i="1"/>
  <c r="T119" i="1"/>
  <c r="T3571" i="1"/>
  <c r="T1268" i="1"/>
  <c r="T654" i="1"/>
  <c r="T304" i="1"/>
  <c r="T3263" i="1"/>
  <c r="T3558" i="1"/>
  <c r="T1290" i="1"/>
  <c r="T3752" i="1"/>
  <c r="T794" i="1"/>
  <c r="T421" i="1"/>
  <c r="T827" i="1"/>
  <c r="T1745" i="1"/>
  <c r="T3402" i="1"/>
  <c r="T92" i="1"/>
  <c r="T2533" i="1"/>
  <c r="T3153" i="1"/>
  <c r="T3547" i="1"/>
  <c r="T3236" i="1"/>
  <c r="T3650" i="1"/>
  <c r="T2830" i="1"/>
  <c r="T344" i="1"/>
  <c r="T2986" i="1"/>
  <c r="T3217" i="1"/>
  <c r="T30" i="1"/>
  <c r="T727" i="1"/>
  <c r="T2112" i="1"/>
  <c r="T1658" i="1"/>
  <c r="T1851" i="1"/>
  <c r="T2100" i="1"/>
  <c r="T3703" i="1"/>
  <c r="T2527" i="1"/>
  <c r="T3337" i="1"/>
  <c r="T1931" i="1"/>
  <c r="T3408" i="1"/>
  <c r="T2995" i="1"/>
  <c r="T3350" i="1"/>
  <c r="T3789" i="1"/>
  <c r="T3277" i="1"/>
  <c r="T2813" i="1"/>
  <c r="T1367" i="1"/>
  <c r="T3290" i="1"/>
  <c r="T3435" i="1"/>
  <c r="T750" i="1"/>
  <c r="T2541" i="1"/>
  <c r="T3375" i="1"/>
  <c r="T3777" i="1"/>
  <c r="T419" i="1"/>
  <c r="T34" i="1"/>
  <c r="T3689" i="1"/>
  <c r="T2810" i="1"/>
  <c r="T18" i="1"/>
  <c r="T22" i="1"/>
  <c r="T535" i="1"/>
  <c r="T3831" i="1"/>
  <c r="T388" i="1"/>
  <c r="T1604" i="1"/>
  <c r="T1830" i="1"/>
  <c r="T2973" i="1"/>
  <c r="T1840" i="1"/>
  <c r="T61" i="1"/>
  <c r="T2977" i="1"/>
  <c r="T3697" i="1"/>
  <c r="T2179" i="1"/>
  <c r="T2248" i="1"/>
  <c r="T3215" i="1"/>
  <c r="T3221" i="1"/>
  <c r="T2290" i="1"/>
  <c r="T2484" i="1"/>
  <c r="T2562" i="1"/>
  <c r="T3624" i="1"/>
  <c r="T3318" i="1"/>
  <c r="T1853" i="1"/>
  <c r="T3312" i="1"/>
  <c r="T3299" i="1"/>
  <c r="T1826" i="1"/>
  <c r="T2288" i="1"/>
  <c r="T3592" i="1"/>
  <c r="T2489" i="1"/>
  <c r="T3218" i="1"/>
  <c r="T3604" i="1"/>
  <c r="T10" i="1"/>
  <c r="T749" i="1"/>
  <c r="T3314" i="1"/>
  <c r="T3559" i="1"/>
  <c r="T1605" i="1"/>
  <c r="T801" i="1"/>
  <c r="T3580" i="1"/>
  <c r="T84" i="1"/>
  <c r="T3378" i="1"/>
  <c r="T3386" i="1"/>
  <c r="T1028" i="1"/>
  <c r="T2476" i="1"/>
  <c r="T3817" i="1"/>
  <c r="T3419" i="1"/>
  <c r="T33" i="1"/>
  <c r="T43" i="1"/>
  <c r="T46" i="1"/>
  <c r="T51" i="1"/>
  <c r="T52" i="1"/>
  <c r="T75" i="1"/>
  <c r="T86" i="1"/>
  <c r="T102" i="1"/>
  <c r="T103" i="1"/>
  <c r="T141" i="1"/>
  <c r="T296" i="1"/>
  <c r="T392" i="1"/>
  <c r="T527" i="1"/>
  <c r="T533" i="1"/>
  <c r="T784" i="1"/>
  <c r="T806" i="1"/>
  <c r="T810" i="1"/>
  <c r="T823" i="1"/>
  <c r="T849" i="1"/>
  <c r="T850" i="1"/>
  <c r="T855" i="1"/>
  <c r="T859" i="1"/>
  <c r="T1304" i="1"/>
  <c r="T1365" i="1"/>
  <c r="T1635" i="1"/>
  <c r="T1641" i="1"/>
  <c r="T1644" i="1"/>
  <c r="T1691" i="1"/>
  <c r="T1824" i="1"/>
  <c r="T1847" i="1"/>
  <c r="T1859" i="1"/>
  <c r="T2097" i="1"/>
  <c r="T2099" i="1"/>
  <c r="T2114" i="1"/>
  <c r="T2171" i="1"/>
  <c r="T2174" i="1"/>
  <c r="T2209" i="1"/>
  <c r="T2468" i="1"/>
  <c r="T2475" i="1"/>
  <c r="T2482" i="1"/>
  <c r="T2498" i="1"/>
  <c r="T2524" i="1"/>
  <c r="T2532" i="1"/>
  <c r="T2637" i="1"/>
  <c r="T2823" i="1"/>
  <c r="T2824" i="1"/>
  <c r="T2832" i="1"/>
  <c r="T2839" i="1"/>
  <c r="T2924" i="1"/>
  <c r="T2925" i="1"/>
  <c r="T2930" i="1"/>
  <c r="T2990" i="1"/>
  <c r="T2992" i="1"/>
  <c r="T3002" i="1"/>
  <c r="T3033" i="1"/>
  <c r="T3187" i="1"/>
  <c r="T3289" i="1"/>
  <c r="T3334" i="1"/>
  <c r="T3338" i="1"/>
  <c r="T3343" i="1"/>
  <c r="T3377" i="1"/>
  <c r="T3387" i="1"/>
  <c r="T3394" i="1"/>
  <c r="T3405" i="1"/>
  <c r="T3414" i="1"/>
  <c r="T3417" i="1"/>
  <c r="T3429" i="1"/>
  <c r="T3433" i="1"/>
  <c r="T3444" i="1"/>
  <c r="T3447" i="1"/>
  <c r="T3475" i="1"/>
  <c r="T3495" i="1"/>
  <c r="T3496" i="1"/>
  <c r="T3506" i="1"/>
  <c r="T3514" i="1"/>
  <c r="T3518" i="1"/>
  <c r="T3519" i="1"/>
  <c r="T3524" i="1"/>
  <c r="T3532" i="1"/>
  <c r="T3546" i="1"/>
  <c r="T3554" i="1"/>
  <c r="T3557" i="1"/>
  <c r="T3574" i="1"/>
  <c r="T3578" i="1"/>
  <c r="T3581" i="1"/>
  <c r="T3583" i="1"/>
  <c r="T3610" i="1"/>
  <c r="T3615" i="1"/>
  <c r="T3629" i="1"/>
  <c r="T3652" i="1"/>
  <c r="T3662" i="1"/>
  <c r="T3668" i="1"/>
  <c r="T3676" i="1"/>
  <c r="T3763" i="1"/>
  <c r="T3765" i="1"/>
  <c r="T3766" i="1"/>
  <c r="T3771" i="1"/>
  <c r="T3772" i="1"/>
  <c r="T3776" i="1"/>
  <c r="T3810" i="1"/>
  <c r="T3830" i="1"/>
  <c r="T1064" i="1"/>
  <c r="T3799" i="1"/>
  <c r="T3939" i="1"/>
  <c r="T1338" i="1"/>
  <c r="T981" i="1"/>
  <c r="T701" i="1"/>
  <c r="T1006" i="1"/>
  <c r="T1587" i="1"/>
  <c r="T709" i="1"/>
  <c r="T3975" i="1"/>
  <c r="T3146" i="1"/>
  <c r="T1007" i="1"/>
  <c r="T887" i="1"/>
  <c r="T690" i="1"/>
  <c r="T1873" i="1"/>
  <c r="T4108" i="1"/>
  <c r="T1343" i="1"/>
  <c r="T776" i="1"/>
  <c r="T4024" i="1"/>
  <c r="T1730" i="1"/>
  <c r="T3125" i="1"/>
  <c r="T879" i="1"/>
  <c r="T1799" i="1"/>
  <c r="T3908" i="1"/>
  <c r="T3064" i="1"/>
  <c r="T1308" i="1"/>
  <c r="T1777" i="1"/>
  <c r="T1706" i="1"/>
  <c r="T3190" i="1"/>
  <c r="T454" i="1"/>
  <c r="T2676" i="1"/>
  <c r="T1078" i="1"/>
  <c r="T2902" i="1"/>
  <c r="T1794" i="1"/>
  <c r="T2917" i="1"/>
  <c r="T4069" i="1"/>
  <c r="T168" i="1"/>
  <c r="T4041" i="1"/>
  <c r="T3073" i="1"/>
  <c r="T3795" i="1"/>
  <c r="T2957" i="1"/>
  <c r="T1767" i="1"/>
  <c r="T1914" i="1"/>
  <c r="T3197" i="1"/>
  <c r="T1000" i="1"/>
  <c r="T203" i="1"/>
  <c r="T3124" i="1"/>
  <c r="T691" i="1"/>
  <c r="T3118" i="1"/>
  <c r="T4000" i="1"/>
  <c r="T1772" i="1"/>
  <c r="T980" i="1"/>
  <c r="T218" i="1"/>
  <c r="T3204" i="1"/>
  <c r="T4058" i="1"/>
  <c r="T3878" i="1"/>
  <c r="T1919" i="1"/>
  <c r="T1819" i="1"/>
  <c r="T3201" i="1"/>
  <c r="T2757" i="1"/>
  <c r="T3143" i="1"/>
  <c r="T778" i="1"/>
  <c r="T3633" i="1"/>
  <c r="T1243" i="1"/>
  <c r="T206" i="1"/>
  <c r="T2678" i="1"/>
  <c r="T485" i="1"/>
  <c r="T2857" i="1"/>
  <c r="T1339" i="1"/>
  <c r="T1554" i="1"/>
  <c r="T1816" i="1"/>
  <c r="T3904" i="1"/>
  <c r="T1804" i="1"/>
  <c r="T2325" i="1"/>
  <c r="T1694" i="1"/>
  <c r="T3978" i="1"/>
  <c r="T1788" i="1"/>
  <c r="T1921" i="1"/>
  <c r="T1021" i="1"/>
  <c r="T4038" i="1"/>
  <c r="T971" i="1"/>
  <c r="T1905" i="1"/>
  <c r="T699" i="1"/>
  <c r="T3209" i="1"/>
  <c r="T2703" i="1"/>
  <c r="T962" i="1"/>
  <c r="T972" i="1"/>
  <c r="T1776" i="1"/>
  <c r="T1769" i="1"/>
  <c r="T1558" i="1"/>
  <c r="T213" i="1"/>
  <c r="T1009" i="1"/>
  <c r="T1690" i="1"/>
  <c r="T3937" i="1"/>
  <c r="T956" i="1"/>
  <c r="T1922" i="1"/>
  <c r="T1866" i="1"/>
  <c r="T1908" i="1"/>
  <c r="T1719" i="1"/>
  <c r="T1989" i="1"/>
  <c r="T3107" i="1"/>
  <c r="T963" i="1"/>
  <c r="T2870" i="1"/>
  <c r="T198" i="1"/>
  <c r="T2856" i="1"/>
  <c r="T866" i="1"/>
  <c r="T3846" i="1"/>
  <c r="T1810" i="1"/>
  <c r="T771" i="1"/>
  <c r="T1572" i="1"/>
  <c r="T2408" i="1"/>
  <c r="T1108" i="1"/>
  <c r="T888" i="1"/>
  <c r="T878" i="1"/>
  <c r="T894" i="1"/>
  <c r="T1317" i="1"/>
  <c r="T236" i="1"/>
  <c r="T885" i="1"/>
  <c r="T179" i="1"/>
  <c r="T898" i="1"/>
  <c r="T954" i="1"/>
  <c r="T1786" i="1"/>
  <c r="T1782" i="1"/>
  <c r="T1306" i="1"/>
  <c r="T1139" i="1"/>
  <c r="T673" i="1"/>
  <c r="T1912" i="1"/>
  <c r="T444" i="1"/>
  <c r="T896" i="1"/>
  <c r="T2323" i="1"/>
  <c r="T3104" i="1"/>
  <c r="T2600" i="1"/>
  <c r="T961" i="1"/>
  <c r="T1797" i="1"/>
  <c r="T1071" i="1"/>
  <c r="T953" i="1"/>
  <c r="T932" i="1"/>
  <c r="T2875" i="1"/>
  <c r="T2891" i="1"/>
  <c r="T3989" i="1"/>
  <c r="T4003" i="1"/>
  <c r="T4054" i="1"/>
  <c r="T4046" i="1"/>
  <c r="T3913" i="1"/>
  <c r="T901" i="1"/>
  <c r="T4037" i="1"/>
  <c r="T556" i="1"/>
  <c r="T2913" i="1"/>
  <c r="T4096" i="1"/>
  <c r="T3637" i="1"/>
  <c r="T1807" i="1"/>
  <c r="T3916" i="1"/>
  <c r="T1781" i="1"/>
  <c r="T767" i="1"/>
  <c r="T185" i="1"/>
  <c r="T3945" i="1"/>
  <c r="T1114" i="1"/>
  <c r="T695" i="1"/>
  <c r="T3635" i="1"/>
  <c r="T1806" i="1"/>
  <c r="T3997" i="1"/>
  <c r="T3985" i="1"/>
  <c r="T974" i="1"/>
  <c r="T1015" i="1"/>
  <c r="T2704" i="1"/>
  <c r="T4071" i="1"/>
  <c r="T3853" i="1"/>
  <c r="T600" i="1"/>
  <c r="T1551" i="1"/>
  <c r="T713" i="1"/>
  <c r="T1728" i="1"/>
  <c r="T979" i="1"/>
  <c r="T2884" i="1"/>
  <c r="T2645" i="1"/>
  <c r="T1693" i="1"/>
  <c r="T182" i="1"/>
  <c r="T2674" i="1"/>
  <c r="T481" i="1"/>
  <c r="T3900" i="1"/>
  <c r="T2887" i="1"/>
  <c r="T3893" i="1"/>
  <c r="T3960" i="1"/>
  <c r="T3987" i="1"/>
  <c r="T1313" i="1"/>
  <c r="T2863" i="1"/>
  <c r="T3976" i="1"/>
  <c r="T1433" i="1"/>
  <c r="T2847" i="1"/>
  <c r="T1689" i="1"/>
  <c r="T4042" i="1"/>
  <c r="T1315" i="1"/>
  <c r="T923" i="1"/>
  <c r="T3639" i="1"/>
  <c r="T1492" i="1"/>
  <c r="T704" i="1"/>
  <c r="T1805" i="1"/>
  <c r="T881" i="1"/>
  <c r="T1016" i="1"/>
  <c r="T2147" i="1"/>
  <c r="T936" i="1"/>
  <c r="T3809" i="1"/>
  <c r="T205" i="1"/>
  <c r="T3106" i="1"/>
  <c r="T1004" i="1"/>
  <c r="T985" i="1"/>
  <c r="T1079" i="1"/>
  <c r="T1230" i="1"/>
  <c r="T672" i="1"/>
  <c r="T2744" i="1"/>
  <c r="T1593" i="1"/>
  <c r="T1548" i="1"/>
  <c r="T2129" i="1"/>
  <c r="T4077" i="1"/>
  <c r="T4112" i="1"/>
  <c r="T2364" i="1"/>
  <c r="T964" i="1"/>
  <c r="T3736" i="1"/>
  <c r="T2139" i="1"/>
  <c r="T2684" i="1"/>
  <c r="T2159" i="1"/>
  <c r="T4030" i="1"/>
  <c r="T952" i="1"/>
  <c r="T2749" i="1"/>
  <c r="T687" i="1"/>
  <c r="T146" i="1"/>
  <c r="T2675" i="1"/>
  <c r="T4104" i="1"/>
  <c r="T547" i="1"/>
  <c r="T2920" i="1"/>
  <c r="T3890" i="1"/>
  <c r="T467" i="1"/>
  <c r="T3867" i="1"/>
  <c r="T1439" i="1"/>
  <c r="T2922" i="1"/>
  <c r="T4076" i="1"/>
  <c r="T2748" i="1"/>
  <c r="T3113" i="1"/>
  <c r="T703" i="1"/>
  <c r="T2699" i="1"/>
  <c r="T2000" i="1"/>
  <c r="T202" i="1"/>
  <c r="T1702" i="1"/>
  <c r="T1069" i="1"/>
  <c r="T1307" i="1"/>
  <c r="T682" i="1"/>
  <c r="T1783" i="1"/>
  <c r="T4035" i="1"/>
  <c r="T679" i="1"/>
  <c r="T2780" i="1"/>
  <c r="T517" i="1"/>
  <c r="T1692" i="1"/>
  <c r="T2409" i="1"/>
  <c r="T212" i="1"/>
  <c r="T995" i="1"/>
  <c r="T1502" i="1"/>
  <c r="T3111" i="1"/>
  <c r="T241" i="1"/>
  <c r="T3205" i="1"/>
  <c r="T876" i="1"/>
  <c r="T3961" i="1"/>
  <c r="T3957" i="1"/>
  <c r="T4012" i="1"/>
  <c r="T3969" i="1"/>
  <c r="T869" i="1"/>
  <c r="T1785" i="1"/>
  <c r="T3053" i="1"/>
  <c r="T2598" i="1"/>
  <c r="T3091" i="1"/>
  <c r="T2882" i="1"/>
  <c r="T152" i="1"/>
  <c r="T595" i="1"/>
  <c r="T1577" i="1"/>
  <c r="T521" i="1"/>
  <c r="T1019" i="1"/>
  <c r="T3095" i="1"/>
  <c r="T2407" i="1"/>
  <c r="T3136" i="1"/>
  <c r="T1332" i="1"/>
  <c r="T171" i="1"/>
  <c r="T912" i="1"/>
  <c r="T4059" i="1"/>
  <c r="T710" i="1"/>
  <c r="T1798" i="1"/>
  <c r="T4055" i="1"/>
  <c r="T3844" i="1"/>
  <c r="T487" i="1"/>
  <c r="T2747" i="1"/>
  <c r="T2919" i="1"/>
  <c r="T1685" i="1"/>
  <c r="T4085" i="1"/>
  <c r="T674" i="1"/>
  <c r="T469" i="1"/>
  <c r="T3895" i="1"/>
  <c r="T671" i="1"/>
  <c r="T3739" i="1"/>
  <c r="T4106" i="1"/>
  <c r="T615" i="1"/>
  <c r="T1773" i="1"/>
  <c r="T3845" i="1"/>
  <c r="T1568" i="1"/>
  <c r="T1739" i="1"/>
  <c r="T1986" i="1"/>
  <c r="T3974" i="1"/>
  <c r="T183" i="1"/>
  <c r="T924" i="1"/>
  <c r="T2657" i="1"/>
  <c r="T3137" i="1"/>
  <c r="T2898" i="1"/>
  <c r="T2326" i="1"/>
  <c r="T1167" i="1"/>
  <c r="T1596" i="1"/>
  <c r="T1802" i="1"/>
  <c r="T2944" i="1"/>
  <c r="T1426" i="1"/>
  <c r="T1787" i="1"/>
  <c r="T1699" i="1"/>
  <c r="T2869" i="1"/>
  <c r="T884" i="1"/>
  <c r="T3741" i="1"/>
  <c r="T1882" i="1"/>
  <c r="T181" i="1"/>
  <c r="T3634" i="1"/>
  <c r="T3984" i="1"/>
  <c r="T3993" i="1"/>
  <c r="T3109" i="1"/>
  <c r="T1337" i="1"/>
  <c r="T2859" i="1"/>
  <c r="T3805" i="1"/>
  <c r="T1766" i="1"/>
  <c r="T3065" i="1"/>
  <c r="T482" i="1"/>
  <c r="T4066" i="1"/>
  <c r="T1168" i="1"/>
  <c r="T2885" i="1"/>
  <c r="T2755" i="1"/>
  <c r="T2659" i="1"/>
  <c r="T667" i="1"/>
  <c r="T2517" i="1"/>
  <c r="T1096" i="1"/>
  <c r="T868" i="1"/>
  <c r="T1417" i="1"/>
  <c r="T862" i="1"/>
  <c r="T3740" i="1"/>
  <c r="T3982" i="1"/>
  <c r="T1098" i="1"/>
  <c r="T3742" i="1"/>
  <c r="T969" i="1"/>
  <c r="T1240" i="1"/>
  <c r="T2907" i="1"/>
  <c r="T3862" i="1"/>
  <c r="T4050" i="1"/>
  <c r="T221" i="1"/>
  <c r="T474" i="1"/>
  <c r="T4057" i="1"/>
  <c r="T3899" i="1"/>
  <c r="T2679" i="1"/>
  <c r="T628" i="1"/>
  <c r="T942" i="1"/>
  <c r="T3099" i="1"/>
  <c r="T1992" i="1"/>
  <c r="T2405" i="1"/>
  <c r="T3892" i="1"/>
  <c r="T991" i="1"/>
  <c r="T2958" i="1"/>
  <c r="T4022" i="1"/>
  <c r="T3998" i="1"/>
  <c r="T4001" i="1"/>
  <c r="T4072" i="1"/>
  <c r="T3646" i="1"/>
  <c r="T3850" i="1"/>
  <c r="T3856" i="1"/>
  <c r="T207" i="1"/>
  <c r="T3849" i="1"/>
  <c r="T1005" i="1"/>
  <c r="T189" i="1"/>
  <c r="T4032" i="1"/>
  <c r="T3093" i="1"/>
  <c r="T3951" i="1"/>
  <c r="T3935" i="1"/>
  <c r="T4083" i="1"/>
  <c r="T3133" i="1"/>
  <c r="T1774" i="1"/>
  <c r="T164" i="1"/>
  <c r="T1312" i="1"/>
  <c r="T1784" i="1"/>
  <c r="T681" i="1"/>
  <c r="T3734" i="1"/>
  <c r="T700" i="1"/>
  <c r="T1789" i="1"/>
  <c r="T1320" i="1"/>
  <c r="T3909" i="1"/>
  <c r="T3926" i="1"/>
  <c r="T3102" i="1"/>
  <c r="T209" i="1"/>
  <c r="T1321" i="1"/>
  <c r="T3078" i="1"/>
  <c r="T2872" i="1"/>
  <c r="T3872" i="1"/>
  <c r="T716" i="1"/>
  <c r="T982" i="1"/>
  <c r="T677" i="1"/>
  <c r="T2422" i="1"/>
  <c r="T968" i="1"/>
  <c r="T2361" i="1"/>
  <c r="T934" i="1"/>
  <c r="T1134" i="1"/>
  <c r="T2770" i="1"/>
  <c r="T2776" i="1"/>
  <c r="T3967" i="1"/>
  <c r="T1090" i="1"/>
  <c r="T1911" i="1"/>
  <c r="T3071" i="1"/>
  <c r="T1245" i="1"/>
  <c r="T1095" i="1"/>
  <c r="T2914" i="1"/>
  <c r="T127" i="1"/>
  <c r="T4018" i="1"/>
  <c r="T515" i="1"/>
  <c r="T3101" i="1"/>
  <c r="T1803" i="1"/>
  <c r="T433" i="1"/>
  <c r="T1570" i="1"/>
  <c r="T1800" i="1"/>
  <c r="T1779" i="1"/>
  <c r="T1552" i="1"/>
  <c r="T137" i="1"/>
  <c r="T3737" i="1"/>
  <c r="T946" i="1"/>
  <c r="T1814" i="1"/>
  <c r="T989" i="1"/>
  <c r="T1011" i="1"/>
  <c r="T3882" i="1"/>
  <c r="T3930" i="1"/>
  <c r="T224" i="1"/>
  <c r="T1578" i="1"/>
  <c r="T2140" i="1"/>
  <c r="T988" i="1"/>
  <c r="T4093" i="1"/>
  <c r="T3869" i="1"/>
  <c r="T1093" i="1"/>
  <c r="T2002" i="1"/>
  <c r="T635" i="1"/>
  <c r="T692" i="1"/>
  <c r="T3191" i="1"/>
  <c r="T3940" i="1"/>
  <c r="T2597" i="1"/>
  <c r="T4040" i="1"/>
  <c r="T3925" i="1"/>
  <c r="T950" i="1"/>
  <c r="T3103" i="1"/>
  <c r="T3068" i="1"/>
  <c r="T219" i="1"/>
  <c r="T473" i="1"/>
  <c r="T871" i="1"/>
  <c r="T2131" i="1"/>
  <c r="T1182" i="1"/>
  <c r="T3195" i="1"/>
  <c r="T1697" i="1"/>
  <c r="T2760" i="1"/>
  <c r="T1235" i="1"/>
  <c r="T3086" i="1"/>
  <c r="T3907" i="1"/>
  <c r="T2655" i="1"/>
  <c r="T1309" i="1"/>
  <c r="T2754" i="1"/>
  <c r="T3199" i="1"/>
  <c r="T2658" i="1"/>
  <c r="T4039" i="1"/>
  <c r="T4098" i="1"/>
  <c r="T1310" i="1"/>
  <c r="T2673" i="1"/>
  <c r="T960" i="1"/>
  <c r="T3066" i="1"/>
  <c r="T3733" i="1"/>
  <c r="T2145" i="1"/>
  <c r="T1796" i="1"/>
  <c r="T1809" i="1"/>
  <c r="T1737" i="1"/>
  <c r="T3936" i="1"/>
  <c r="T926" i="1"/>
  <c r="T2378" i="1"/>
  <c r="T930" i="1"/>
  <c r="T1811" i="1"/>
  <c r="T2879" i="1"/>
  <c r="T1580" i="1"/>
  <c r="T4090" i="1"/>
  <c r="T143" i="1"/>
  <c r="T1336" i="1"/>
  <c r="T2692" i="1"/>
  <c r="T3980" i="1"/>
  <c r="T3898" i="1"/>
  <c r="T2583" i="1"/>
  <c r="T3970" i="1"/>
  <c r="T2707" i="1"/>
  <c r="T2368" i="1"/>
  <c r="T1457" i="1"/>
  <c r="T1713" i="1"/>
  <c r="T2647" i="1"/>
  <c r="T2761" i="1"/>
  <c r="T3148" i="1"/>
  <c r="T199" i="1"/>
  <c r="T2758" i="1"/>
  <c r="T2126" i="1"/>
  <c r="T2772" i="1"/>
  <c r="T1872" i="1"/>
  <c r="T718" i="1"/>
  <c r="T1727" i="1"/>
  <c r="T1152" i="1"/>
  <c r="T4005" i="1"/>
  <c r="T669" i="1"/>
  <c r="T895" i="1"/>
  <c r="T2125" i="1"/>
  <c r="T3732" i="1"/>
  <c r="T3747" i="1"/>
  <c r="T3915" i="1"/>
  <c r="T3927" i="1"/>
  <c r="T4105" i="1"/>
  <c r="T1436" i="1"/>
  <c r="T1326" i="1"/>
  <c r="T2519" i="1"/>
  <c r="T3988" i="1"/>
  <c r="T1709" i="1"/>
  <c r="T945" i="1"/>
  <c r="T134" i="1"/>
  <c r="T2137" i="1"/>
  <c r="T501" i="1"/>
  <c r="T434" i="1"/>
  <c r="T891" i="1"/>
  <c r="T2908" i="1"/>
  <c r="T440" i="1"/>
  <c r="T1695" i="1"/>
  <c r="T3730" i="1"/>
  <c r="T1584" i="1"/>
  <c r="T1082" i="1"/>
  <c r="T2894" i="1"/>
  <c r="T589" i="1"/>
  <c r="T1916" i="1"/>
  <c r="T1066" i="1"/>
  <c r="T944" i="1"/>
  <c r="T1496" i="1"/>
  <c r="T4079" i="1"/>
  <c r="T1325" i="1"/>
  <c r="T1148" i="1"/>
  <c r="T3843" i="1"/>
  <c r="T3910" i="1"/>
  <c r="T4020" i="1"/>
  <c r="T3077" i="1"/>
  <c r="T1550" i="1"/>
  <c r="T1045" i="1"/>
  <c r="T3803" i="1"/>
  <c r="T2921" i="1"/>
  <c r="T2648" i="1"/>
  <c r="T1429" i="1"/>
  <c r="T1493" i="1"/>
  <c r="T1119" i="1"/>
  <c r="T4048" i="1"/>
  <c r="T460" i="1"/>
  <c r="T3924" i="1"/>
  <c r="T1864" i="1"/>
  <c r="T1432" i="1"/>
  <c r="T2954" i="1"/>
  <c r="T2327" i="1"/>
  <c r="T2778" i="1"/>
  <c r="T1716" i="1"/>
  <c r="T2918" i="1"/>
  <c r="T1091" i="1"/>
  <c r="T1997" i="1"/>
  <c r="T1001" i="1"/>
  <c r="T4013" i="1"/>
  <c r="T2677" i="1"/>
  <c r="T666" i="1"/>
  <c r="T147" i="1"/>
  <c r="T1080" i="1"/>
  <c r="T1718" i="1"/>
  <c r="T686" i="1"/>
  <c r="T3971" i="1"/>
  <c r="T1602" i="1"/>
  <c r="T448" i="1"/>
  <c r="T997" i="1"/>
  <c r="T3731" i="1"/>
  <c r="T1100" i="1"/>
  <c r="T890" i="1"/>
  <c r="T1410" i="1"/>
  <c r="T4029" i="1"/>
  <c r="T1226" i="1"/>
  <c r="T1421" i="1"/>
  <c r="T3851" i="1"/>
  <c r="T1993" i="1"/>
  <c r="T4107" i="1"/>
  <c r="T2602" i="1"/>
  <c r="T4034" i="1"/>
  <c r="T426" i="1"/>
  <c r="T1435" i="1"/>
  <c r="T1778" i="1"/>
  <c r="T2862" i="1"/>
  <c r="T1341" i="1"/>
  <c r="T915" i="1"/>
  <c r="T1441" i="1"/>
  <c r="T2160" i="1"/>
  <c r="T1822" i="1"/>
  <c r="T933" i="1"/>
  <c r="T3640" i="1"/>
  <c r="T694" i="1"/>
  <c r="T1156" i="1"/>
  <c r="T1725" i="1"/>
  <c r="T177" i="1"/>
  <c r="T1138" i="1"/>
  <c r="T2672" i="1"/>
  <c r="T3986" i="1"/>
  <c r="T1076" i="1"/>
  <c r="T3966" i="1"/>
  <c r="T987" i="1"/>
  <c r="T1775" i="1"/>
  <c r="T483" i="1"/>
  <c r="T2706" i="1"/>
  <c r="T935" i="1"/>
  <c r="T3649" i="1"/>
  <c r="T4010" i="1"/>
  <c r="T1176" i="1"/>
  <c r="T1008" i="1"/>
  <c r="T917" i="1"/>
  <c r="T1319" i="1"/>
  <c r="T2144" i="1"/>
  <c r="T1154" i="1"/>
  <c r="T624" i="1"/>
  <c r="T1170" i="1"/>
  <c r="T2599" i="1"/>
  <c r="T957" i="1"/>
  <c r="T2698" i="1"/>
  <c r="T430" i="1"/>
  <c r="T1722" i="1"/>
  <c r="T705" i="1"/>
  <c r="T128" i="1"/>
  <c r="T187" i="1"/>
  <c r="T3642" i="1"/>
  <c r="T2846" i="1"/>
  <c r="T2141" i="1"/>
  <c r="T2876" i="1"/>
  <c r="T873" i="1"/>
  <c r="T3994" i="1"/>
  <c r="T3141" i="1"/>
  <c r="T3902" i="1"/>
  <c r="T3922" i="1"/>
  <c r="T1181" i="1"/>
  <c r="T1104" i="1"/>
  <c r="T2746" i="1"/>
  <c r="T3859" i="1"/>
  <c r="T158" i="1"/>
  <c r="T3092" i="1"/>
  <c r="T1983" i="1"/>
  <c r="T1576" i="1"/>
  <c r="T717" i="1"/>
  <c r="T553" i="1"/>
  <c r="T1097" i="1"/>
  <c r="T920" i="1"/>
  <c r="T193" i="1"/>
  <c r="T436" i="1"/>
  <c r="T446" i="1"/>
  <c r="T1137" i="1"/>
  <c r="T1415" i="1"/>
  <c r="T1574" i="1"/>
  <c r="T2133" i="1"/>
  <c r="T2888" i="1"/>
  <c r="T2906" i="1"/>
  <c r="T3863" i="1"/>
  <c r="T3883" i="1"/>
  <c r="T3897" i="1"/>
  <c r="T4027" i="1"/>
  <c r="T3879" i="1"/>
  <c r="T1792" i="1"/>
  <c r="T1106" i="1"/>
  <c r="T1870" i="1"/>
  <c r="T2858" i="1"/>
  <c r="T1711" i="1"/>
  <c r="T3648" i="1"/>
  <c r="T4091" i="1"/>
  <c r="T3114" i="1"/>
  <c r="T763" i="1"/>
  <c r="T4088" i="1"/>
  <c r="T2873" i="1"/>
  <c r="T1560" i="1"/>
  <c r="T2897" i="1"/>
  <c r="T500" i="1"/>
  <c r="T2899" i="1"/>
  <c r="T1414" i="1"/>
  <c r="T670" i="1"/>
  <c r="T865" i="1"/>
  <c r="T1077" i="1"/>
  <c r="T1430" i="1"/>
  <c r="T592" i="1"/>
  <c r="T1227" i="1"/>
  <c r="T2385" i="1"/>
  <c r="T1985" i="1"/>
  <c r="T2949" i="1"/>
  <c r="T3636" i="1"/>
  <c r="T3115" i="1"/>
  <c r="T993" i="1"/>
  <c r="T1701" i="1"/>
  <c r="T2900" i="1"/>
  <c r="T1184" i="1"/>
  <c r="T3992" i="1"/>
  <c r="T892" i="1"/>
  <c r="T3128" i="1"/>
  <c r="T1569" i="1"/>
  <c r="T3108" i="1"/>
  <c r="T3983" i="1"/>
  <c r="T170" i="1"/>
  <c r="T3193" i="1"/>
  <c r="T3801" i="1"/>
  <c r="T3802" i="1"/>
  <c r="T1185" i="1"/>
  <c r="T1544" i="1"/>
  <c r="T1559" i="1"/>
  <c r="T3098" i="1"/>
  <c r="T605" i="1"/>
  <c r="T2852" i="1"/>
  <c r="T4011" i="1"/>
  <c r="T2590" i="1"/>
  <c r="T1228" i="1"/>
  <c r="T1162" i="1"/>
  <c r="T680" i="1"/>
  <c r="T3852" i="1"/>
  <c r="T1562" i="1"/>
  <c r="T3132" i="1"/>
  <c r="T1770" i="1"/>
  <c r="T3100" i="1"/>
  <c r="T1793" i="1"/>
  <c r="T1329" i="1"/>
  <c r="T689" i="1"/>
  <c r="T769" i="1"/>
  <c r="T3896" i="1"/>
  <c r="T3871" i="1"/>
  <c r="T1087" i="1"/>
  <c r="T3207" i="1"/>
  <c r="T186" i="1"/>
  <c r="T1068" i="1"/>
  <c r="T3949" i="1"/>
  <c r="T590" i="1"/>
  <c r="T3072" i="1"/>
  <c r="T516" i="1"/>
  <c r="T594" i="1"/>
  <c r="T774" i="1"/>
  <c r="T1812" i="1"/>
  <c r="T3139" i="1"/>
  <c r="T502" i="1"/>
  <c r="T1340" i="1"/>
  <c r="T450" i="1"/>
  <c r="T2374" i="1"/>
  <c r="T3791" i="1"/>
  <c r="T172" i="1"/>
  <c r="T893" i="1"/>
  <c r="T911" i="1"/>
  <c r="T3948" i="1"/>
  <c r="T3964" i="1"/>
  <c r="T509" i="1"/>
  <c r="T905" i="1"/>
  <c r="T4092" i="1"/>
  <c r="T1987" i="1"/>
  <c r="T2324" i="1"/>
  <c r="T140" i="1"/>
  <c r="T4113" i="1"/>
  <c r="T1020" i="1"/>
  <c r="T3912" i="1"/>
  <c r="T2416" i="1"/>
  <c r="T662" i="1"/>
  <c r="T907" i="1"/>
  <c r="T1242" i="1"/>
  <c r="T3061" i="1"/>
  <c r="T513" i="1"/>
  <c r="T619" i="1"/>
  <c r="T1440" i="1"/>
  <c r="T2345" i="1"/>
  <c r="T2777" i="1"/>
  <c r="T3117" i="1"/>
  <c r="T882" i="1"/>
  <c r="T1808" i="1"/>
  <c r="T1110" i="1"/>
  <c r="T1177" i="1"/>
  <c r="T1458" i="1"/>
  <c r="T475" i="1"/>
  <c r="T4062" i="1"/>
  <c r="T1018" i="1"/>
  <c r="T900" i="1"/>
  <c r="T1237" i="1"/>
  <c r="T234" i="1"/>
  <c r="T2910" i="1"/>
  <c r="T2893" i="1"/>
  <c r="T1422" i="1"/>
  <c r="T2661" i="1"/>
  <c r="T551" i="1"/>
  <c r="T1771" i="1"/>
  <c r="T1067" i="1"/>
  <c r="T3848" i="1"/>
  <c r="T1903" i="1"/>
  <c r="T702" i="1"/>
  <c r="T156" i="1"/>
  <c r="T781" i="1"/>
  <c r="T927" i="1"/>
  <c r="T1017" i="1"/>
  <c r="T3873" i="1"/>
  <c r="T4097" i="1"/>
  <c r="T2158" i="1"/>
  <c r="T1047" i="1"/>
  <c r="T607" i="1"/>
  <c r="T1081" i="1"/>
  <c r="T977" i="1"/>
  <c r="T2503" i="1"/>
  <c r="T4060" i="1"/>
  <c r="T558" i="1"/>
  <c r="T1102" i="1"/>
  <c r="T1567" i="1"/>
  <c r="T2384" i="1"/>
  <c r="T2951" i="1"/>
  <c r="T3069" i="1"/>
  <c r="T3857" i="1"/>
  <c r="T4061" i="1"/>
  <c r="T947" i="1"/>
  <c r="T1575" i="1"/>
  <c r="T4064" i="1"/>
  <c r="T3087" i="1"/>
  <c r="T897" i="1"/>
  <c r="T2589" i="1"/>
  <c r="T1327" i="1"/>
  <c r="T1120" i="1"/>
  <c r="T432" i="1"/>
  <c r="T1490" i="1"/>
  <c r="T4095" i="1"/>
  <c r="T3748" i="1"/>
  <c r="T129" i="1"/>
  <c r="T996" i="1"/>
  <c r="T1330" i="1"/>
  <c r="T943" i="1"/>
  <c r="T1598" i="1"/>
  <c r="T2157" i="1"/>
  <c r="T465" i="1"/>
  <c r="T3931" i="1"/>
  <c r="T451" i="1"/>
  <c r="T863" i="1"/>
  <c r="T1487" i="1"/>
  <c r="T2571" i="1"/>
  <c r="T478" i="1"/>
  <c r="T1002" i="1"/>
  <c r="T925" i="1"/>
  <c r="T4049" i="1"/>
  <c r="T2953" i="1"/>
  <c r="T3644" i="1"/>
  <c r="T3990" i="1"/>
  <c r="T2781" i="1"/>
  <c r="T2134" i="1"/>
  <c r="T3847" i="1"/>
  <c r="T1483" i="1"/>
  <c r="T2880" i="1"/>
  <c r="T1821" i="1"/>
  <c r="T975" i="1"/>
  <c r="T2646" i="1"/>
  <c r="T4109" i="1"/>
  <c r="T867" i="1"/>
  <c r="T1818" i="1"/>
  <c r="T423" i="1"/>
  <c r="T220" i="1"/>
  <c r="T602" i="1"/>
  <c r="T2150" i="1"/>
  <c r="T2768" i="1"/>
  <c r="T3744" i="1"/>
  <c r="T3860" i="1"/>
  <c r="T4084" i="1"/>
  <c r="T1780" i="1"/>
  <c r="T4110" i="1"/>
  <c r="T959" i="1"/>
  <c r="T978" i="1"/>
  <c r="T948" i="1"/>
  <c r="T1500" i="1"/>
  <c r="T2854" i="1"/>
  <c r="T2653" i="1"/>
  <c r="T130" i="1"/>
  <c r="T2959" i="1"/>
  <c r="T2411" i="1"/>
  <c r="T4004" i="1"/>
  <c r="T3981" i="1"/>
  <c r="T2383" i="1"/>
  <c r="T3921" i="1"/>
  <c r="T505" i="1"/>
  <c r="T2516" i="1"/>
  <c r="T2861" i="1"/>
  <c r="T3889" i="1"/>
  <c r="T1801" i="1"/>
  <c r="T2136" i="1"/>
  <c r="T2593" i="1"/>
  <c r="T1910" i="1"/>
  <c r="T958" i="1"/>
  <c r="T2146" i="1"/>
  <c r="T777" i="1"/>
  <c r="T1592" i="1"/>
  <c r="T1129" i="1"/>
  <c r="T1715" i="1"/>
  <c r="T3797" i="1"/>
  <c r="T1406" i="1"/>
  <c r="T3144" i="1"/>
  <c r="T1169" i="1"/>
  <c r="T998" i="1"/>
  <c r="T1105" i="1"/>
  <c r="T1917" i="1"/>
  <c r="T2135" i="1"/>
  <c r="T2866" i="1"/>
  <c r="T1044" i="1"/>
  <c r="T1159" i="1"/>
  <c r="T2349" i="1"/>
  <c r="T3962" i="1"/>
  <c r="T4036" i="1"/>
  <c r="T3891" i="1"/>
  <c r="T678" i="1"/>
  <c r="T3800" i="1"/>
  <c r="T581" i="1"/>
  <c r="T941" i="1"/>
  <c r="T3979" i="1"/>
  <c r="T2649" i="1"/>
  <c r="T2431" i="1"/>
  <c r="T937" i="1"/>
  <c r="T4065" i="1"/>
  <c r="T2127" i="1"/>
  <c r="T1565" i="1"/>
  <c r="T1050" i="1"/>
  <c r="T603" i="1"/>
  <c r="T1790" i="1"/>
  <c r="T633" i="1"/>
  <c r="T506" i="1"/>
  <c r="T1333" i="1"/>
  <c r="T519" i="1"/>
  <c r="T951" i="1"/>
  <c r="T2369" i="1"/>
  <c r="T1075" i="1"/>
  <c r="T1795" i="1"/>
  <c r="T4007" i="1"/>
  <c r="T428" i="1"/>
  <c r="T1915" i="1"/>
  <c r="T970" i="1"/>
  <c r="T1323" i="1"/>
  <c r="T880" i="1"/>
  <c r="T999" i="1"/>
  <c r="T4015" i="1"/>
  <c r="T721" i="1"/>
  <c r="T875" i="1"/>
  <c r="T2390" i="1"/>
  <c r="T3203" i="1"/>
  <c r="T3901" i="1"/>
  <c r="T4026" i="1"/>
  <c r="T2426" i="1"/>
  <c r="T1419" i="1"/>
  <c r="T2387" i="1"/>
  <c r="T546" i="1"/>
  <c r="T1904" i="1"/>
  <c r="T3866" i="1"/>
  <c r="T967" i="1"/>
  <c r="T3094" i="1"/>
  <c r="T504" i="1"/>
  <c r="T939" i="1"/>
  <c r="T2686" i="1"/>
  <c r="T1328" i="1"/>
  <c r="T1316" i="1"/>
  <c r="T2766" i="1"/>
  <c r="T1443" i="1"/>
  <c r="T200" i="1"/>
  <c r="T4101" i="1"/>
  <c r="T2751" i="1"/>
  <c r="T965" i="1"/>
  <c r="T424" i="1"/>
  <c r="T697" i="1"/>
  <c r="T986" i="1"/>
  <c r="T1874" i="1"/>
  <c r="T2750" i="1"/>
  <c r="T4075" i="1"/>
  <c r="T2511" i="1"/>
  <c r="T1094" i="1"/>
  <c r="T2892" i="1"/>
  <c r="T4019" i="1"/>
  <c r="T623" i="1"/>
  <c r="T1920" i="1"/>
  <c r="T472" i="1"/>
  <c r="T1705" i="1"/>
  <c r="T3194" i="1"/>
  <c r="T570" i="1"/>
  <c r="T586" i="1"/>
  <c r="T622" i="1"/>
  <c r="T886" i="1"/>
  <c r="T1055" i="1"/>
  <c r="T1062" i="1"/>
  <c r="T1991" i="1"/>
  <c r="T2567" i="1"/>
  <c r="T2643" i="1"/>
  <c r="T2843" i="1"/>
  <c r="T2851" i="1"/>
  <c r="T2946" i="1"/>
  <c r="T3749" i="1"/>
  <c r="T3796" i="1"/>
  <c r="T3929" i="1"/>
  <c r="T4070" i="1"/>
  <c r="T2601" i="1"/>
  <c r="T707" i="1"/>
  <c r="T610" i="1"/>
  <c r="T3973" i="1"/>
  <c r="T3142" i="1"/>
  <c r="T663" i="1"/>
  <c r="T151" i="1"/>
  <c r="T559" i="1"/>
  <c r="T1231" i="1"/>
  <c r="T3943" i="1"/>
  <c r="T2868" i="1"/>
  <c r="T2654" i="1"/>
  <c r="T2871" i="1"/>
  <c r="T2650" i="1"/>
  <c r="T1721" i="1"/>
  <c r="T706" i="1"/>
  <c r="T2682" i="1"/>
  <c r="T228" i="1"/>
  <c r="T914" i="1"/>
  <c r="T1456" i="1"/>
  <c r="T685" i="1"/>
  <c r="T775" i="1"/>
  <c r="T2162" i="1"/>
  <c r="T2769" i="1"/>
  <c r="T2572" i="1"/>
  <c r="T3081" i="1"/>
  <c r="T1581" i="1"/>
  <c r="T955" i="1"/>
  <c r="T2415" i="1"/>
  <c r="T3903" i="1"/>
  <c r="T4023" i="1"/>
  <c r="T4021" i="1"/>
  <c r="T456" i="1"/>
  <c r="T1085" i="1"/>
  <c r="T1331" i="1"/>
  <c r="T874" i="1"/>
  <c r="T2152" i="1"/>
  <c r="T510" i="1"/>
  <c r="T571" i="1"/>
  <c r="T883" i="1"/>
  <c r="T1234" i="1"/>
  <c r="T2156" i="1"/>
  <c r="T2386" i="1"/>
  <c r="T2695" i="1"/>
  <c r="T2903" i="1"/>
  <c r="T3131" i="1"/>
  <c r="T966" i="1"/>
  <c r="T715" i="1"/>
  <c r="T452" i="1"/>
  <c r="T2905" i="1"/>
  <c r="T1438" i="1"/>
  <c r="T2764" i="1"/>
  <c r="T425" i="1"/>
  <c r="T2001" i="1"/>
  <c r="T468" i="1"/>
  <c r="T1157" i="1"/>
  <c r="T720" i="1"/>
  <c r="T1494" i="1"/>
  <c r="T2564" i="1"/>
  <c r="T1738" i="1"/>
  <c r="T2161" i="1"/>
  <c r="T222" i="1"/>
  <c r="T2328" i="1"/>
  <c r="T2763" i="1"/>
  <c r="T155" i="1"/>
  <c r="T2403" i="1"/>
  <c r="T576" i="1"/>
  <c r="T1485" i="1"/>
  <c r="T2694" i="1"/>
  <c r="T2702" i="1"/>
  <c r="T552" i="1"/>
  <c r="T779" i="1"/>
  <c r="T1072" i="1"/>
  <c r="T2432" i="1"/>
  <c r="T2149" i="1"/>
  <c r="T2357" i="1"/>
  <c r="T2683" i="1"/>
  <c r="T458" i="1"/>
  <c r="T2389" i="1"/>
  <c r="T1712" i="1"/>
  <c r="T4067" i="1"/>
  <c r="T1563" i="1"/>
  <c r="T499" i="1"/>
  <c r="T1135" i="1"/>
  <c r="T2759" i="1"/>
  <c r="T3123" i="1"/>
  <c r="T3738" i="1"/>
  <c r="T3790" i="1"/>
  <c r="T1573" i="1"/>
  <c r="T611" i="1"/>
  <c r="T1155" i="1"/>
  <c r="T3089" i="1"/>
  <c r="T3952" i="1"/>
  <c r="T1314" i="1"/>
  <c r="T2413" i="1"/>
  <c r="T919" i="1"/>
  <c r="T2508" i="1"/>
  <c r="T2582" i="1"/>
  <c r="T3968" i="1"/>
  <c r="T2652" i="1"/>
  <c r="T1726" i="1"/>
  <c r="T148" i="1"/>
  <c r="T2353" i="1"/>
  <c r="T2123" i="1"/>
  <c r="T588" i="1"/>
  <c r="T976" i="1"/>
  <c r="T1084" i="1"/>
  <c r="T2417" i="1"/>
  <c r="T543" i="1"/>
  <c r="T1579" i="1"/>
  <c r="T3868" i="1"/>
  <c r="T1244" i="1"/>
  <c r="T166" i="1"/>
  <c r="T693" i="1"/>
  <c r="T1112" i="1"/>
  <c r="T1877" i="1"/>
  <c r="T1918" i="1"/>
  <c r="T1322" i="1"/>
  <c r="T921" i="1"/>
  <c r="T1101" i="1"/>
  <c r="T1115" i="1"/>
  <c r="T1128" i="1"/>
  <c r="T1409" i="1"/>
  <c r="T1583" i="1"/>
  <c r="T1791" i="1"/>
  <c r="T1868" i="1"/>
  <c r="T2570" i="1"/>
  <c r="T2585" i="1"/>
  <c r="T2895" i="1"/>
  <c r="T555" i="1"/>
  <c r="T2437" i="1"/>
  <c r="T1150" i="1"/>
  <c r="T3079" i="1"/>
  <c r="T2697" i="1"/>
  <c r="T1126" i="1"/>
  <c r="T994" i="1"/>
  <c r="T1160" i="1"/>
  <c r="T1111" i="1"/>
  <c r="T1875" i="1"/>
  <c r="T1545" i="1"/>
  <c r="T422" i="1"/>
  <c r="T2743" i="1"/>
  <c r="T507" i="1"/>
  <c r="T2404" i="1"/>
  <c r="T2864" i="1"/>
  <c r="T577" i="1"/>
  <c r="T597" i="1"/>
  <c r="T573" i="1"/>
  <c r="T902" i="1"/>
  <c r="T1407" i="1"/>
  <c r="T3963" i="1"/>
  <c r="T4043" i="1"/>
  <c r="T192" i="1"/>
  <c r="T1990" i="1"/>
  <c r="T1145" i="1"/>
  <c r="T2886" i="1"/>
  <c r="T711" i="1"/>
  <c r="T232" i="1"/>
  <c r="T664" i="1"/>
  <c r="T780" i="1"/>
  <c r="T1172" i="1"/>
  <c r="T1740" i="1"/>
  <c r="T1865" i="1"/>
  <c r="T3055" i="1"/>
  <c r="T4074" i="1"/>
  <c r="T696" i="1"/>
  <c r="T575" i="1"/>
  <c r="T2124" i="1"/>
  <c r="T2350" i="1"/>
  <c r="T1013" i="1"/>
  <c r="T563" i="1"/>
  <c r="T2382" i="1"/>
  <c r="T3200" i="1"/>
  <c r="T1688" i="1"/>
  <c r="T940" i="1"/>
  <c r="T1140" i="1"/>
  <c r="T665" i="1"/>
  <c r="T864" i="1"/>
  <c r="T3097" i="1"/>
  <c r="T144" i="1"/>
  <c r="T239" i="1"/>
  <c r="T1425" i="1"/>
  <c r="T1561" i="1"/>
  <c r="T2440" i="1"/>
  <c r="T2779" i="1"/>
  <c r="T3917" i="1"/>
  <c r="T4086" i="1"/>
  <c r="T2681" i="1"/>
  <c r="T2372" i="1"/>
  <c r="T2700" i="1"/>
  <c r="T545" i="1"/>
  <c r="T872" i="1"/>
  <c r="T3120" i="1"/>
  <c r="T719" i="1"/>
  <c r="T1324" i="1"/>
  <c r="T906" i="1"/>
  <c r="T904" i="1"/>
  <c r="T3928" i="1"/>
  <c r="T462" i="1"/>
  <c r="T1042" i="1"/>
  <c r="T491" i="1"/>
  <c r="T3919" i="1"/>
  <c r="T4087" i="1"/>
  <c r="T1909" i="1"/>
  <c r="T1597" i="1"/>
  <c r="T3085" i="1"/>
  <c r="T3794" i="1"/>
  <c r="T125" i="1"/>
  <c r="T3105" i="1"/>
  <c r="T1010" i="1"/>
  <c r="T159" i="1"/>
  <c r="T599" i="1"/>
  <c r="T2569" i="1"/>
  <c r="T2153" i="1"/>
  <c r="T2881" i="1"/>
  <c r="T1501" i="1"/>
  <c r="T2370" i="1"/>
  <c r="T2573" i="1"/>
  <c r="T2771" i="1"/>
  <c r="T3088" i="1"/>
  <c r="T3947" i="1"/>
  <c r="T3996" i="1"/>
  <c r="T4009" i="1"/>
  <c r="T1488" i="1"/>
  <c r="T2685" i="1"/>
  <c r="T1121" i="1"/>
  <c r="T1413" i="1"/>
  <c r="T2765" i="1"/>
  <c r="T217" i="1"/>
  <c r="T973" i="1"/>
  <c r="T3911" i="1"/>
  <c r="T1125" i="1"/>
  <c r="T1132" i="1"/>
  <c r="T1717" i="1"/>
  <c r="T3942" i="1"/>
  <c r="T714" i="1"/>
  <c r="T1720" i="1"/>
  <c r="T3083" i="1"/>
  <c r="T4044" i="1"/>
  <c r="T675" i="1"/>
  <c r="T2132" i="1"/>
  <c r="T511" i="1"/>
  <c r="T579" i="1"/>
  <c r="T608" i="1"/>
  <c r="T638" i="1"/>
  <c r="T1344" i="1"/>
  <c r="T1416" i="1"/>
  <c r="T1420" i="1"/>
  <c r="T2398" i="1"/>
  <c r="T2410" i="1"/>
  <c r="T2424" i="1"/>
  <c r="T2442" i="1"/>
  <c r="T2850" i="1"/>
  <c r="T3854" i="1"/>
  <c r="T3870" i="1"/>
  <c r="T3920" i="1"/>
  <c r="T4006" i="1"/>
  <c r="T4115" i="1"/>
  <c r="T1703" i="1"/>
  <c r="T3090" i="1"/>
  <c r="T1012" i="1"/>
  <c r="T2775" i="1"/>
  <c r="T2391" i="1"/>
  <c r="T486" i="1"/>
  <c r="T631" i="1"/>
  <c r="T1171" i="1"/>
  <c r="T1907" i="1"/>
  <c r="T572" i="1"/>
  <c r="T1116" i="1"/>
  <c r="T2130" i="1"/>
  <c r="T2154" i="1"/>
  <c r="T2587" i="1"/>
  <c r="T2588" i="1"/>
  <c r="T2594" i="1"/>
  <c r="T2889" i="1"/>
  <c r="T4068" i="1"/>
  <c r="T4081" i="1"/>
  <c r="T1107" i="1"/>
  <c r="T496" i="1"/>
  <c r="T3062" i="1"/>
  <c r="T2955" i="1"/>
  <c r="T1070" i="1"/>
  <c r="T1151" i="1"/>
  <c r="T2512" i="1"/>
  <c r="T3054" i="1"/>
  <c r="T2690" i="1"/>
  <c r="T2581" i="1"/>
  <c r="T514" i="1"/>
  <c r="T1994" i="1"/>
  <c r="T1117" i="1"/>
  <c r="T2436" i="1"/>
  <c r="T508" i="1"/>
  <c r="T1147" i="1"/>
  <c r="T1408" i="1"/>
  <c r="T1600" i="1"/>
  <c r="T2393" i="1"/>
  <c r="T4002" i="1"/>
  <c r="T196" i="1"/>
  <c r="T1881" i="1"/>
  <c r="T3080" i="1"/>
  <c r="T765" i="1"/>
  <c r="T2142" i="1"/>
  <c r="T870" i="1"/>
  <c r="T684" i="1"/>
  <c r="T1131" i="1"/>
  <c r="T596" i="1"/>
  <c r="T992" i="1"/>
  <c r="T1424" i="1"/>
  <c r="T442" i="1"/>
  <c r="T445" i="1"/>
  <c r="T484" i="1"/>
  <c r="T1130" i="1"/>
  <c r="T1173" i="1"/>
  <c r="T1423" i="1"/>
  <c r="T1437" i="1"/>
  <c r="T1484" i="1"/>
  <c r="T1566" i="1"/>
  <c r="T1741" i="1"/>
  <c r="T1906" i="1"/>
  <c r="T2346" i="1"/>
  <c r="T2948" i="1"/>
  <c r="T3119" i="1"/>
  <c r="T3647" i="1"/>
  <c r="T3941" i="1"/>
  <c r="T2651" i="1"/>
  <c r="T466" i="1"/>
  <c r="T3954" i="1"/>
  <c r="T2662" i="1"/>
  <c r="T2660" i="1"/>
  <c r="T565" i="1"/>
  <c r="T550" i="1"/>
  <c r="T3076" i="1"/>
  <c r="T548" i="1"/>
  <c r="T1046" i="1"/>
  <c r="T632" i="1"/>
  <c r="T1088" i="1"/>
  <c r="T150" i="1"/>
  <c r="T2909" i="1"/>
  <c r="T4051" i="1"/>
  <c r="T2504" i="1"/>
  <c r="T1585" i="1"/>
  <c r="T1813" i="1"/>
  <c r="T3972" i="1"/>
  <c r="T2356" i="1"/>
  <c r="T3070" i="1"/>
  <c r="T457" i="1"/>
  <c r="T191" i="1"/>
  <c r="T1074" i="1"/>
  <c r="T3808" i="1"/>
  <c r="T4052" i="1"/>
  <c r="T2348" i="1"/>
  <c r="T461" i="1"/>
  <c r="T1141" i="1"/>
  <c r="T601" i="1"/>
  <c r="T593" i="1"/>
  <c r="T2396" i="1"/>
  <c r="T3198" i="1"/>
  <c r="T2138" i="1"/>
  <c r="T1164" i="1"/>
  <c r="T153" i="1"/>
  <c r="T3880" i="1"/>
  <c r="T2693" i="1"/>
  <c r="T3110" i="1"/>
  <c r="T2656" i="1"/>
  <c r="T1049" i="1"/>
  <c r="T1696" i="1"/>
  <c r="T1869" i="1"/>
  <c r="T1988" i="1"/>
  <c r="T2128" i="1"/>
  <c r="T2395" i="1"/>
  <c r="T3121" i="1"/>
  <c r="T1099" i="1"/>
  <c r="T2376" i="1"/>
  <c r="T2521" i="1"/>
  <c r="T1103" i="1"/>
  <c r="T215" i="1"/>
  <c r="T683" i="1"/>
  <c r="T1113" i="1"/>
  <c r="T2362" i="1"/>
  <c r="T2865" i="1"/>
  <c r="T3067" i="1"/>
  <c r="T3112" i="1"/>
  <c r="T3861" i="1"/>
  <c r="T4114" i="1"/>
  <c r="T1092" i="1"/>
  <c r="T2438" i="1"/>
  <c r="T1118" i="1"/>
  <c r="T2877" i="1"/>
  <c r="T1724" i="1"/>
  <c r="T123" i="1"/>
  <c r="T582" i="1"/>
  <c r="T1543" i="1"/>
  <c r="T1547" i="1"/>
  <c r="T1729" i="1"/>
  <c r="T3134" i="1"/>
  <c r="T3632" i="1"/>
  <c r="T476" i="1"/>
  <c r="T598" i="1"/>
  <c r="T676" i="1"/>
  <c r="T3906" i="1"/>
  <c r="T2427" i="1"/>
  <c r="T455" i="1"/>
  <c r="T773" i="1"/>
  <c r="T3855" i="1"/>
  <c r="T2418" i="1"/>
  <c r="T3096" i="1"/>
  <c r="T3959" i="1"/>
  <c r="T1175" i="1"/>
  <c r="T1913" i="1"/>
  <c r="T3075" i="1"/>
  <c r="T1736" i="1"/>
  <c r="T561" i="1"/>
  <c r="T568" i="1"/>
  <c r="T629" i="1"/>
  <c r="T636" i="1"/>
  <c r="T2148" i="1"/>
  <c r="T2420" i="1"/>
  <c r="T2687" i="1"/>
  <c r="T2915" i="1"/>
  <c r="T3858" i="1"/>
  <c r="T4047" i="1"/>
  <c r="T3082" i="1"/>
  <c r="T4094" i="1"/>
  <c r="T1083" i="1"/>
  <c r="T984" i="1"/>
  <c r="T449" i="1"/>
  <c r="T1412" i="1"/>
  <c r="T2423" i="1"/>
  <c r="T2904" i="1"/>
  <c r="T3060" i="1"/>
  <c r="T3074" i="1"/>
  <c r="T1876" i="1"/>
  <c r="T214" i="1"/>
  <c r="T1449" i="1"/>
  <c r="T122" i="1"/>
  <c r="T2434" i="1"/>
  <c r="T4017" i="1"/>
  <c r="T2680" i="1"/>
  <c r="T1595" i="1"/>
  <c r="T591" i="1"/>
  <c r="T1589" i="1"/>
  <c r="T2425" i="1"/>
  <c r="T3864" i="1"/>
  <c r="T983" i="1"/>
  <c r="T427" i="1"/>
  <c r="T562" i="1"/>
  <c r="T1123" i="1"/>
  <c r="T580" i="1"/>
  <c r="T585" i="1"/>
  <c r="T2911" i="1"/>
  <c r="T1453" i="1"/>
  <c r="T163" i="1"/>
  <c r="T169" i="1"/>
  <c r="T2591" i="1"/>
  <c r="T3122" i="1"/>
  <c r="T2155" i="1"/>
  <c r="T488" i="1"/>
  <c r="T640" i="1"/>
  <c r="T3934" i="1"/>
  <c r="T216" i="1"/>
  <c r="T637" i="1"/>
  <c r="T1183" i="1"/>
  <c r="T154" i="1"/>
  <c r="T1442" i="1"/>
  <c r="T542" i="1"/>
  <c r="T1180" i="1"/>
  <c r="T1499" i="1"/>
  <c r="T3914" i="1"/>
  <c r="T4008" i="1"/>
  <c r="T1704" i="1"/>
  <c r="T157" i="1"/>
  <c r="T3995" i="1"/>
  <c r="T2375" i="1"/>
  <c r="T1178" i="1"/>
  <c r="T566" i="1"/>
  <c r="T3057" i="1"/>
  <c r="T2950" i="1"/>
  <c r="T3798" i="1"/>
  <c r="T668" i="1"/>
  <c r="T1136" i="1"/>
  <c r="T2916" i="1"/>
  <c r="T2943" i="1"/>
  <c r="T3641" i="1"/>
  <c r="T1867" i="1"/>
  <c r="T447" i="1"/>
  <c r="T2696" i="1"/>
  <c r="T2912" i="1"/>
  <c r="T3126" i="1"/>
  <c r="T2430" i="1"/>
  <c r="T2691" i="1"/>
  <c r="T437" i="1"/>
  <c r="T161" i="1"/>
  <c r="T173" i="1"/>
  <c r="T2429" i="1"/>
  <c r="T2433" i="1"/>
  <c r="T3202" i="1"/>
  <c r="T3807" i="1"/>
  <c r="T194" i="1"/>
  <c r="T498" i="1"/>
  <c r="T1318" i="1"/>
  <c r="T578" i="1"/>
  <c r="T2596" i="1"/>
  <c r="T2584" i="1"/>
  <c r="T1452" i="1"/>
  <c r="T698" i="1"/>
  <c r="T3953" i="1"/>
  <c r="T544" i="1"/>
  <c r="T3631" i="1"/>
  <c r="T641" i="1"/>
  <c r="T621" i="1"/>
  <c r="T124" i="1"/>
  <c r="T126" i="1"/>
  <c r="T131" i="1"/>
  <c r="T132" i="1"/>
  <c r="T133" i="1"/>
  <c r="T135" i="1"/>
  <c r="T136" i="1"/>
  <c r="T138" i="1"/>
  <c r="T139" i="1"/>
  <c r="T142" i="1"/>
  <c r="T145" i="1"/>
  <c r="T149" i="1"/>
  <c r="T160" i="1"/>
  <c r="T162" i="1"/>
  <c r="T165" i="1"/>
  <c r="T167" i="1"/>
  <c r="T174" i="1"/>
  <c r="T175" i="1"/>
  <c r="T176" i="1"/>
  <c r="T178" i="1"/>
  <c r="T180" i="1"/>
  <c r="T184" i="1"/>
  <c r="T188" i="1"/>
  <c r="T190" i="1"/>
  <c r="T195" i="1"/>
  <c r="T197" i="1"/>
  <c r="T201" i="1"/>
  <c r="T204" i="1"/>
  <c r="T208" i="1"/>
  <c r="T210" i="1"/>
  <c r="T211" i="1"/>
  <c r="T223" i="1"/>
  <c r="T225" i="1"/>
  <c r="T226" i="1"/>
  <c r="T227" i="1"/>
  <c r="T229" i="1"/>
  <c r="T230" i="1"/>
  <c r="T231" i="1"/>
  <c r="T233" i="1"/>
  <c r="T235" i="1"/>
  <c r="T237" i="1"/>
  <c r="T238" i="1"/>
  <c r="T240" i="1"/>
  <c r="T429" i="1"/>
  <c r="T431" i="1"/>
  <c r="T435" i="1"/>
  <c r="T438" i="1"/>
  <c r="T439" i="1"/>
  <c r="T441" i="1"/>
  <c r="T443" i="1"/>
  <c r="T453" i="1"/>
  <c r="T459" i="1"/>
  <c r="T463" i="1"/>
  <c r="T464" i="1"/>
  <c r="T470" i="1"/>
  <c r="T471" i="1"/>
  <c r="T477" i="1"/>
  <c r="T479" i="1"/>
  <c r="T480" i="1"/>
  <c r="T489" i="1"/>
  <c r="T490" i="1"/>
  <c r="T492" i="1"/>
  <c r="T493" i="1"/>
  <c r="T494" i="1"/>
  <c r="T495" i="1"/>
  <c r="T497" i="1"/>
  <c r="T503" i="1"/>
  <c r="T512" i="1"/>
  <c r="T518" i="1"/>
  <c r="T520" i="1"/>
  <c r="T549" i="1"/>
  <c r="T554" i="1"/>
  <c r="T557" i="1"/>
  <c r="T560" i="1"/>
  <c r="T564" i="1"/>
  <c r="T567" i="1"/>
  <c r="T569" i="1"/>
  <c r="T574" i="1"/>
  <c r="T583" i="1"/>
  <c r="T584" i="1"/>
  <c r="T587" i="1"/>
  <c r="T604" i="1"/>
  <c r="T606" i="1"/>
  <c r="T609" i="1"/>
  <c r="T612" i="1"/>
  <c r="T613" i="1"/>
  <c r="T614" i="1"/>
  <c r="T616" i="1"/>
  <c r="T617" i="1"/>
  <c r="T618" i="1"/>
  <c r="T620" i="1"/>
  <c r="T625" i="1"/>
  <c r="T626" i="1"/>
  <c r="T627" i="1"/>
  <c r="T630" i="1"/>
  <c r="T634" i="1"/>
  <c r="T639" i="1"/>
  <c r="T688" i="1"/>
  <c r="T708" i="1"/>
  <c r="T712" i="1"/>
  <c r="T762" i="1"/>
  <c r="T764" i="1"/>
  <c r="T766" i="1"/>
  <c r="T768" i="1"/>
  <c r="T770" i="1"/>
  <c r="T772" i="1"/>
  <c r="T877" i="1"/>
  <c r="T889" i="1"/>
  <c r="T899" i="1"/>
  <c r="T903" i="1"/>
  <c r="T908" i="1"/>
  <c r="T909" i="1"/>
  <c r="T910" i="1"/>
  <c r="T913" i="1"/>
  <c r="T916" i="1"/>
  <c r="T918" i="1"/>
  <c r="T922" i="1"/>
  <c r="T928" i="1"/>
  <c r="T929" i="1"/>
  <c r="T931" i="1"/>
  <c r="T938" i="1"/>
  <c r="T949" i="1"/>
  <c r="T990" i="1"/>
  <c r="T1043" i="1"/>
  <c r="T1048" i="1"/>
  <c r="T1051" i="1"/>
  <c r="T1052" i="1"/>
  <c r="T1053" i="1"/>
  <c r="T1054" i="1"/>
  <c r="T1056" i="1"/>
  <c r="T1057" i="1"/>
  <c r="T1058" i="1"/>
  <c r="T1059" i="1"/>
  <c r="T1060" i="1"/>
  <c r="T1061" i="1"/>
  <c r="T1063" i="1"/>
  <c r="T1065" i="1"/>
  <c r="T1073" i="1"/>
  <c r="T1086" i="1"/>
  <c r="T1089" i="1"/>
  <c r="T1109" i="1"/>
  <c r="T1122" i="1"/>
  <c r="T1124" i="1"/>
  <c r="T1127" i="1"/>
  <c r="T1133" i="1"/>
  <c r="T1142" i="1"/>
  <c r="T1143" i="1"/>
  <c r="T1144" i="1"/>
  <c r="T1146" i="1"/>
  <c r="T1149" i="1"/>
  <c r="T1153" i="1"/>
  <c r="T1158" i="1"/>
  <c r="T1161" i="1"/>
  <c r="T1163" i="1"/>
  <c r="T1165" i="1"/>
  <c r="T1166" i="1"/>
  <c r="T1174" i="1"/>
  <c r="T1179" i="1"/>
  <c r="T1229" i="1"/>
  <c r="T1232" i="1"/>
  <c r="T1233" i="1"/>
  <c r="T1236" i="1"/>
  <c r="T1238" i="1"/>
  <c r="T1239" i="1"/>
  <c r="T1241" i="1"/>
  <c r="T1334" i="1"/>
  <c r="T1335" i="1"/>
  <c r="T1342" i="1"/>
  <c r="T1411" i="1"/>
  <c r="T1418" i="1"/>
  <c r="T1427" i="1"/>
  <c r="T1428" i="1"/>
  <c r="T1431" i="1"/>
  <c r="T1434" i="1"/>
  <c r="T1444" i="1"/>
  <c r="T1445" i="1"/>
  <c r="T1446" i="1"/>
  <c r="T1447" i="1"/>
  <c r="T1448" i="1"/>
  <c r="T1450" i="1"/>
  <c r="T1451" i="1"/>
  <c r="T1454" i="1"/>
  <c r="T1455" i="1"/>
  <c r="T1459" i="1"/>
  <c r="T1460" i="1"/>
  <c r="T1461" i="1"/>
  <c r="T1462" i="1"/>
  <c r="T1486" i="1"/>
  <c r="T1489" i="1"/>
  <c r="T1491" i="1"/>
  <c r="T1495" i="1"/>
  <c r="T1497" i="1"/>
  <c r="T1498" i="1"/>
  <c r="T1546" i="1"/>
  <c r="T1549" i="1"/>
  <c r="T1553" i="1"/>
  <c r="T1555" i="1"/>
  <c r="T1556" i="1"/>
  <c r="T1557" i="1"/>
  <c r="T1564" i="1"/>
  <c r="T1571" i="1"/>
  <c r="T1582" i="1"/>
  <c r="T1586" i="1"/>
  <c r="T1588" i="1"/>
  <c r="T1590" i="1"/>
  <c r="T1591" i="1"/>
  <c r="T1594" i="1"/>
  <c r="T1599" i="1"/>
  <c r="T1601" i="1"/>
  <c r="T1684" i="1"/>
  <c r="T1698" i="1"/>
  <c r="T1700" i="1"/>
  <c r="T1707" i="1"/>
  <c r="T1708" i="1"/>
  <c r="T1710" i="1"/>
  <c r="T1714" i="1"/>
  <c r="T1723" i="1"/>
  <c r="T1731" i="1"/>
  <c r="T1732" i="1"/>
  <c r="T1733" i="1"/>
  <c r="T1734" i="1"/>
  <c r="T1735" i="1"/>
  <c r="T1742" i="1"/>
  <c r="T1768" i="1"/>
  <c r="T1815" i="1"/>
  <c r="T1817" i="1"/>
  <c r="T1820" i="1"/>
  <c r="T1863" i="1"/>
  <c r="T1871" i="1"/>
  <c r="T1878" i="1"/>
  <c r="T1879" i="1"/>
  <c r="T1880" i="1"/>
  <c r="T1984" i="1"/>
  <c r="T1995" i="1"/>
  <c r="T1996" i="1"/>
  <c r="T1998" i="1"/>
  <c r="T1999" i="1"/>
  <c r="T2143" i="1"/>
  <c r="T2151" i="1"/>
  <c r="T2343" i="1"/>
  <c r="T2344" i="1"/>
  <c r="T2347" i="1"/>
  <c r="T2351" i="1"/>
  <c r="T2352" i="1"/>
  <c r="T2354" i="1"/>
  <c r="T2355" i="1"/>
  <c r="T2358" i="1"/>
  <c r="T2359" i="1"/>
  <c r="T2360" i="1"/>
  <c r="T2363" i="1"/>
  <c r="T2365" i="1"/>
  <c r="T2366" i="1"/>
  <c r="T2367" i="1"/>
  <c r="T2371" i="1"/>
  <c r="T2373" i="1"/>
  <c r="T2377" i="1"/>
  <c r="T2379" i="1"/>
  <c r="T2380" i="1"/>
  <c r="T2381" i="1"/>
  <c r="T2388" i="1"/>
  <c r="T2392" i="1"/>
  <c r="T2394" i="1"/>
  <c r="T2397" i="1"/>
  <c r="T2399" i="1"/>
  <c r="T2400" i="1"/>
  <c r="T2401" i="1"/>
  <c r="T2402" i="1"/>
  <c r="T2406" i="1"/>
  <c r="T2412" i="1"/>
  <c r="T2414" i="1"/>
  <c r="T2419" i="1"/>
  <c r="T2421" i="1"/>
  <c r="T2428" i="1"/>
  <c r="T2435" i="1"/>
  <c r="T2439" i="1"/>
  <c r="T2441" i="1"/>
  <c r="T2505" i="1"/>
  <c r="T2506" i="1"/>
  <c r="T2507" i="1"/>
  <c r="T2509" i="1"/>
  <c r="T2510" i="1"/>
  <c r="T2513" i="1"/>
  <c r="T2514" i="1"/>
  <c r="T2515" i="1"/>
  <c r="T2518" i="1"/>
  <c r="T2520" i="1"/>
  <c r="T2522" i="1"/>
  <c r="T2563" i="1"/>
  <c r="T2565" i="1"/>
  <c r="T2566" i="1"/>
  <c r="T2568" i="1"/>
  <c r="T2574" i="1"/>
  <c r="T2575" i="1"/>
  <c r="T2576" i="1"/>
  <c r="T2577" i="1"/>
  <c r="T2578" i="1"/>
  <c r="T2579" i="1"/>
  <c r="T2580" i="1"/>
  <c r="T2586" i="1"/>
  <c r="T2592" i="1"/>
  <c r="T2595" i="1"/>
  <c r="T2644" i="1"/>
  <c r="T2688" i="1"/>
  <c r="T2689" i="1"/>
  <c r="T2701" i="1"/>
  <c r="T2745" i="1"/>
  <c r="T2752" i="1"/>
  <c r="T2753" i="1"/>
  <c r="T2756" i="1"/>
  <c r="T2762" i="1"/>
  <c r="T2767" i="1"/>
  <c r="T2773" i="1"/>
  <c r="T2774" i="1"/>
  <c r="T2782" i="1"/>
  <c r="T2844" i="1"/>
  <c r="T2845" i="1"/>
  <c r="T2848" i="1"/>
  <c r="T2849" i="1"/>
  <c r="T2853" i="1"/>
  <c r="T2855" i="1"/>
  <c r="T2860" i="1"/>
  <c r="T2867" i="1"/>
  <c r="T2874" i="1"/>
  <c r="T2878" i="1"/>
  <c r="T2883" i="1"/>
  <c r="T2890" i="1"/>
  <c r="T2896" i="1"/>
  <c r="T2901" i="1"/>
  <c r="T2945" i="1"/>
  <c r="T2947" i="1"/>
  <c r="T2952" i="1"/>
  <c r="T2956" i="1"/>
  <c r="T2960" i="1"/>
  <c r="T2961" i="1"/>
  <c r="T2962" i="1"/>
  <c r="T3056" i="1"/>
  <c r="T3058" i="1"/>
  <c r="T3059" i="1"/>
  <c r="T3063" i="1"/>
  <c r="T3084" i="1"/>
  <c r="T3116" i="1"/>
  <c r="T3127" i="1"/>
  <c r="T3129" i="1"/>
  <c r="T3140" i="1"/>
  <c r="T3145" i="1"/>
  <c r="T3147" i="1"/>
  <c r="T3192" i="1"/>
  <c r="T3196" i="1"/>
  <c r="T3206" i="1"/>
  <c r="T3208" i="1"/>
  <c r="T3630" i="1"/>
  <c r="T3638" i="1"/>
  <c r="T3643" i="1"/>
  <c r="T3645" i="1"/>
  <c r="T3735" i="1"/>
  <c r="T3743" i="1"/>
  <c r="T3745" i="1"/>
  <c r="T3746" i="1"/>
  <c r="T3792" i="1"/>
  <c r="T3793" i="1"/>
  <c r="T3804" i="1"/>
  <c r="T3806" i="1"/>
  <c r="T3865" i="1"/>
  <c r="T3874" i="1"/>
  <c r="T3875" i="1"/>
  <c r="T3876" i="1"/>
  <c r="T3877" i="1"/>
  <c r="T3881" i="1"/>
  <c r="T3884" i="1"/>
  <c r="T3885" i="1"/>
  <c r="T3886" i="1"/>
  <c r="T3887" i="1"/>
  <c r="T3888" i="1"/>
  <c r="T3894" i="1"/>
  <c r="T3905" i="1"/>
  <c r="T3918" i="1"/>
  <c r="T3923" i="1"/>
  <c r="T3932" i="1"/>
  <c r="T3933" i="1"/>
  <c r="T3938" i="1"/>
  <c r="T3944" i="1"/>
  <c r="T3946" i="1"/>
  <c r="T3950" i="1"/>
  <c r="T3955" i="1"/>
  <c r="T3956" i="1"/>
  <c r="T3958" i="1"/>
  <c r="T3965" i="1"/>
  <c r="T3977" i="1"/>
  <c r="T3991" i="1"/>
  <c r="T3999" i="1"/>
  <c r="T4014" i="1"/>
  <c r="T4016" i="1"/>
  <c r="T4025" i="1"/>
  <c r="T4028" i="1"/>
  <c r="T4031" i="1"/>
  <c r="T4033" i="1"/>
  <c r="T4045" i="1"/>
  <c r="T4053" i="1"/>
  <c r="T4056" i="1"/>
  <c r="T4063" i="1"/>
  <c r="T4073" i="1"/>
  <c r="T4078" i="1"/>
  <c r="T4080" i="1"/>
  <c r="T4082" i="1"/>
  <c r="T4089" i="1"/>
  <c r="T4099" i="1"/>
  <c r="T4100" i="1"/>
  <c r="T4102" i="1"/>
  <c r="T4103" i="1"/>
  <c r="T4111" i="1"/>
  <c r="T2736" i="1"/>
  <c r="S2245" i="1"/>
  <c r="S1255" i="1"/>
  <c r="S1014" i="1"/>
  <c r="S2016" i="1"/>
  <c r="S3842" i="1"/>
  <c r="S2613" i="1"/>
  <c r="S80" i="1"/>
  <c r="S2247" i="1"/>
  <c r="S2261" i="1"/>
  <c r="S2187" i="1"/>
  <c r="S2271" i="1"/>
  <c r="S1945" i="1"/>
  <c r="S2077" i="1"/>
  <c r="S2723" i="1"/>
  <c r="S644" i="1"/>
  <c r="S1960" i="1"/>
  <c r="S2626" i="1"/>
  <c r="S2244" i="1"/>
  <c r="S2274" i="1"/>
  <c r="S1662" i="1"/>
  <c r="S2233" i="1"/>
  <c r="S1480" i="1"/>
  <c r="S2230" i="1"/>
  <c r="S2236" i="1"/>
  <c r="S1972" i="1"/>
  <c r="S1963" i="1"/>
  <c r="S2194" i="1"/>
  <c r="S1980" i="1"/>
  <c r="S2189" i="1"/>
  <c r="S2737" i="1"/>
  <c r="S2252" i="1"/>
  <c r="S2627" i="1"/>
  <c r="S2199" i="1"/>
  <c r="S2227" i="1"/>
  <c r="S2018" i="1"/>
  <c r="S1764" i="1"/>
  <c r="S2619" i="1"/>
  <c r="S2013" i="1"/>
  <c r="S2047" i="1"/>
  <c r="S2243" i="1"/>
  <c r="S1950" i="1"/>
  <c r="S1946" i="1"/>
  <c r="S1217" i="1"/>
  <c r="S2263" i="1"/>
  <c r="S2272" i="1"/>
  <c r="S2204" i="1"/>
  <c r="S1956" i="1"/>
  <c r="S1974" i="1"/>
  <c r="S1478" i="1"/>
  <c r="S2603" i="1"/>
  <c r="S2629" i="1"/>
  <c r="S2259" i="1"/>
  <c r="S2026" i="1"/>
  <c r="S1971" i="1"/>
  <c r="S1514" i="1"/>
  <c r="S2078" i="1"/>
  <c r="S2202" i="1"/>
  <c r="S2196" i="1"/>
  <c r="S2238" i="1"/>
  <c r="S2329" i="1"/>
  <c r="S2184" i="1"/>
  <c r="S2338" i="1"/>
  <c r="S2082" i="1"/>
  <c r="S2045" i="1"/>
  <c r="S2191" i="1"/>
  <c r="S1403" i="1"/>
  <c r="S2234" i="1"/>
  <c r="S2015" i="1"/>
  <c r="S2729" i="1"/>
  <c r="S2185" i="1"/>
  <c r="S2021" i="1"/>
  <c r="S1534" i="1"/>
  <c r="S2052" i="1"/>
  <c r="S2256" i="1"/>
  <c r="S2996" i="1"/>
  <c r="S1467" i="1"/>
  <c r="S2195" i="1"/>
  <c r="S2312" i="1"/>
  <c r="S2449" i="1"/>
  <c r="S1382" i="1"/>
  <c r="S2040" i="1"/>
  <c r="S1536" i="1"/>
  <c r="S2190" i="1"/>
  <c r="S2277" i="1"/>
  <c r="S2609" i="1"/>
  <c r="S2282" i="1"/>
  <c r="S1979" i="1"/>
  <c r="S1957" i="1"/>
  <c r="S79" i="1"/>
  <c r="S2036" i="1"/>
  <c r="S316" i="1"/>
  <c r="S2741" i="1"/>
  <c r="S2203" i="1"/>
  <c r="S2003" i="1"/>
  <c r="S2269" i="1"/>
  <c r="S1346" i="1"/>
  <c r="S2246" i="1"/>
  <c r="S1976" i="1"/>
  <c r="S1969" i="1"/>
  <c r="S2031" i="1"/>
  <c r="S1982" i="1"/>
  <c r="S2635" i="1"/>
  <c r="S2054" i="1"/>
  <c r="S2239" i="1"/>
  <c r="S1023" i="1"/>
  <c r="S2709" i="1"/>
  <c r="S2301" i="1"/>
  <c r="S1947" i="1"/>
  <c r="S1978" i="1"/>
  <c r="S1032" i="1"/>
  <c r="S3728" i="1"/>
  <c r="S3155" i="1"/>
  <c r="S2235" i="1"/>
  <c r="S3813" i="1"/>
  <c r="S2262" i="1"/>
  <c r="S2604" i="1"/>
  <c r="S1196" i="1"/>
  <c r="S2268" i="1"/>
  <c r="S2012" i="1"/>
  <c r="S3003" i="1"/>
  <c r="S2072" i="1"/>
  <c r="S738" i="1"/>
  <c r="S3355" i="1"/>
  <c r="S2005" i="1"/>
  <c r="S45" i="1"/>
  <c r="S1839" i="1"/>
  <c r="S248" i="1"/>
  <c r="S2011" i="1"/>
  <c r="S2034" i="1"/>
  <c r="S2611" i="1"/>
  <c r="S540" i="1"/>
  <c r="S3027" i="1"/>
  <c r="S2039" i="1"/>
  <c r="S646" i="1"/>
  <c r="S3710" i="1"/>
  <c r="S2267" i="1"/>
  <c r="S2726" i="1"/>
  <c r="S1259" i="1"/>
  <c r="S2341" i="1"/>
  <c r="S1958" i="1"/>
  <c r="S308" i="1"/>
  <c r="S2216" i="1"/>
  <c r="S1194" i="1"/>
  <c r="S3446" i="1"/>
  <c r="S2081" i="1"/>
  <c r="S3584" i="1"/>
  <c r="S2257" i="1"/>
  <c r="S3294" i="1"/>
  <c r="S1970" i="1"/>
  <c r="S2186" i="1"/>
  <c r="S320" i="1"/>
  <c r="S2273" i="1"/>
  <c r="S1530" i="1"/>
  <c r="S2023" i="1"/>
  <c r="S2073" i="1"/>
  <c r="S1224" i="1"/>
  <c r="S647" i="1"/>
  <c r="S1506" i="1"/>
  <c r="S2254" i="1"/>
  <c r="S1612" i="1"/>
  <c r="S2280" i="1"/>
  <c r="S2242" i="1"/>
  <c r="S1198" i="1"/>
  <c r="S656" i="1"/>
  <c r="S845" i="1"/>
  <c r="S2488" i="1"/>
  <c r="S1632" i="1"/>
  <c r="S2717" i="1"/>
  <c r="S1973" i="1"/>
  <c r="S1835" i="1"/>
  <c r="S1967" i="1"/>
  <c r="S1200" i="1"/>
  <c r="S1754" i="1"/>
  <c r="S1966" i="1"/>
  <c r="S1975" i="1"/>
  <c r="S384" i="1"/>
  <c r="S2330" i="1"/>
  <c r="S1212" i="1"/>
  <c r="S2107" i="1"/>
  <c r="S1199" i="1"/>
  <c r="S2724" i="1"/>
  <c r="S1378" i="1"/>
  <c r="S3654" i="1"/>
  <c r="S1538" i="1"/>
  <c r="S2177" i="1"/>
  <c r="S2042" i="1"/>
  <c r="S2008" i="1"/>
  <c r="S110" i="1"/>
  <c r="S3026" i="1"/>
  <c r="S2739" i="1"/>
  <c r="S2226" i="1"/>
  <c r="S1289" i="1"/>
  <c r="S2817" i="1"/>
  <c r="S1925" i="1"/>
  <c r="S264" i="1"/>
  <c r="S3720" i="1"/>
  <c r="S759" i="1"/>
  <c r="S1025" i="1"/>
  <c r="S2014" i="1"/>
  <c r="S2006" i="1"/>
  <c r="S833" i="1"/>
  <c r="S2710" i="1"/>
  <c r="S306" i="1"/>
  <c r="S287" i="1"/>
  <c r="S3820" i="1"/>
  <c r="S2032" i="1"/>
  <c r="S1955" i="1"/>
  <c r="S2117" i="1"/>
  <c r="S3832" i="1"/>
  <c r="S2610" i="1"/>
  <c r="S3393" i="1"/>
  <c r="S2258" i="1"/>
  <c r="S3368" i="1"/>
  <c r="S2275" i="1"/>
  <c r="S111" i="1"/>
  <c r="S1388" i="1"/>
  <c r="S2068" i="1"/>
  <c r="S858" i="1"/>
  <c r="S3364" i="1"/>
  <c r="S2004" i="1"/>
  <c r="S1509" i="1"/>
  <c r="S3473" i="1"/>
  <c r="S389" i="1"/>
  <c r="S658" i="1"/>
  <c r="S3039" i="1"/>
  <c r="S1260" i="1"/>
  <c r="S1953" i="1"/>
  <c r="S1385" i="1"/>
  <c r="S2335" i="1"/>
  <c r="S1285" i="1"/>
  <c r="S2037" i="1"/>
  <c r="S3410" i="1"/>
  <c r="S3316" i="1"/>
  <c r="S3721" i="1"/>
  <c r="S1977" i="1"/>
  <c r="S1526" i="1"/>
  <c r="S1968" i="1"/>
  <c r="S385" i="1"/>
  <c r="S1022" i="1"/>
  <c r="S1520" i="1"/>
  <c r="S1841" i="1"/>
  <c r="S1351" i="1"/>
  <c r="S790" i="1"/>
  <c r="S1380" i="1"/>
  <c r="S2501" i="1"/>
  <c r="S2445" i="1"/>
  <c r="S1257" i="1"/>
  <c r="S2059" i="1"/>
  <c r="S3464" i="1"/>
  <c r="S3601" i="1"/>
  <c r="S2730" i="1"/>
  <c r="S1676" i="1"/>
  <c r="S1752" i="1"/>
  <c r="S2027" i="1"/>
  <c r="S1952" i="1"/>
  <c r="S1838" i="1"/>
  <c r="S1252" i="1"/>
  <c r="S2215" i="1"/>
  <c r="S1204" i="1"/>
  <c r="S2067" i="1"/>
  <c r="S1256" i="1"/>
  <c r="S1954" i="1"/>
  <c r="S83" i="1"/>
  <c r="S2062" i="1"/>
  <c r="S2213" i="1"/>
  <c r="S1928" i="1"/>
  <c r="S2547" i="1"/>
  <c r="S846" i="1"/>
  <c r="S1964" i="1"/>
  <c r="S2022" i="1"/>
  <c r="S3458" i="1"/>
  <c r="S2066" i="1"/>
  <c r="S260" i="1"/>
  <c r="S3048" i="1"/>
  <c r="S3462" i="1"/>
  <c r="S1376" i="1"/>
  <c r="S1477" i="1"/>
  <c r="S3157" i="1"/>
  <c r="S2621" i="1"/>
  <c r="S2638" i="1"/>
  <c r="S1939" i="1"/>
  <c r="S2837" i="1"/>
  <c r="S3709" i="1"/>
  <c r="S3445" i="1"/>
  <c r="S2284" i="1"/>
  <c r="S2283" i="1"/>
  <c r="S2192" i="1"/>
  <c r="S254" i="1"/>
  <c r="S3397" i="1"/>
  <c r="S3607" i="1"/>
  <c r="S39" i="1"/>
  <c r="S1358" i="1"/>
  <c r="S2457" i="1"/>
  <c r="S2043" i="1"/>
  <c r="S391" i="1"/>
  <c r="S2458" i="1"/>
  <c r="S2172" i="1"/>
  <c r="S787" i="1"/>
  <c r="S3539" i="1"/>
  <c r="S2467" i="1"/>
  <c r="S2266" i="1"/>
  <c r="S3009" i="1"/>
  <c r="S3510" i="1"/>
  <c r="S1539" i="1"/>
  <c r="S825" i="1"/>
  <c r="S747" i="1"/>
  <c r="S301" i="1"/>
  <c r="S2035" i="1"/>
  <c r="S274" i="1"/>
  <c r="S2991" i="1"/>
  <c r="S289" i="1"/>
  <c r="S1533" i="1"/>
  <c r="S2315" i="1"/>
  <c r="S3308" i="1"/>
  <c r="S1681" i="1"/>
  <c r="S3257" i="1"/>
  <c r="S3593" i="1"/>
  <c r="S2975" i="1"/>
  <c r="S3656" i="1"/>
  <c r="S1655" i="1"/>
  <c r="S1527" i="1"/>
  <c r="S359" i="1"/>
  <c r="S66" i="1"/>
  <c r="S1362" i="1"/>
  <c r="S2293" i="1"/>
  <c r="S2447" i="1"/>
  <c r="S1883" i="1"/>
  <c r="S1935" i="1"/>
  <c r="S1220" i="1"/>
  <c r="S2998" i="1"/>
  <c r="S2614" i="1"/>
  <c r="S3180" i="1"/>
  <c r="S2978" i="1"/>
  <c r="S3345" i="1"/>
  <c r="S2479" i="1"/>
  <c r="S1377" i="1"/>
  <c r="S2231" i="1"/>
  <c r="S1942" i="1"/>
  <c r="S2670" i="1"/>
  <c r="S3605" i="1"/>
  <c r="S2304" i="1"/>
  <c r="S3451" i="1"/>
  <c r="S3295" i="1"/>
  <c r="S2732" i="1"/>
  <c r="S348" i="1"/>
  <c r="S2836" i="1"/>
  <c r="S1642" i="1"/>
  <c r="S2617" i="1"/>
  <c r="S3523" i="1"/>
  <c r="S2251" i="1"/>
  <c r="S2060" i="1"/>
  <c r="S3030" i="1"/>
  <c r="S2448" i="1"/>
  <c r="S1959" i="1"/>
  <c r="S1402" i="1"/>
  <c r="S2057" i="1"/>
  <c r="S1831" i="1"/>
  <c r="S37" i="1"/>
  <c r="S1266" i="1"/>
  <c r="S3050" i="1"/>
  <c r="S1503" i="1"/>
  <c r="S2639" i="1"/>
  <c r="S1890" i="1"/>
  <c r="S1762" i="1"/>
  <c r="S14" i="1"/>
  <c r="S2641" i="1"/>
  <c r="S3267" i="1"/>
  <c r="S1466" i="1"/>
  <c r="S3167" i="1"/>
  <c r="S2224" i="1"/>
  <c r="S2971" i="1"/>
  <c r="S3612" i="1"/>
  <c r="S1277" i="1"/>
  <c r="S1519" i="1"/>
  <c r="S2025" i="1"/>
  <c r="S2181" i="1"/>
  <c r="S3233" i="1"/>
  <c r="S1668" i="1"/>
  <c r="S1190" i="1"/>
  <c r="S3168" i="1"/>
  <c r="S734" i="1"/>
  <c r="S3837" i="1"/>
  <c r="S815" i="1"/>
  <c r="S15" i="1"/>
  <c r="S3485" i="1"/>
  <c r="S3311" i="1"/>
  <c r="S2668" i="1"/>
  <c r="S1221" i="1"/>
  <c r="S741" i="1"/>
  <c r="S3493" i="1"/>
  <c r="S3012" i="1"/>
  <c r="S2632" i="1"/>
  <c r="S2229" i="1"/>
  <c r="S281" i="1"/>
  <c r="S1517" i="1"/>
  <c r="S2316" i="1"/>
  <c r="S3015" i="1"/>
  <c r="S1961" i="1"/>
  <c r="S2525" i="1"/>
  <c r="S2545" i="1"/>
  <c r="S2217" i="1"/>
  <c r="S3536" i="1"/>
  <c r="S282" i="1"/>
  <c r="S276" i="1"/>
  <c r="S1633" i="1"/>
  <c r="S3718" i="1"/>
  <c r="S820" i="1"/>
  <c r="S2555" i="1"/>
  <c r="S729" i="1"/>
  <c r="S1627" i="1"/>
  <c r="S1210" i="1"/>
  <c r="S28" i="1"/>
  <c r="S3488" i="1"/>
  <c r="S852" i="1"/>
  <c r="S1763" i="1"/>
  <c r="S3698" i="1"/>
  <c r="S1276" i="1"/>
  <c r="S1280" i="1"/>
  <c r="S64" i="1"/>
  <c r="S2455" i="1"/>
  <c r="S113" i="1"/>
  <c r="S3274" i="1"/>
  <c r="S2264" i="1"/>
  <c r="S1857" i="1"/>
  <c r="S2712" i="1"/>
  <c r="S2281" i="1"/>
  <c r="S3714" i="1"/>
  <c r="S2058" i="1"/>
  <c r="S3351" i="1"/>
  <c r="S78" i="1"/>
  <c r="S3538" i="1"/>
  <c r="S3611" i="1"/>
  <c r="S2237" i="1"/>
  <c r="S3454" i="1"/>
  <c r="S2183" i="1"/>
  <c r="S3829" i="1"/>
  <c r="S272" i="1"/>
  <c r="S2075" i="1"/>
  <c r="S802" i="1"/>
  <c r="S2207" i="1"/>
  <c r="S3452" i="1"/>
  <c r="S814" i="1"/>
  <c r="S1250" i="1"/>
  <c r="S2211" i="1"/>
  <c r="S3787" i="1"/>
  <c r="S280" i="1"/>
  <c r="S1515" i="1"/>
  <c r="S2796" i="1"/>
  <c r="S3472" i="1"/>
  <c r="S1948" i="1"/>
  <c r="S2298" i="1"/>
  <c r="S3049" i="1"/>
  <c r="S3564" i="1"/>
  <c r="S2050" i="1"/>
  <c r="S63" i="1"/>
  <c r="S785" i="1"/>
  <c r="S1748" i="1"/>
  <c r="S2065" i="1"/>
  <c r="S745" i="1"/>
  <c r="S2740" i="1"/>
  <c r="S2119" i="1"/>
  <c r="S1465" i="1"/>
  <c r="S278" i="1"/>
  <c r="S1348" i="1"/>
  <c r="S271" i="1"/>
  <c r="S2201" i="1"/>
  <c r="S657" i="1"/>
  <c r="S2168" i="1"/>
  <c r="S2985" i="1"/>
  <c r="S3035" i="1"/>
  <c r="S2260" i="1"/>
  <c r="S3330" i="1"/>
  <c r="S2105" i="1"/>
  <c r="S2296" i="1"/>
  <c r="S3773" i="1"/>
  <c r="S2623" i="1"/>
  <c r="S1619" i="1"/>
  <c r="S1218" i="1"/>
  <c r="S1293" i="1"/>
  <c r="S268" i="1"/>
  <c r="S840" i="1"/>
  <c r="S1391" i="1"/>
  <c r="S1040" i="1"/>
  <c r="S21" i="1"/>
  <c r="S1535" i="1"/>
  <c r="S1609" i="1"/>
  <c r="S1892" i="1"/>
  <c r="S2727" i="1"/>
  <c r="S1900" i="1"/>
  <c r="S3614" i="1"/>
  <c r="S792" i="1"/>
  <c r="S2333" i="1"/>
  <c r="S642" i="1"/>
  <c r="S3298" i="1"/>
  <c r="S860" i="1"/>
  <c r="S3560" i="1"/>
  <c r="S722" i="1"/>
  <c r="S2622" i="1"/>
  <c r="S2061" i="1"/>
  <c r="S3028" i="1"/>
  <c r="S3822" i="1"/>
  <c r="S3779" i="1"/>
  <c r="S1657" i="1"/>
  <c r="S1834" i="1"/>
  <c r="S788" i="1"/>
  <c r="S3482" i="1"/>
  <c r="S3" i="1"/>
  <c r="S3396" i="1"/>
  <c r="S38" i="1"/>
  <c r="S44" i="1"/>
  <c r="S404" i="1"/>
  <c r="S2818" i="1"/>
  <c r="S1652" i="1"/>
  <c r="S382" i="1"/>
  <c r="S655" i="1"/>
  <c r="S2612" i="1"/>
  <c r="S1298" i="1"/>
  <c r="S3712" i="1"/>
  <c r="S2279" i="1"/>
  <c r="S115" i="1"/>
  <c r="S117" i="1"/>
  <c r="S3459" i="1"/>
  <c r="S3816" i="1"/>
  <c r="S2725" i="1"/>
  <c r="S3425" i="1"/>
  <c r="S3677" i="1"/>
  <c r="S651" i="1"/>
  <c r="S1671" i="1"/>
  <c r="S3684" i="1"/>
  <c r="S258" i="1"/>
  <c r="S3686" i="1"/>
  <c r="S3463" i="1"/>
  <c r="S1524" i="1"/>
  <c r="S1474" i="1"/>
  <c r="S2167" i="1"/>
  <c r="S2180" i="1"/>
  <c r="S3336" i="1"/>
  <c r="S3373" i="1"/>
  <c r="S1944" i="1"/>
  <c r="S3484" i="1"/>
  <c r="S3671" i="1"/>
  <c r="S3342" i="1"/>
  <c r="S3422" i="1"/>
  <c r="S1848" i="1"/>
  <c r="S1254" i="1"/>
  <c r="S3407" i="1"/>
  <c r="S305" i="1"/>
  <c r="S1677" i="1"/>
  <c r="S2240" i="1"/>
  <c r="S1481" i="1"/>
  <c r="S819" i="1"/>
  <c r="S2634" i="1"/>
  <c r="S2" i="1"/>
  <c r="S411" i="1"/>
  <c r="S1923" i="1"/>
  <c r="S2102" i="1"/>
  <c r="S1389" i="1"/>
  <c r="S1894" i="1"/>
  <c r="S329" i="1"/>
  <c r="S3706" i="1"/>
  <c r="S2041" i="1"/>
  <c r="S3302" i="1"/>
  <c r="S1354" i="1"/>
  <c r="S2104" i="1"/>
  <c r="S2822" i="1"/>
  <c r="S3613" i="1"/>
  <c r="S1541" i="1"/>
  <c r="S2474" i="1"/>
  <c r="S1886" i="1"/>
  <c r="S1192" i="1"/>
  <c r="S1197" i="1"/>
  <c r="S1302" i="1"/>
  <c r="S1823" i="1"/>
  <c r="S1532" i="1"/>
  <c r="S1390" i="1"/>
  <c r="S3441" i="1"/>
  <c r="S2120" i="1"/>
  <c r="S2253" i="1"/>
  <c r="S826" i="1"/>
  <c r="S249" i="1"/>
  <c r="S822" i="1"/>
  <c r="S2491" i="1"/>
  <c r="S2303" i="1"/>
  <c r="S1355" i="1"/>
  <c r="S2454" i="1"/>
  <c r="S2028" i="1"/>
  <c r="S3161" i="1"/>
  <c r="S1862" i="1"/>
  <c r="S3303" i="1"/>
  <c r="S2481" i="1"/>
  <c r="S27" i="1"/>
  <c r="S1621" i="1"/>
  <c r="S1901" i="1"/>
  <c r="S2939" i="1"/>
  <c r="S2803" i="1"/>
  <c r="S783" i="1"/>
  <c r="S297" i="1"/>
  <c r="S3291" i="1"/>
  <c r="S2802" i="1"/>
  <c r="S2200" i="1"/>
  <c r="S2206" i="1"/>
  <c r="S3047" i="1"/>
  <c r="S3753" i="1"/>
  <c r="S1537" i="1"/>
  <c r="S2101" i="1"/>
  <c r="S1660" i="1"/>
  <c r="S2165" i="1"/>
  <c r="S732" i="1"/>
  <c r="S724" i="1"/>
  <c r="S3531" i="1"/>
  <c r="S261" i="1"/>
  <c r="S648" i="1"/>
  <c r="S1861" i="1"/>
  <c r="S1216" i="1"/>
  <c r="S2038" i="1"/>
  <c r="S269" i="1"/>
  <c r="S3029" i="1"/>
  <c r="S97" i="1"/>
  <c r="S2714" i="1"/>
  <c r="S3268" i="1"/>
  <c r="S2080" i="1"/>
  <c r="S3234" i="1"/>
  <c r="S2624" i="1"/>
  <c r="S3150" i="1"/>
  <c r="S836" i="1"/>
  <c r="S41" i="1"/>
  <c r="S2929" i="1"/>
  <c r="S112" i="1"/>
  <c r="S376" i="1"/>
  <c r="S731" i="1"/>
  <c r="S3567" i="1"/>
  <c r="S36" i="1"/>
  <c r="S853" i="1"/>
  <c r="S531" i="1"/>
  <c r="S2053" i="1"/>
  <c r="S307" i="1"/>
  <c r="S3608" i="1"/>
  <c r="S1305" i="1"/>
  <c r="S1356" i="1"/>
  <c r="S1036" i="1"/>
  <c r="S2819" i="1"/>
  <c r="S3273" i="1"/>
  <c r="S3347" i="1"/>
  <c r="S3415" i="1"/>
  <c r="S3431" i="1"/>
  <c r="S3579" i="1"/>
  <c r="S3602" i="1"/>
  <c r="S1750" i="1"/>
  <c r="S3757" i="1"/>
  <c r="S2106" i="1"/>
  <c r="S2980" i="1"/>
  <c r="S3695" i="1"/>
  <c r="S1214" i="1"/>
  <c r="S2923" i="1"/>
  <c r="S57" i="1"/>
  <c r="S2983" i="1"/>
  <c r="S3785" i="1"/>
  <c r="S3678" i="1"/>
  <c r="S2495" i="1"/>
  <c r="S3540" i="1"/>
  <c r="S2071" i="1"/>
  <c r="S3455" i="1"/>
  <c r="S412" i="1"/>
  <c r="S1041" i="1"/>
  <c r="S1675" i="1"/>
  <c r="S3258" i="1"/>
  <c r="S2241" i="1"/>
  <c r="S53" i="1"/>
  <c r="S755" i="1"/>
  <c r="S2473" i="1"/>
  <c r="S2938" i="1"/>
  <c r="S3044" i="1"/>
  <c r="S3270" i="1"/>
  <c r="S3533" i="1"/>
  <c r="S3693" i="1"/>
  <c r="S2805" i="1"/>
  <c r="S3481" i="1"/>
  <c r="S3254" i="1"/>
  <c r="S3138" i="1"/>
  <c r="S104" i="1"/>
  <c r="S3489" i="1"/>
  <c r="S2631" i="1"/>
  <c r="S2815" i="1"/>
  <c r="S2497" i="1"/>
  <c r="S2480" i="1"/>
  <c r="S3492" i="1"/>
  <c r="S3591" i="1"/>
  <c r="S353" i="1"/>
  <c r="S3244" i="1"/>
  <c r="S816" i="1"/>
  <c r="S3594" i="1"/>
  <c r="S72" i="1"/>
  <c r="S3034" i="1"/>
  <c r="S70" i="1"/>
  <c r="S3164" i="1"/>
  <c r="S3468" i="1"/>
  <c r="S81" i="1"/>
  <c r="S1932" i="1"/>
  <c r="S3727" i="1"/>
  <c r="S2175" i="1"/>
  <c r="S1965" i="1"/>
  <c r="S2069" i="1"/>
  <c r="S1669" i="1"/>
  <c r="S414" i="1"/>
  <c r="S650" i="1"/>
  <c r="S3038" i="1"/>
  <c r="S3589" i="1"/>
  <c r="S1368" i="1"/>
  <c r="S3357" i="1"/>
  <c r="S3214" i="1"/>
  <c r="S3461" i="1"/>
  <c r="S3535" i="1"/>
  <c r="S2030" i="1"/>
  <c r="S390" i="1"/>
  <c r="S1401" i="1"/>
  <c r="S2534" i="1"/>
  <c r="S1943" i="1"/>
  <c r="S2178" i="1"/>
  <c r="S733" i="1"/>
  <c r="S2809" i="1"/>
  <c r="S3694" i="1"/>
  <c r="S11" i="1"/>
  <c r="S1363" i="1"/>
  <c r="S2232" i="1"/>
  <c r="S2444" i="1"/>
  <c r="S3596" i="1"/>
  <c r="S3325" i="1"/>
  <c r="S3212" i="1"/>
  <c r="S659" i="1"/>
  <c r="S1202" i="1"/>
  <c r="S3320" i="1"/>
  <c r="S253" i="1"/>
  <c r="S736" i="1"/>
  <c r="S87" i="1"/>
  <c r="S1264" i="1"/>
  <c r="S374" i="1"/>
  <c r="S1359" i="1"/>
  <c r="S1637" i="1"/>
  <c r="S1650" i="1"/>
  <c r="S1844" i="1"/>
  <c r="S2297" i="1"/>
  <c r="S335" i="1"/>
  <c r="S400" i="1"/>
  <c r="S2024" i="1"/>
  <c r="S1472" i="1"/>
  <c r="S1613" i="1"/>
  <c r="S2671" i="1"/>
  <c r="S2019" i="1"/>
  <c r="S1291" i="1"/>
  <c r="S342" i="1"/>
  <c r="S1347" i="1"/>
  <c r="S2494" i="1"/>
  <c r="S2928" i="1"/>
  <c r="S3229" i="1"/>
  <c r="S1525" i="1"/>
  <c r="S3224" i="1"/>
  <c r="S3618" i="1"/>
  <c r="S1645" i="1"/>
  <c r="S3498" i="1"/>
  <c r="S3460" i="1"/>
  <c r="S3170" i="1"/>
  <c r="S364" i="1"/>
  <c r="S1386" i="1"/>
  <c r="S1845" i="1"/>
  <c r="S1301" i="1"/>
  <c r="S1374" i="1"/>
  <c r="S2825" i="1"/>
  <c r="S1898" i="1"/>
  <c r="S73" i="1"/>
  <c r="S2007" i="1"/>
  <c r="S3013" i="1"/>
  <c r="S1511" i="1"/>
  <c r="S1936" i="1"/>
  <c r="S1284" i="1"/>
  <c r="S3411" i="1"/>
  <c r="S2087" i="1"/>
  <c r="S2044" i="1"/>
  <c r="S1751" i="1"/>
  <c r="S3705" i="1"/>
  <c r="S31" i="1"/>
  <c r="S347" i="1"/>
  <c r="S805" i="1"/>
  <c r="S534" i="1"/>
  <c r="S2667" i="1"/>
  <c r="S325" i="1"/>
  <c r="S3542" i="1"/>
  <c r="S6" i="1"/>
  <c r="S2738" i="1"/>
  <c r="S2220" i="1"/>
  <c r="S2556" i="1"/>
  <c r="S1357" i="1"/>
  <c r="S1666" i="1"/>
  <c r="S739" i="1"/>
  <c r="S3310" i="1"/>
  <c r="S1249" i="1"/>
  <c r="S1396" i="1"/>
  <c r="S723" i="1"/>
  <c r="S1606" i="1"/>
  <c r="S3573" i="1"/>
  <c r="S372" i="1"/>
  <c r="S848" i="1"/>
  <c r="S1296" i="1"/>
  <c r="S3406" i="1"/>
  <c r="S839" i="1"/>
  <c r="S2964" i="1"/>
  <c r="S3470" i="1"/>
  <c r="S3812" i="1"/>
  <c r="S2987" i="1"/>
  <c r="S3283" i="1"/>
  <c r="S2170" i="1"/>
  <c r="S2492" i="1"/>
  <c r="S2287" i="1"/>
  <c r="S3708" i="1"/>
  <c r="S3021" i="1"/>
  <c r="S1623" i="1"/>
  <c r="S3292" i="1"/>
  <c r="S3490" i="1"/>
  <c r="S3702" i="1"/>
  <c r="S2048" i="1"/>
  <c r="S2320" i="1"/>
  <c r="S1849" i="1"/>
  <c r="S1933" i="1"/>
  <c r="S525" i="1"/>
  <c r="S283" i="1"/>
  <c r="S2096" i="1"/>
  <c r="S1475" i="1"/>
  <c r="S13" i="1"/>
  <c r="S539" i="1"/>
  <c r="S3007" i="1"/>
  <c r="S735" i="1"/>
  <c r="S2093" i="1"/>
  <c r="S842" i="1"/>
  <c r="S2091" i="1"/>
  <c r="S847" i="1"/>
  <c r="S2033" i="1"/>
  <c r="S1528" i="1"/>
  <c r="S2197" i="1"/>
  <c r="S1247" i="1"/>
  <c r="S2829" i="1"/>
  <c r="S2840" i="1"/>
  <c r="S2029" i="1"/>
  <c r="S418" i="1"/>
  <c r="S2051" i="1"/>
  <c r="S2719" i="1"/>
  <c r="S293" i="1"/>
  <c r="S47" i="1"/>
  <c r="S93" i="1"/>
  <c r="S106" i="1"/>
  <c r="S377" i="1"/>
  <c r="S1757" i="1"/>
  <c r="S2169" i="1"/>
  <c r="S2784" i="1"/>
  <c r="S3625" i="1"/>
  <c r="S3692" i="1"/>
  <c r="S3756" i="1"/>
  <c r="S3782" i="1"/>
  <c r="S2718" i="1"/>
  <c r="S2289" i="1"/>
  <c r="S1656" i="1"/>
  <c r="S851" i="1"/>
  <c r="S2549" i="1"/>
  <c r="S3011" i="1"/>
  <c r="S3182" i="1"/>
  <c r="S3213" i="1"/>
  <c r="S2193" i="1"/>
  <c r="S2789" i="1"/>
  <c r="S3541" i="1"/>
  <c r="S2276" i="1"/>
  <c r="S3418" i="1"/>
  <c r="S1667" i="1"/>
  <c r="S3349" i="1"/>
  <c r="S3211" i="1"/>
  <c r="S2486" i="1"/>
  <c r="S3818" i="1"/>
  <c r="S824" i="1"/>
  <c r="S3828" i="1"/>
  <c r="S643" i="1"/>
  <c r="S1267" i="1"/>
  <c r="S3587" i="1"/>
  <c r="S1265" i="1"/>
  <c r="S2786" i="1"/>
  <c r="S3534" i="1"/>
  <c r="S311" i="1"/>
  <c r="S3619" i="1"/>
  <c r="S3001" i="1"/>
  <c r="S3235" i="1"/>
  <c r="S3483" i="1"/>
  <c r="S303" i="1"/>
  <c r="S298" i="1"/>
  <c r="S3369" i="1"/>
  <c r="S1366" i="1"/>
  <c r="S1026" i="1"/>
  <c r="S68" i="1"/>
  <c r="S25" i="1"/>
  <c r="S753" i="1"/>
  <c r="S2469" i="1"/>
  <c r="S3597" i="1"/>
  <c r="S1746" i="1"/>
  <c r="S2559" i="1"/>
  <c r="S1680" i="1"/>
  <c r="S3515" i="1"/>
  <c r="S1611" i="1"/>
  <c r="S3296" i="1"/>
  <c r="S3691" i="1"/>
  <c r="S538" i="1"/>
  <c r="S2734" i="1"/>
  <c r="S856" i="1"/>
  <c r="S266" i="1"/>
  <c r="S2722" i="1"/>
  <c r="S265" i="1"/>
  <c r="S1836" i="1"/>
  <c r="S1626" i="1"/>
  <c r="S1258" i="1"/>
  <c r="S1962" i="1"/>
  <c r="S1542" i="1"/>
  <c r="S2788" i="1"/>
  <c r="S3372" i="1"/>
  <c r="S758" i="1"/>
  <c r="S3149" i="1"/>
  <c r="S1682" i="1"/>
  <c r="S3179" i="1"/>
  <c r="S1030" i="1"/>
  <c r="S837" i="1"/>
  <c r="S24" i="1"/>
  <c r="S3014" i="1"/>
  <c r="S2010" i="1"/>
  <c r="S1482" i="1"/>
  <c r="S1248" i="1"/>
  <c r="S1629" i="1"/>
  <c r="S1854" i="1"/>
  <c r="S256" i="1"/>
  <c r="S2826" i="1"/>
  <c r="S3529" i="1"/>
  <c r="S3389" i="1"/>
  <c r="S3278" i="1"/>
  <c r="S338" i="1"/>
  <c r="S3331" i="1"/>
  <c r="S3769" i="1"/>
  <c r="S1270" i="1"/>
  <c r="S3835" i="1"/>
  <c r="S2801" i="1"/>
  <c r="S841" i="1"/>
  <c r="S354" i="1"/>
  <c r="S1938" i="1"/>
  <c r="S2716" i="1"/>
  <c r="S1887" i="1"/>
  <c r="S3189" i="1"/>
  <c r="S3657" i="1"/>
  <c r="S357" i="1"/>
  <c r="S69" i="1"/>
  <c r="S2465" i="1"/>
  <c r="S54" i="1"/>
  <c r="S3301" i="1"/>
  <c r="S3169" i="1"/>
  <c r="S1379" i="1"/>
  <c r="S381" i="1"/>
  <c r="S3315" i="1"/>
  <c r="S3023" i="1"/>
  <c r="S3219" i="1"/>
  <c r="S1759" i="1"/>
  <c r="S2538" i="1"/>
  <c r="S1940" i="1"/>
  <c r="S3305" i="1"/>
  <c r="S1825" i="1"/>
  <c r="S1361" i="1"/>
  <c r="S2163" i="1"/>
  <c r="S2009" i="1"/>
  <c r="S530" i="1"/>
  <c r="S1924" i="1"/>
  <c r="S2265" i="1"/>
  <c r="S2090" i="1"/>
  <c r="S2079" i="1"/>
  <c r="S2798" i="1"/>
  <c r="S3586" i="1"/>
  <c r="S2453" i="1"/>
  <c r="S77" i="1"/>
  <c r="S1678" i="1"/>
  <c r="S3479" i="1"/>
  <c r="S3243" i="1"/>
  <c r="S3667" i="1"/>
  <c r="S818" i="1"/>
  <c r="S1469" i="1"/>
  <c r="S91" i="1"/>
  <c r="S2092" i="1"/>
  <c r="S1208" i="1"/>
  <c r="S2806" i="1"/>
  <c r="S3174" i="1"/>
  <c r="S3786" i="1"/>
  <c r="S2064" i="1"/>
  <c r="S1981" i="1"/>
  <c r="S1024" i="1"/>
  <c r="S800" i="1"/>
  <c r="S3178" i="1"/>
  <c r="S352" i="1"/>
  <c r="S1272" i="1"/>
  <c r="S2834" i="1"/>
  <c r="S1760" i="1"/>
  <c r="S98" i="1"/>
  <c r="S524" i="1"/>
  <c r="S2633" i="1"/>
  <c r="S2083" i="1"/>
  <c r="S2618" i="1"/>
  <c r="S1896" i="1"/>
  <c r="S2785" i="1"/>
  <c r="S3391" i="1"/>
  <c r="S3549" i="1"/>
  <c r="S737" i="1"/>
  <c r="S379" i="1"/>
  <c r="S1926" i="1"/>
  <c r="S2214" i="1"/>
  <c r="S3572" i="1"/>
  <c r="S3281" i="1"/>
  <c r="S285" i="1"/>
  <c r="S1369" i="1"/>
  <c r="S3486" i="1"/>
  <c r="S373" i="1"/>
  <c r="S789" i="1"/>
  <c r="S3181" i="1"/>
  <c r="S1617" i="1"/>
  <c r="S1747" i="1"/>
  <c r="S528" i="1"/>
  <c r="S2625" i="1"/>
  <c r="S3160" i="1"/>
  <c r="S3293" i="1"/>
  <c r="S3713" i="1"/>
  <c r="S2969" i="1"/>
  <c r="S3582" i="1"/>
  <c r="S1399" i="1"/>
  <c r="S2198" i="1"/>
  <c r="S318" i="1"/>
  <c r="S246" i="1"/>
  <c r="S2485" i="1"/>
  <c r="S1262" i="1"/>
  <c r="S2471" i="1"/>
  <c r="S118" i="1"/>
  <c r="S3525" i="1"/>
  <c r="S1394" i="1"/>
  <c r="S2968" i="1"/>
  <c r="S3675" i="1"/>
  <c r="S2056" i="1"/>
  <c r="S2979" i="1"/>
  <c r="S65" i="1"/>
  <c r="S244" i="1"/>
  <c r="S3363" i="1"/>
  <c r="S3767" i="1"/>
  <c r="S3556" i="1"/>
  <c r="S3471" i="1"/>
  <c r="S2085" i="1"/>
  <c r="S2502" i="1"/>
  <c r="S3477" i="1"/>
  <c r="S2814" i="1"/>
  <c r="S2103" i="1"/>
  <c r="S3016" i="1"/>
  <c r="S120" i="1"/>
  <c r="S2540" i="1"/>
  <c r="S334" i="1"/>
  <c r="S2017" i="1"/>
  <c r="S1622" i="1"/>
  <c r="S3621" i="1"/>
  <c r="S3754" i="1"/>
  <c r="S2528" i="1"/>
  <c r="S1674" i="1"/>
  <c r="S76" i="1"/>
  <c r="S328" i="1"/>
  <c r="S3156" i="1"/>
  <c r="S251" i="1"/>
  <c r="S2483" i="1"/>
  <c r="S3480" i="1"/>
  <c r="S3606" i="1"/>
  <c r="S3006" i="1"/>
  <c r="S1661" i="1"/>
  <c r="S2499" i="1"/>
  <c r="S3682" i="1"/>
  <c r="S3491" i="1"/>
  <c r="S2255" i="1"/>
  <c r="S321" i="1"/>
  <c r="S243" i="1"/>
  <c r="S3036" i="1"/>
  <c r="S3327" i="1"/>
  <c r="S3838" i="1"/>
  <c r="S652" i="1"/>
  <c r="S1038" i="1"/>
  <c r="S3240" i="1"/>
  <c r="S402" i="1"/>
  <c r="S2708" i="1"/>
  <c r="S1476" i="1"/>
  <c r="S2164" i="1"/>
  <c r="S3172" i="1"/>
  <c r="S3265" i="1"/>
  <c r="S1225" i="1"/>
  <c r="S386" i="1"/>
  <c r="S3287" i="1"/>
  <c r="S2808" i="1"/>
  <c r="S2628" i="1"/>
  <c r="S3399" i="1"/>
  <c r="S3437" i="1"/>
  <c r="S1311" i="1"/>
  <c r="S3683" i="1"/>
  <c r="S396" i="1"/>
  <c r="S1397" i="1"/>
  <c r="S314" i="1"/>
  <c r="S1513" i="1"/>
  <c r="S797" i="1"/>
  <c r="S380" i="1"/>
  <c r="S1031" i="1"/>
  <c r="S29" i="1"/>
  <c r="S2548" i="1"/>
  <c r="S3385" i="1"/>
  <c r="S754" i="1"/>
  <c r="S1360" i="1"/>
  <c r="S1679" i="1"/>
  <c r="S1381" i="1"/>
  <c r="S349" i="1"/>
  <c r="S803" i="1"/>
  <c r="S2841" i="1"/>
  <c r="S2212" i="1"/>
  <c r="S1223" i="1"/>
  <c r="S270" i="1"/>
  <c r="S1508" i="1"/>
  <c r="S309" i="1"/>
  <c r="S1479" i="1"/>
  <c r="S2561" i="1"/>
  <c r="S3248" i="1"/>
  <c r="S3724" i="1"/>
  <c r="S1889" i="1"/>
  <c r="S3165" i="1"/>
  <c r="S267" i="1"/>
  <c r="S2466" i="1"/>
  <c r="S748" i="1"/>
  <c r="S363" i="1"/>
  <c r="S3400" i="1"/>
  <c r="S3570" i="1"/>
  <c r="S3663" i="1"/>
  <c r="S3788" i="1"/>
  <c r="S71" i="1"/>
  <c r="S1282" i="1"/>
  <c r="S3685" i="1"/>
  <c r="S1743" i="1"/>
  <c r="S1647" i="1"/>
  <c r="S1281" i="1"/>
  <c r="S1510" i="1"/>
  <c r="S3659" i="1"/>
  <c r="S2084" i="1"/>
  <c r="S3253" i="1"/>
  <c r="S2074" i="1"/>
  <c r="S744" i="1"/>
  <c r="S1283" i="1"/>
  <c r="S2464" i="1"/>
  <c r="S1370" i="1"/>
  <c r="S1941" i="1"/>
  <c r="S2535" i="1"/>
  <c r="S2669" i="1"/>
  <c r="S2833" i="1"/>
  <c r="S2339" i="1"/>
  <c r="S3595" i="1"/>
  <c r="S95" i="1"/>
  <c r="S2795" i="1"/>
  <c r="S1756" i="1"/>
  <c r="S3700" i="1"/>
  <c r="S3043" i="1"/>
  <c r="S395" i="1"/>
  <c r="S1529" i="1"/>
  <c r="S1387" i="1"/>
  <c r="S2989" i="1"/>
  <c r="S279" i="1"/>
  <c r="S2630" i="1"/>
  <c r="S1927" i="1"/>
  <c r="S3761" i="1"/>
  <c r="S1393" i="1"/>
  <c r="S1648" i="1"/>
  <c r="S3339" i="1"/>
  <c r="S3774" i="1"/>
  <c r="S2460" i="1"/>
  <c r="S366" i="1"/>
  <c r="S371" i="1"/>
  <c r="S340" i="1"/>
  <c r="S3600" i="1"/>
  <c r="S3681" i="1"/>
  <c r="S2608" i="1"/>
  <c r="S3520" i="1"/>
  <c r="S40" i="1"/>
  <c r="S3824" i="1"/>
  <c r="S3045" i="1"/>
  <c r="S1294" i="1"/>
  <c r="S1614" i="1"/>
  <c r="S2539" i="1"/>
  <c r="S2807" i="1"/>
  <c r="S3317" i="1"/>
  <c r="S3348" i="1"/>
  <c r="S3516" i="1"/>
  <c r="S1027" i="1"/>
  <c r="S3232" i="1"/>
  <c r="S3313" i="1"/>
  <c r="S7" i="1"/>
  <c r="S3404" i="1"/>
  <c r="S3450" i="1"/>
  <c r="S3623" i="1"/>
  <c r="S1400" i="1"/>
  <c r="S3031" i="1"/>
  <c r="S2188" i="1"/>
  <c r="S3783" i="1"/>
  <c r="S3434" i="1"/>
  <c r="S55" i="1"/>
  <c r="S2963" i="1"/>
  <c r="S3177" i="1"/>
  <c r="S2205" i="1"/>
  <c r="S3814" i="1"/>
  <c r="S3672" i="1"/>
  <c r="S1299" i="1"/>
  <c r="S3225" i="1"/>
  <c r="S1646" i="1"/>
  <c r="S2523" i="1"/>
  <c r="S3588" i="1"/>
  <c r="S791" i="1"/>
  <c r="S725" i="1"/>
  <c r="S3666" i="1"/>
  <c r="S1902" i="1"/>
  <c r="S2305" i="1"/>
  <c r="S3046" i="1"/>
  <c r="S3262" i="1"/>
  <c r="S2982" i="1"/>
  <c r="S3690" i="1"/>
  <c r="S3704" i="1"/>
  <c r="S1404" i="1"/>
  <c r="S288" i="1"/>
  <c r="S23" i="1"/>
  <c r="S1686" i="1"/>
  <c r="S1392" i="1"/>
  <c r="S1364" i="1"/>
  <c r="S3424" i="1"/>
  <c r="S1193" i="1"/>
  <c r="S3836" i="1"/>
  <c r="S2967" i="1"/>
  <c r="S3183" i="1"/>
  <c r="S3185" i="1"/>
  <c r="S300" i="1"/>
  <c r="S1842" i="1"/>
  <c r="S2560" i="1"/>
  <c r="S2721" i="1"/>
  <c r="S3173" i="1"/>
  <c r="S26" i="1"/>
  <c r="S3569" i="1"/>
  <c r="S3037" i="1"/>
  <c r="S821" i="1"/>
  <c r="S1744" i="1"/>
  <c r="S1860" i="1"/>
  <c r="S3041" i="1"/>
  <c r="S3499" i="1"/>
  <c r="S526" i="1"/>
  <c r="S2322" i="1"/>
  <c r="S1518" i="1"/>
  <c r="S1271" i="1"/>
  <c r="S355" i="1"/>
  <c r="S3130" i="1"/>
  <c r="S2446" i="1"/>
  <c r="S3279" i="1"/>
  <c r="S1292" i="1"/>
  <c r="S3432" i="1"/>
  <c r="S1464" i="1"/>
  <c r="S3759" i="1"/>
  <c r="S3004" i="1"/>
  <c r="S3412" i="1"/>
  <c r="S3585" i="1"/>
  <c r="S1034" i="1"/>
  <c r="S2228" i="1"/>
  <c r="S3562" i="1"/>
  <c r="S1471" i="1"/>
  <c r="S74" i="1"/>
  <c r="S1937" i="1"/>
  <c r="S277" i="1"/>
  <c r="S1288" i="1"/>
  <c r="S2086" i="1"/>
  <c r="S2835" i="1"/>
  <c r="S3711" i="1"/>
  <c r="S1603" i="1"/>
  <c r="S2295" i="1"/>
  <c r="S2046" i="1"/>
  <c r="S2812" i="1"/>
  <c r="S3448" i="1"/>
  <c r="S3775" i="1"/>
  <c r="S3428" i="1"/>
  <c r="S2223" i="1"/>
  <c r="S341" i="1"/>
  <c r="S397" i="1"/>
  <c r="S1665" i="1"/>
  <c r="S1755" i="1"/>
  <c r="S2451" i="1"/>
  <c r="S2936" i="1"/>
  <c r="S3135" i="1"/>
  <c r="S3321" i="1"/>
  <c r="S3699" i="1"/>
  <c r="S3826" i="1"/>
  <c r="S50" i="1"/>
  <c r="S2063" i="1"/>
  <c r="S324" i="1"/>
  <c r="S1505" i="1"/>
  <c r="S2443" i="1"/>
  <c r="S1468" i="1"/>
  <c r="S2314" i="1"/>
  <c r="S3231" i="1"/>
  <c r="S832" i="1"/>
  <c r="S3449" i="1"/>
  <c r="S532" i="1"/>
  <c r="S1191" i="1"/>
  <c r="S2838" i="1"/>
  <c r="S275" i="1"/>
  <c r="S2828" i="1"/>
  <c r="S3008" i="1"/>
  <c r="S2816" i="1"/>
  <c r="S2109" i="1"/>
  <c r="S3598" i="1"/>
  <c r="S408" i="1"/>
  <c r="S2321" i="1"/>
  <c r="S407" i="1"/>
  <c r="S3770" i="1"/>
  <c r="S1037" i="1"/>
  <c r="S3380" i="1"/>
  <c r="S242" i="1"/>
  <c r="S49" i="1"/>
  <c r="S2794" i="1"/>
  <c r="S3505" i="1"/>
  <c r="S2735" i="1"/>
  <c r="S799" i="1"/>
  <c r="S67" i="1"/>
  <c r="S3354" i="1"/>
  <c r="S2450" i="1"/>
  <c r="S3042" i="1"/>
  <c r="S3696" i="1"/>
  <c r="S2607" i="1"/>
  <c r="S107" i="1"/>
  <c r="S263" i="1"/>
  <c r="S742" i="1"/>
  <c r="S1033" i="1"/>
  <c r="S2291" i="1"/>
  <c r="S3275" i="1"/>
  <c r="S3323" i="1"/>
  <c r="S1850" i="1"/>
  <c r="S2557" i="1"/>
  <c r="S2110" i="1"/>
  <c r="S1398" i="1"/>
  <c r="S58" i="1"/>
  <c r="S2294" i="1"/>
  <c r="S82" i="1"/>
  <c r="S3819" i="1"/>
  <c r="S2530" i="1"/>
  <c r="S2942" i="1"/>
  <c r="S2470" i="1"/>
  <c r="S2250" i="1"/>
  <c r="S3186" i="1"/>
  <c r="S2182" i="1"/>
  <c r="S1383" i="1"/>
  <c r="S3409" i="1"/>
  <c r="S1373" i="1"/>
  <c r="S649" i="1"/>
  <c r="S2108" i="1"/>
  <c r="S2543" i="1"/>
  <c r="S817" i="1"/>
  <c r="S830" i="1"/>
  <c r="S1934" i="1"/>
  <c r="S3497" i="1"/>
  <c r="S2965" i="1"/>
  <c r="S1523" i="1"/>
  <c r="S401" i="1"/>
  <c r="S2664" i="1"/>
  <c r="S3617" i="1"/>
  <c r="S3166" i="1"/>
  <c r="S2308" i="1"/>
  <c r="S740" i="1"/>
  <c r="S1188" i="1"/>
  <c r="S257" i="1"/>
  <c r="S259" i="1"/>
  <c r="S343" i="1"/>
  <c r="S3778" i="1"/>
  <c r="S2490" i="1"/>
  <c r="S3032" i="1"/>
  <c r="S292" i="1"/>
  <c r="S3309" i="1"/>
  <c r="S2311" i="1"/>
  <c r="S375" i="1"/>
  <c r="S398" i="1"/>
  <c r="S3051" i="1"/>
  <c r="S2309" i="1"/>
  <c r="S351" i="1"/>
  <c r="S333" i="1"/>
  <c r="S17" i="1"/>
  <c r="S1761" i="1"/>
  <c r="S1891" i="1"/>
  <c r="S322" i="1"/>
  <c r="S3376" i="1"/>
  <c r="S3421" i="1"/>
  <c r="S2111" i="1"/>
  <c r="S2831" i="1"/>
  <c r="S2113" i="1"/>
  <c r="S2554" i="1"/>
  <c r="S8" i="1"/>
  <c r="S1516" i="1"/>
  <c r="S88" i="1"/>
  <c r="S262" i="1"/>
  <c r="S3821" i="1"/>
  <c r="S3511" i="1"/>
  <c r="S20" i="1"/>
  <c r="S2334" i="1"/>
  <c r="S3502" i="1"/>
  <c r="S3259" i="1"/>
  <c r="S3555" i="1"/>
  <c r="S3332" i="1"/>
  <c r="S99" i="1"/>
  <c r="S100" i="1"/>
  <c r="S3361" i="1"/>
  <c r="S3764" i="1"/>
  <c r="S2286" i="1"/>
  <c r="S3319" i="1"/>
  <c r="S3261" i="1"/>
  <c r="S1279" i="1"/>
  <c r="S3576" i="1"/>
  <c r="S2173" i="1"/>
  <c r="S2820" i="1"/>
  <c r="S3833" i="1"/>
  <c r="S2636" i="1"/>
  <c r="S101" i="1"/>
  <c r="S1951" i="1"/>
  <c r="S1211" i="1"/>
  <c r="S1274" i="1"/>
  <c r="S2933" i="1"/>
  <c r="S2970" i="1"/>
  <c r="S2972" i="1"/>
  <c r="S3052" i="1"/>
  <c r="S3527" i="1"/>
  <c r="S3825" i="1"/>
  <c r="S387" i="1"/>
  <c r="S378" i="1"/>
  <c r="S3154" i="1"/>
  <c r="S3366" i="1"/>
  <c r="S2331" i="1"/>
  <c r="S3241" i="1"/>
  <c r="S3438" i="1"/>
  <c r="S3249" i="1"/>
  <c r="S3019" i="1"/>
  <c r="S3658" i="1"/>
  <c r="S2278" i="1"/>
  <c r="S645" i="1"/>
  <c r="S2225" i="1"/>
  <c r="S3395" i="1"/>
  <c r="S2342" i="1"/>
  <c r="S2728" i="1"/>
  <c r="S3687" i="1"/>
  <c r="S2218" i="1"/>
  <c r="S2642" i="1"/>
  <c r="S2500" i="1"/>
  <c r="S252" i="1"/>
  <c r="S310" i="1"/>
  <c r="S730" i="1"/>
  <c r="S751" i="1"/>
  <c r="S1893" i="1"/>
  <c r="S3436" i="1"/>
  <c r="S2558" i="1"/>
  <c r="S331" i="1"/>
  <c r="S2988" i="1"/>
  <c r="S3501" i="1"/>
  <c r="S3565" i="1"/>
  <c r="S726" i="1"/>
  <c r="S3609" i="1"/>
  <c r="S1187" i="1"/>
  <c r="S3827" i="1"/>
  <c r="S3504" i="1"/>
  <c r="S2620" i="1"/>
  <c r="S2974" i="1"/>
  <c r="S1371" i="1"/>
  <c r="S2792" i="1"/>
  <c r="S796" i="1"/>
  <c r="S2783" i="1"/>
  <c r="S3494" i="1"/>
  <c r="S405" i="1"/>
  <c r="S2070" i="1"/>
  <c r="S3442" i="1"/>
  <c r="S3260" i="1"/>
  <c r="S94" i="1"/>
  <c r="S3622" i="1"/>
  <c r="S105" i="1"/>
  <c r="S809" i="1"/>
  <c r="S3163" i="1"/>
  <c r="S2934" i="1"/>
  <c r="S415" i="1"/>
  <c r="S2300" i="1"/>
  <c r="S1620" i="1"/>
  <c r="S1827" i="1"/>
  <c r="S3780" i="1"/>
  <c r="S2478" i="1"/>
  <c r="S1375" i="1"/>
  <c r="S4" i="1"/>
  <c r="S807" i="1"/>
  <c r="S812" i="1"/>
  <c r="S1640" i="1"/>
  <c r="S2536" i="1"/>
  <c r="S3388" i="1"/>
  <c r="S3543" i="1"/>
  <c r="S3751" i="1"/>
  <c r="S854" i="1"/>
  <c r="S2997" i="1"/>
  <c r="S1749" i="1"/>
  <c r="S1186" i="1"/>
  <c r="S1659" i="1"/>
  <c r="S3626" i="1"/>
  <c r="S3251" i="1"/>
  <c r="S2115" i="1"/>
  <c r="S361" i="1"/>
  <c r="S291" i="1"/>
  <c r="S1885" i="1"/>
  <c r="S2821" i="1"/>
  <c r="S3552" i="1"/>
  <c r="S3285" i="1"/>
  <c r="S3568" i="1"/>
  <c r="S315" i="1"/>
  <c r="S383" i="1"/>
  <c r="S1649" i="1"/>
  <c r="S2477" i="1"/>
  <c r="S2116" i="1"/>
  <c r="S273" i="1"/>
  <c r="S2787" i="1"/>
  <c r="S861" i="1"/>
  <c r="S536" i="1"/>
  <c r="S3545" i="1"/>
  <c r="S3834" i="1"/>
  <c r="S1300" i="1"/>
  <c r="S523" i="1"/>
  <c r="S286" i="1"/>
  <c r="S89" i="1"/>
  <c r="S3370" i="1"/>
  <c r="S2665" i="1"/>
  <c r="S3335" i="1"/>
  <c r="S121" i="1"/>
  <c r="S3823" i="1"/>
  <c r="S3333" i="1"/>
  <c r="S3306" i="1"/>
  <c r="S3722" i="1"/>
  <c r="S2994" i="1"/>
  <c r="S660" i="1"/>
  <c r="S2249" i="1"/>
  <c r="S1251" i="1"/>
  <c r="S2731" i="1"/>
  <c r="S808" i="1"/>
  <c r="S3382" i="1"/>
  <c r="S3352" i="1"/>
  <c r="S1278" i="1"/>
  <c r="S3509" i="1"/>
  <c r="S327" i="1"/>
  <c r="S1384" i="1"/>
  <c r="S3341" i="1"/>
  <c r="S3603" i="1"/>
  <c r="S3398" i="1"/>
  <c r="S844" i="1"/>
  <c r="S3247" i="1"/>
  <c r="S2733" i="1"/>
  <c r="S2797" i="1"/>
  <c r="S2531" i="1"/>
  <c r="S1261" i="1"/>
  <c r="S2606" i="1"/>
  <c r="S1618" i="1"/>
  <c r="S3440" i="1"/>
  <c r="S1209" i="1"/>
  <c r="S48" i="1"/>
  <c r="S3228" i="1"/>
  <c r="S312" i="1"/>
  <c r="S1189" i="1"/>
  <c r="S370" i="1"/>
  <c r="S2313" i="1"/>
  <c r="S313" i="1"/>
  <c r="S2292" i="1"/>
  <c r="S1352" i="1"/>
  <c r="S2318" i="1"/>
  <c r="S96" i="1"/>
  <c r="S114" i="1"/>
  <c r="S782" i="1"/>
  <c r="S813" i="1"/>
  <c r="S831" i="1"/>
  <c r="S1003" i="1"/>
  <c r="S1837" i="1"/>
  <c r="S1895" i="1"/>
  <c r="S2319" i="1"/>
  <c r="S2842" i="1"/>
  <c r="S3151" i="1"/>
  <c r="S3367" i="1"/>
  <c r="S3478" i="1"/>
  <c r="S3651" i="1"/>
  <c r="S3653" i="1"/>
  <c r="S3665" i="1"/>
  <c r="S3781" i="1"/>
  <c r="S367" i="1"/>
  <c r="S1195" i="1"/>
  <c r="S356" i="1"/>
  <c r="S399" i="1"/>
  <c r="S5" i="1"/>
  <c r="S3371" i="1"/>
  <c r="S793" i="1"/>
  <c r="S1473" i="1"/>
  <c r="S403" i="1"/>
  <c r="S1246" i="1"/>
  <c r="S1639" i="1"/>
  <c r="S2463" i="1"/>
  <c r="S3390" i="1"/>
  <c r="S811" i="1"/>
  <c r="S2537" i="1"/>
  <c r="S1222" i="1"/>
  <c r="S3507" i="1"/>
  <c r="S756" i="1"/>
  <c r="S2705" i="1"/>
  <c r="S3401" i="1"/>
  <c r="S2999" i="1"/>
  <c r="S247" i="1"/>
  <c r="S1372" i="1"/>
  <c r="S1631" i="1"/>
  <c r="S3381" i="1"/>
  <c r="S330" i="1"/>
  <c r="S2720" i="1"/>
  <c r="S3426" i="1"/>
  <c r="S1507" i="1"/>
  <c r="S2544" i="1"/>
  <c r="S3413" i="1"/>
  <c r="S1638" i="1"/>
  <c r="S2089" i="1"/>
  <c r="S3750" i="1"/>
  <c r="S1275" i="1"/>
  <c r="S3210" i="1"/>
  <c r="S3374" i="1"/>
  <c r="S3416" i="1"/>
  <c r="S3561" i="1"/>
  <c r="S3670" i="1"/>
  <c r="S1522" i="1"/>
  <c r="S3707" i="1"/>
  <c r="S857" i="1"/>
  <c r="S2666" i="1"/>
  <c r="S3223" i="1"/>
  <c r="S2542" i="1"/>
  <c r="S3280" i="1"/>
  <c r="S3304" i="1"/>
  <c r="S3465" i="1"/>
  <c r="S1521" i="1"/>
  <c r="S369" i="1"/>
  <c r="S3755" i="1"/>
  <c r="S116" i="1"/>
  <c r="S829" i="1"/>
  <c r="S1929" i="1"/>
  <c r="S2742" i="1"/>
  <c r="S2827" i="1"/>
  <c r="S62" i="1"/>
  <c r="S2993" i="1"/>
  <c r="S2487" i="1"/>
  <c r="S290" i="1"/>
  <c r="S3237" i="1"/>
  <c r="S2493" i="1"/>
  <c r="S2926" i="1"/>
  <c r="S3017" i="1"/>
  <c r="S3669" i="1"/>
  <c r="S2472" i="1"/>
  <c r="S3537" i="1"/>
  <c r="S1930" i="1"/>
  <c r="S1029" i="1"/>
  <c r="S406" i="1"/>
  <c r="S360" i="1"/>
  <c r="S3264" i="1"/>
  <c r="S3000" i="1"/>
  <c r="S3171" i="1"/>
  <c r="S350" i="1"/>
  <c r="S1833" i="1"/>
  <c r="S3025" i="1"/>
  <c r="S3175" i="1"/>
  <c r="S3266" i="1"/>
  <c r="S3282" i="1"/>
  <c r="S3467" i="1"/>
  <c r="S2049" i="1"/>
  <c r="S3360" i="1"/>
  <c r="S2176" i="1"/>
  <c r="S3427" i="1"/>
  <c r="S1206" i="1"/>
  <c r="S3246" i="1"/>
  <c r="S60" i="1"/>
  <c r="S3679" i="1"/>
  <c r="S1753" i="1"/>
  <c r="S2663" i="1"/>
  <c r="S2941" i="1"/>
  <c r="S1035" i="1"/>
  <c r="S3297" i="1"/>
  <c r="S90" i="1"/>
  <c r="S1687" i="1"/>
  <c r="S416" i="1"/>
  <c r="S3245" i="1"/>
  <c r="S1758" i="1"/>
  <c r="S2551" i="1"/>
  <c r="S3575" i="1"/>
  <c r="S795" i="1"/>
  <c r="S337" i="1"/>
  <c r="S2935" i="1"/>
  <c r="S1303" i="1"/>
  <c r="S3430" i="1"/>
  <c r="S2553" i="1"/>
  <c r="S2208" i="1"/>
  <c r="S1616" i="1"/>
  <c r="S358" i="1"/>
  <c r="S3517" i="1"/>
  <c r="S3627" i="1"/>
  <c r="S323" i="1"/>
  <c r="S3768" i="1"/>
  <c r="S3284" i="1"/>
  <c r="S2799" i="1"/>
  <c r="S1664" i="1"/>
  <c r="S1670" i="1"/>
  <c r="S2166" i="1"/>
  <c r="S1540" i="1"/>
  <c r="S3018" i="1"/>
  <c r="S1219" i="1"/>
  <c r="S1672" i="1"/>
  <c r="S2270" i="1"/>
  <c r="S2317" i="1"/>
  <c r="S3443" i="1"/>
  <c r="S3599" i="1"/>
  <c r="S245" i="1"/>
  <c r="S752" i="1"/>
  <c r="S1405" i="1"/>
  <c r="S3717" i="1"/>
  <c r="S3726" i="1"/>
  <c r="S1663" i="1"/>
  <c r="S85" i="1"/>
  <c r="S537" i="1"/>
  <c r="S786" i="1"/>
  <c r="S2076" i="1"/>
  <c r="S2790" i="1"/>
  <c r="S2793" i="1"/>
  <c r="S3680" i="1"/>
  <c r="S109" i="1"/>
  <c r="S2095" i="1"/>
  <c r="S1899" i="1"/>
  <c r="S1205" i="1"/>
  <c r="S2927" i="1"/>
  <c r="S1203" i="1"/>
  <c r="S3500" i="1"/>
  <c r="S2332" i="1"/>
  <c r="S2811" i="1"/>
  <c r="S3392" i="1"/>
  <c r="S3563" i="1"/>
  <c r="S1470" i="1"/>
  <c r="S1395" i="1"/>
  <c r="S3227" i="1"/>
  <c r="S3716" i="1"/>
  <c r="S3230" i="1"/>
  <c r="S3760" i="1"/>
  <c r="S3466" i="1"/>
  <c r="S746" i="1"/>
  <c r="S2459" i="1"/>
  <c r="S1345" i="1"/>
  <c r="S3548" i="1"/>
  <c r="S2337" i="1"/>
  <c r="S743" i="1"/>
  <c r="S2461" i="1"/>
  <c r="S3383" i="1"/>
  <c r="S2020" i="1"/>
  <c r="S2715" i="1"/>
  <c r="S3544" i="1"/>
  <c r="S1295" i="1"/>
  <c r="S1215" i="1"/>
  <c r="S1349" i="1"/>
  <c r="S3188" i="1"/>
  <c r="S3340" i="1"/>
  <c r="S417" i="1"/>
  <c r="S3216" i="1"/>
  <c r="S2529" i="1"/>
  <c r="S1856" i="1"/>
  <c r="S522" i="1"/>
  <c r="S1039" i="1"/>
  <c r="S3220" i="1"/>
  <c r="S3269" i="1"/>
  <c r="S3839" i="1"/>
  <c r="S35" i="1"/>
  <c r="S346" i="1"/>
  <c r="S1888" i="1"/>
  <c r="S2931" i="1"/>
  <c r="S2984" i="1"/>
  <c r="S3474" i="1"/>
  <c r="S3725" i="1"/>
  <c r="S3226" i="1"/>
  <c r="S3661" i="1"/>
  <c r="S345" i="1"/>
  <c r="S3307" i="1"/>
  <c r="S760" i="1"/>
  <c r="S2616" i="1"/>
  <c r="S2976" i="1"/>
  <c r="S3528" i="1"/>
  <c r="S3551" i="1"/>
  <c r="S1297" i="1"/>
  <c r="S2336" i="1"/>
  <c r="S3356" i="1"/>
  <c r="S761" i="1"/>
  <c r="S1765" i="1"/>
  <c r="S757" i="1"/>
  <c r="S3550" i="1"/>
  <c r="S59" i="1"/>
  <c r="S1855" i="1"/>
  <c r="S1350" i="1"/>
  <c r="S3403" i="1"/>
  <c r="S2550" i="1"/>
  <c r="S2804" i="1"/>
  <c r="S3553" i="1"/>
  <c r="S332" i="1"/>
  <c r="S3255" i="1"/>
  <c r="S3628" i="1"/>
  <c r="S3158" i="1"/>
  <c r="S1253" i="1"/>
  <c r="S1269" i="1"/>
  <c r="S1273" i="1"/>
  <c r="S3288" i="1"/>
  <c r="S1843" i="1"/>
  <c r="S3784" i="1"/>
  <c r="S3300" i="1"/>
  <c r="S2640" i="1"/>
  <c r="S1624" i="1"/>
  <c r="S302" i="1"/>
  <c r="S1897" i="1"/>
  <c r="S835" i="1"/>
  <c r="S2098" i="1"/>
  <c r="S3272" i="1"/>
  <c r="S3326" i="1"/>
  <c r="S3344" i="1"/>
  <c r="S1287" i="1"/>
  <c r="S1634" i="1"/>
  <c r="S2711" i="1"/>
  <c r="S326" i="1"/>
  <c r="S2210" i="1"/>
  <c r="S2526" i="1"/>
  <c r="S3286" i="1"/>
  <c r="S3526" i="1"/>
  <c r="S3252" i="1"/>
  <c r="S409" i="1"/>
  <c r="S2452" i="1"/>
  <c r="S1832" i="1"/>
  <c r="S3162" i="1"/>
  <c r="S3674" i="1"/>
  <c r="S1852" i="1"/>
  <c r="S3324" i="1"/>
  <c r="S294" i="1"/>
  <c r="S1615" i="1"/>
  <c r="S2221" i="1"/>
  <c r="S3271" i="1"/>
  <c r="S3508" i="1"/>
  <c r="S3715" i="1"/>
  <c r="S2605" i="1"/>
  <c r="S828" i="1"/>
  <c r="S1504" i="1"/>
  <c r="S3346" i="1"/>
  <c r="S410" i="1"/>
  <c r="S3688" i="1"/>
  <c r="S3664" i="1"/>
  <c r="S1683" i="1"/>
  <c r="S3365" i="1"/>
  <c r="S728" i="1"/>
  <c r="S1643" i="1"/>
  <c r="S1846" i="1"/>
  <c r="S2800" i="1"/>
  <c r="S2981" i="1"/>
  <c r="S3358" i="1"/>
  <c r="S295" i="1"/>
  <c r="S3362" i="1"/>
  <c r="S362" i="1"/>
  <c r="S2940" i="1"/>
  <c r="S3328" i="1"/>
  <c r="S42" i="1"/>
  <c r="S798" i="1"/>
  <c r="S3521" i="1"/>
  <c r="S365" i="1"/>
  <c r="S804" i="1"/>
  <c r="S250" i="1"/>
  <c r="S3577" i="1"/>
  <c r="S3276" i="1"/>
  <c r="S843" i="1"/>
  <c r="S1201" i="1"/>
  <c r="S368" i="1"/>
  <c r="S2310" i="1"/>
  <c r="S32" i="1"/>
  <c r="S2094" i="1"/>
  <c r="S1353" i="1"/>
  <c r="S3256" i="1"/>
  <c r="S1263" i="1"/>
  <c r="S1610" i="1"/>
  <c r="S1858" i="1"/>
  <c r="S2302" i="1"/>
  <c r="S3329" i="1"/>
  <c r="S3811" i="1"/>
  <c r="S3841" i="1"/>
  <c r="S317" i="1"/>
  <c r="S1463" i="1"/>
  <c r="S3453" i="1"/>
  <c r="S2307" i="1"/>
  <c r="S9" i="1"/>
  <c r="S3513" i="1"/>
  <c r="S2219" i="1"/>
  <c r="S336" i="1"/>
  <c r="S284" i="1"/>
  <c r="S1628" i="1"/>
  <c r="S339" i="1"/>
  <c r="S2791" i="1"/>
  <c r="S3005" i="1"/>
  <c r="S3010" i="1"/>
  <c r="S3530" i="1"/>
  <c r="S3423" i="1"/>
  <c r="S2340" i="1"/>
  <c r="S2222" i="1"/>
  <c r="S3176" i="1"/>
  <c r="S3758" i="1"/>
  <c r="S1213" i="1"/>
  <c r="S3353" i="1"/>
  <c r="S1625" i="1"/>
  <c r="S413" i="1"/>
  <c r="S3379" i="1"/>
  <c r="S1512" i="1"/>
  <c r="S2055" i="1"/>
  <c r="S3762" i="1"/>
  <c r="S2615" i="1"/>
  <c r="S2496" i="1"/>
  <c r="S1608" i="1"/>
  <c r="S56" i="1"/>
  <c r="S1286" i="1"/>
  <c r="S1828" i="1"/>
  <c r="S3152" i="1"/>
  <c r="S3159" i="1"/>
  <c r="S3322" i="1"/>
  <c r="S3359" i="1"/>
  <c r="S3439" i="1"/>
  <c r="S3469" i="1"/>
  <c r="S3476" i="1"/>
  <c r="S3620" i="1"/>
  <c r="S3815" i="1"/>
  <c r="S16" i="1"/>
  <c r="S838" i="1"/>
  <c r="S1630" i="1"/>
  <c r="S2932" i="1"/>
  <c r="S2118" i="1"/>
  <c r="S394" i="1"/>
  <c r="S1884" i="1"/>
  <c r="S2937" i="1"/>
  <c r="S3184" i="1"/>
  <c r="S2122" i="1"/>
  <c r="S3024" i="1"/>
  <c r="S3420" i="1"/>
  <c r="S1207" i="1"/>
  <c r="S3673" i="1"/>
  <c r="S2285" i="1"/>
  <c r="S529" i="1"/>
  <c r="S2552" i="1"/>
  <c r="S2456" i="1"/>
  <c r="S3222" i="1"/>
  <c r="S3840" i="1"/>
  <c r="S2546" i="1"/>
  <c r="S319" i="1"/>
  <c r="S3616" i="1"/>
  <c r="S3701" i="1"/>
  <c r="S3723" i="1"/>
  <c r="S3250" i="1"/>
  <c r="S2462" i="1"/>
  <c r="S3239" i="1"/>
  <c r="S1653" i="1"/>
  <c r="S2121" i="1"/>
  <c r="S3522" i="1"/>
  <c r="S3719" i="1"/>
  <c r="S3729" i="1"/>
  <c r="S3384" i="1"/>
  <c r="S255" i="1"/>
  <c r="S2713" i="1"/>
  <c r="S3020" i="1"/>
  <c r="S3456" i="1"/>
  <c r="S2966" i="1"/>
  <c r="S2306" i="1"/>
  <c r="S2088" i="1"/>
  <c r="S1607" i="1"/>
  <c r="S1531" i="1"/>
  <c r="S1673" i="1"/>
  <c r="S19" i="1"/>
  <c r="S1654" i="1"/>
  <c r="S3503" i="1"/>
  <c r="S3660" i="1"/>
  <c r="S1829" i="1"/>
  <c r="S3457" i="1"/>
  <c r="S541" i="1"/>
  <c r="S299" i="1"/>
  <c r="S420" i="1"/>
  <c r="S1949" i="1"/>
  <c r="S393" i="1"/>
  <c r="S834" i="1"/>
  <c r="S3487" i="1"/>
  <c r="S2299" i="1"/>
  <c r="S3238" i="1"/>
  <c r="S1651" i="1"/>
  <c r="S3022" i="1"/>
  <c r="S661" i="1"/>
  <c r="S3242" i="1"/>
  <c r="S3512" i="1"/>
  <c r="S653" i="1"/>
  <c r="S12" i="1"/>
  <c r="S108" i="1"/>
  <c r="S1636" i="1"/>
  <c r="S3040" i="1"/>
  <c r="S3566" i="1"/>
  <c r="S3590" i="1"/>
  <c r="S3655" i="1"/>
  <c r="S119" i="1"/>
  <c r="S3571" i="1"/>
  <c r="S1268" i="1"/>
  <c r="S654" i="1"/>
  <c r="S304" i="1"/>
  <c r="S3263" i="1"/>
  <c r="S3558" i="1"/>
  <c r="S1290" i="1"/>
  <c r="S3752" i="1"/>
  <c r="S794" i="1"/>
  <c r="S421" i="1"/>
  <c r="S827" i="1"/>
  <c r="S1745" i="1"/>
  <c r="S3402" i="1"/>
  <c r="S92" i="1"/>
  <c r="S2533" i="1"/>
  <c r="S3153" i="1"/>
  <c r="S3547" i="1"/>
  <c r="S3236" i="1"/>
  <c r="S3650" i="1"/>
  <c r="S2830" i="1"/>
  <c r="S344" i="1"/>
  <c r="S2986" i="1"/>
  <c r="S3217" i="1"/>
  <c r="S30" i="1"/>
  <c r="S727" i="1"/>
  <c r="S2112" i="1"/>
  <c r="S1658" i="1"/>
  <c r="S1851" i="1"/>
  <c r="S2100" i="1"/>
  <c r="S3703" i="1"/>
  <c r="S2527" i="1"/>
  <c r="S3337" i="1"/>
  <c r="S1931" i="1"/>
  <c r="S3408" i="1"/>
  <c r="S2995" i="1"/>
  <c r="S3350" i="1"/>
  <c r="S3789" i="1"/>
  <c r="S3277" i="1"/>
  <c r="S2813" i="1"/>
  <c r="S1367" i="1"/>
  <c r="S3290" i="1"/>
  <c r="S3435" i="1"/>
  <c r="S750" i="1"/>
  <c r="S2541" i="1"/>
  <c r="S3375" i="1"/>
  <c r="S3777" i="1"/>
  <c r="S419" i="1"/>
  <c r="S34" i="1"/>
  <c r="S3689" i="1"/>
  <c r="S2810" i="1"/>
  <c r="S18" i="1"/>
  <c r="S22" i="1"/>
  <c r="S535" i="1"/>
  <c r="S3831" i="1"/>
  <c r="S388" i="1"/>
  <c r="S1604" i="1"/>
  <c r="S1830" i="1"/>
  <c r="S2973" i="1"/>
  <c r="S1840" i="1"/>
  <c r="S61" i="1"/>
  <c r="S2977" i="1"/>
  <c r="S3697" i="1"/>
  <c r="S2179" i="1"/>
  <c r="S2248" i="1"/>
  <c r="S3215" i="1"/>
  <c r="S3221" i="1"/>
  <c r="S2290" i="1"/>
  <c r="S2484" i="1"/>
  <c r="S2562" i="1"/>
  <c r="S3624" i="1"/>
  <c r="S3318" i="1"/>
  <c r="S1853" i="1"/>
  <c r="S3312" i="1"/>
  <c r="S3299" i="1"/>
  <c r="S1826" i="1"/>
  <c r="S2288" i="1"/>
  <c r="S3592" i="1"/>
  <c r="S2489" i="1"/>
  <c r="S3218" i="1"/>
  <c r="S3604" i="1"/>
  <c r="S10" i="1"/>
  <c r="S749" i="1"/>
  <c r="S3314" i="1"/>
  <c r="S3559" i="1"/>
  <c r="S1605" i="1"/>
  <c r="S801" i="1"/>
  <c r="S3580" i="1"/>
  <c r="S84" i="1"/>
  <c r="S3378" i="1"/>
  <c r="S3386" i="1"/>
  <c r="S1028" i="1"/>
  <c r="S2476" i="1"/>
  <c r="S3817" i="1"/>
  <c r="S3419" i="1"/>
  <c r="S33" i="1"/>
  <c r="S43" i="1"/>
  <c r="S46" i="1"/>
  <c r="S51" i="1"/>
  <c r="S52" i="1"/>
  <c r="S75" i="1"/>
  <c r="S86" i="1"/>
  <c r="S102" i="1"/>
  <c r="S103" i="1"/>
  <c r="S141" i="1"/>
  <c r="S296" i="1"/>
  <c r="S392" i="1"/>
  <c r="S527" i="1"/>
  <c r="S533" i="1"/>
  <c r="S784" i="1"/>
  <c r="S806" i="1"/>
  <c r="S810" i="1"/>
  <c r="S823" i="1"/>
  <c r="S849" i="1"/>
  <c r="S850" i="1"/>
  <c r="S855" i="1"/>
  <c r="S859" i="1"/>
  <c r="S1304" i="1"/>
  <c r="S1365" i="1"/>
  <c r="S1635" i="1"/>
  <c r="S1641" i="1"/>
  <c r="S1644" i="1"/>
  <c r="S1691" i="1"/>
  <c r="S1824" i="1"/>
  <c r="S1847" i="1"/>
  <c r="S1859" i="1"/>
  <c r="S2097" i="1"/>
  <c r="S2099" i="1"/>
  <c r="S2114" i="1"/>
  <c r="S2171" i="1"/>
  <c r="S2174" i="1"/>
  <c r="S2209" i="1"/>
  <c r="S2468" i="1"/>
  <c r="S2475" i="1"/>
  <c r="S2482" i="1"/>
  <c r="S2498" i="1"/>
  <c r="S2524" i="1"/>
  <c r="S2532" i="1"/>
  <c r="S2637" i="1"/>
  <c r="S2823" i="1"/>
  <c r="S2824" i="1"/>
  <c r="S2832" i="1"/>
  <c r="S2839" i="1"/>
  <c r="S2924" i="1"/>
  <c r="S2925" i="1"/>
  <c r="S2930" i="1"/>
  <c r="S2990" i="1"/>
  <c r="S2992" i="1"/>
  <c r="S3002" i="1"/>
  <c r="S3033" i="1"/>
  <c r="S3187" i="1"/>
  <c r="S3289" i="1"/>
  <c r="S3334" i="1"/>
  <c r="S3338" i="1"/>
  <c r="S3343" i="1"/>
  <c r="S3377" i="1"/>
  <c r="S3387" i="1"/>
  <c r="S3394" i="1"/>
  <c r="S3405" i="1"/>
  <c r="S3414" i="1"/>
  <c r="S3417" i="1"/>
  <c r="S3429" i="1"/>
  <c r="S3433" i="1"/>
  <c r="S3444" i="1"/>
  <c r="S3447" i="1"/>
  <c r="S3475" i="1"/>
  <c r="S3495" i="1"/>
  <c r="S3496" i="1"/>
  <c r="S3506" i="1"/>
  <c r="S3514" i="1"/>
  <c r="S3518" i="1"/>
  <c r="S3519" i="1"/>
  <c r="S3524" i="1"/>
  <c r="S3532" i="1"/>
  <c r="S3546" i="1"/>
  <c r="S3554" i="1"/>
  <c r="S3557" i="1"/>
  <c r="S3574" i="1"/>
  <c r="S3578" i="1"/>
  <c r="S3581" i="1"/>
  <c r="S3583" i="1"/>
  <c r="S3610" i="1"/>
  <c r="S3615" i="1"/>
  <c r="S3629" i="1"/>
  <c r="S3652" i="1"/>
  <c r="S3662" i="1"/>
  <c r="S3668" i="1"/>
  <c r="S3676" i="1"/>
  <c r="S3763" i="1"/>
  <c r="S3765" i="1"/>
  <c r="S3766" i="1"/>
  <c r="S3771" i="1"/>
  <c r="S3772" i="1"/>
  <c r="S3776" i="1"/>
  <c r="S3810" i="1"/>
  <c r="S3830" i="1"/>
  <c r="S1064" i="1"/>
  <c r="S3799" i="1"/>
  <c r="S3939" i="1"/>
  <c r="S1338" i="1"/>
  <c r="S981" i="1"/>
  <c r="S701" i="1"/>
  <c r="S1006" i="1"/>
  <c r="S1587" i="1"/>
  <c r="S709" i="1"/>
  <c r="S3975" i="1"/>
  <c r="S3146" i="1"/>
  <c r="S1007" i="1"/>
  <c r="S887" i="1"/>
  <c r="S690" i="1"/>
  <c r="S1873" i="1"/>
  <c r="S4108" i="1"/>
  <c r="S1343" i="1"/>
  <c r="S776" i="1"/>
  <c r="S4024" i="1"/>
  <c r="S1730" i="1"/>
  <c r="S3125" i="1"/>
  <c r="S879" i="1"/>
  <c r="S1799" i="1"/>
  <c r="S3908" i="1"/>
  <c r="S3064" i="1"/>
  <c r="S1308" i="1"/>
  <c r="S1777" i="1"/>
  <c r="S1706" i="1"/>
  <c r="S3190" i="1"/>
  <c r="S454" i="1"/>
  <c r="S2676" i="1"/>
  <c r="S1078" i="1"/>
  <c r="S2902" i="1"/>
  <c r="S1794" i="1"/>
  <c r="S2917" i="1"/>
  <c r="S4069" i="1"/>
  <c r="S168" i="1"/>
  <c r="S4041" i="1"/>
  <c r="S3073" i="1"/>
  <c r="S3795" i="1"/>
  <c r="S2957" i="1"/>
  <c r="S1767" i="1"/>
  <c r="S1914" i="1"/>
  <c r="S3197" i="1"/>
  <c r="S1000" i="1"/>
  <c r="S203" i="1"/>
  <c r="S3124" i="1"/>
  <c r="S691" i="1"/>
  <c r="S3118" i="1"/>
  <c r="S4000" i="1"/>
  <c r="S1772" i="1"/>
  <c r="S980" i="1"/>
  <c r="S218" i="1"/>
  <c r="S3204" i="1"/>
  <c r="S4058" i="1"/>
  <c r="S3878" i="1"/>
  <c r="S1919" i="1"/>
  <c r="S1819" i="1"/>
  <c r="S3201" i="1"/>
  <c r="S2757" i="1"/>
  <c r="S3143" i="1"/>
  <c r="S778" i="1"/>
  <c r="S3633" i="1"/>
  <c r="S1243" i="1"/>
  <c r="S206" i="1"/>
  <c r="S2678" i="1"/>
  <c r="S485" i="1"/>
  <c r="S2857" i="1"/>
  <c r="S1339" i="1"/>
  <c r="S1554" i="1"/>
  <c r="S1816" i="1"/>
  <c r="S3904" i="1"/>
  <c r="S1804" i="1"/>
  <c r="S2325" i="1"/>
  <c r="S1694" i="1"/>
  <c r="S3978" i="1"/>
  <c r="S1788" i="1"/>
  <c r="S1921" i="1"/>
  <c r="S1021" i="1"/>
  <c r="S4038" i="1"/>
  <c r="S971" i="1"/>
  <c r="S1905" i="1"/>
  <c r="S699" i="1"/>
  <c r="S3209" i="1"/>
  <c r="S2703" i="1"/>
  <c r="S962" i="1"/>
  <c r="S972" i="1"/>
  <c r="S1776" i="1"/>
  <c r="S1769" i="1"/>
  <c r="S1558" i="1"/>
  <c r="S213" i="1"/>
  <c r="S1009" i="1"/>
  <c r="S1690" i="1"/>
  <c r="S3937" i="1"/>
  <c r="S956" i="1"/>
  <c r="S1922" i="1"/>
  <c r="S1866" i="1"/>
  <c r="S1908" i="1"/>
  <c r="S1719" i="1"/>
  <c r="S1989" i="1"/>
  <c r="S3107" i="1"/>
  <c r="S963" i="1"/>
  <c r="S2870" i="1"/>
  <c r="S198" i="1"/>
  <c r="S2856" i="1"/>
  <c r="S866" i="1"/>
  <c r="S3846" i="1"/>
  <c r="S1810" i="1"/>
  <c r="S771" i="1"/>
  <c r="S1572" i="1"/>
  <c r="S2408" i="1"/>
  <c r="S1108" i="1"/>
  <c r="S888" i="1"/>
  <c r="S878" i="1"/>
  <c r="S894" i="1"/>
  <c r="S1317" i="1"/>
  <c r="S236" i="1"/>
  <c r="S885" i="1"/>
  <c r="S179" i="1"/>
  <c r="S898" i="1"/>
  <c r="S954" i="1"/>
  <c r="S1786" i="1"/>
  <c r="S1782" i="1"/>
  <c r="S1306" i="1"/>
  <c r="S1139" i="1"/>
  <c r="S673" i="1"/>
  <c r="S1912" i="1"/>
  <c r="S444" i="1"/>
  <c r="S896" i="1"/>
  <c r="S2323" i="1"/>
  <c r="S3104" i="1"/>
  <c r="S2600" i="1"/>
  <c r="S961" i="1"/>
  <c r="S1797" i="1"/>
  <c r="S1071" i="1"/>
  <c r="S953" i="1"/>
  <c r="S932" i="1"/>
  <c r="S2875" i="1"/>
  <c r="S2891" i="1"/>
  <c r="S3989" i="1"/>
  <c r="S4003" i="1"/>
  <c r="S4054" i="1"/>
  <c r="S4046" i="1"/>
  <c r="S3913" i="1"/>
  <c r="S901" i="1"/>
  <c r="S4037" i="1"/>
  <c r="S556" i="1"/>
  <c r="S2913" i="1"/>
  <c r="S4096" i="1"/>
  <c r="S3637" i="1"/>
  <c r="S1807" i="1"/>
  <c r="S3916" i="1"/>
  <c r="S1781" i="1"/>
  <c r="S767" i="1"/>
  <c r="S185" i="1"/>
  <c r="S3945" i="1"/>
  <c r="S1114" i="1"/>
  <c r="S695" i="1"/>
  <c r="S3635" i="1"/>
  <c r="S1806" i="1"/>
  <c r="S3997" i="1"/>
  <c r="S3985" i="1"/>
  <c r="S974" i="1"/>
  <c r="S1015" i="1"/>
  <c r="S2704" i="1"/>
  <c r="S4071" i="1"/>
  <c r="S3853" i="1"/>
  <c r="S600" i="1"/>
  <c r="S1551" i="1"/>
  <c r="S713" i="1"/>
  <c r="S1728" i="1"/>
  <c r="S979" i="1"/>
  <c r="S2884" i="1"/>
  <c r="S2645" i="1"/>
  <c r="S1693" i="1"/>
  <c r="S182" i="1"/>
  <c r="S2674" i="1"/>
  <c r="S481" i="1"/>
  <c r="S3900" i="1"/>
  <c r="S2887" i="1"/>
  <c r="S3893" i="1"/>
  <c r="S3960" i="1"/>
  <c r="S3987" i="1"/>
  <c r="S1313" i="1"/>
  <c r="S2863" i="1"/>
  <c r="S3976" i="1"/>
  <c r="S1433" i="1"/>
  <c r="S2847" i="1"/>
  <c r="S1689" i="1"/>
  <c r="S4042" i="1"/>
  <c r="S1315" i="1"/>
  <c r="S923" i="1"/>
  <c r="S3639" i="1"/>
  <c r="S1492" i="1"/>
  <c r="S704" i="1"/>
  <c r="S1805" i="1"/>
  <c r="S881" i="1"/>
  <c r="S1016" i="1"/>
  <c r="S2147" i="1"/>
  <c r="S936" i="1"/>
  <c r="S3809" i="1"/>
  <c r="S205" i="1"/>
  <c r="S3106" i="1"/>
  <c r="S1004" i="1"/>
  <c r="S985" i="1"/>
  <c r="S1079" i="1"/>
  <c r="S1230" i="1"/>
  <c r="S672" i="1"/>
  <c r="S2744" i="1"/>
  <c r="S1593" i="1"/>
  <c r="S1548" i="1"/>
  <c r="S2129" i="1"/>
  <c r="S4077" i="1"/>
  <c r="S4112" i="1"/>
  <c r="S2364" i="1"/>
  <c r="S964" i="1"/>
  <c r="S3736" i="1"/>
  <c r="S2139" i="1"/>
  <c r="S2684" i="1"/>
  <c r="S2159" i="1"/>
  <c r="S4030" i="1"/>
  <c r="S952" i="1"/>
  <c r="S2749" i="1"/>
  <c r="S687" i="1"/>
  <c r="S146" i="1"/>
  <c r="S2675" i="1"/>
  <c r="S4104" i="1"/>
  <c r="S547" i="1"/>
  <c r="S2920" i="1"/>
  <c r="S3890" i="1"/>
  <c r="S467" i="1"/>
  <c r="S3867" i="1"/>
  <c r="S1439" i="1"/>
  <c r="S2922" i="1"/>
  <c r="S4076" i="1"/>
  <c r="S2748" i="1"/>
  <c r="S3113" i="1"/>
  <c r="S703" i="1"/>
  <c r="S2699" i="1"/>
  <c r="S2000" i="1"/>
  <c r="S202" i="1"/>
  <c r="S1702" i="1"/>
  <c r="S1069" i="1"/>
  <c r="S1307" i="1"/>
  <c r="S682" i="1"/>
  <c r="S1783" i="1"/>
  <c r="S4035" i="1"/>
  <c r="S679" i="1"/>
  <c r="S2780" i="1"/>
  <c r="S517" i="1"/>
  <c r="S1692" i="1"/>
  <c r="S2409" i="1"/>
  <c r="S212" i="1"/>
  <c r="S995" i="1"/>
  <c r="S1502" i="1"/>
  <c r="S3111" i="1"/>
  <c r="S241" i="1"/>
  <c r="S3205" i="1"/>
  <c r="S876" i="1"/>
  <c r="S3961" i="1"/>
  <c r="S3957" i="1"/>
  <c r="S4012" i="1"/>
  <c r="S3969" i="1"/>
  <c r="S869" i="1"/>
  <c r="S1785" i="1"/>
  <c r="S3053" i="1"/>
  <c r="S2598" i="1"/>
  <c r="S3091" i="1"/>
  <c r="S2882" i="1"/>
  <c r="S152" i="1"/>
  <c r="S595" i="1"/>
  <c r="S1577" i="1"/>
  <c r="S521" i="1"/>
  <c r="S1019" i="1"/>
  <c r="S3095" i="1"/>
  <c r="S2407" i="1"/>
  <c r="S3136" i="1"/>
  <c r="S1332" i="1"/>
  <c r="S171" i="1"/>
  <c r="S912" i="1"/>
  <c r="S4059" i="1"/>
  <c r="S710" i="1"/>
  <c r="S1798" i="1"/>
  <c r="S4055" i="1"/>
  <c r="S3844" i="1"/>
  <c r="S487" i="1"/>
  <c r="S2747" i="1"/>
  <c r="S2919" i="1"/>
  <c r="S1685" i="1"/>
  <c r="S4085" i="1"/>
  <c r="S674" i="1"/>
  <c r="S469" i="1"/>
  <c r="S3895" i="1"/>
  <c r="S671" i="1"/>
  <c r="S3739" i="1"/>
  <c r="S4106" i="1"/>
  <c r="S615" i="1"/>
  <c r="S1773" i="1"/>
  <c r="S3845" i="1"/>
  <c r="S1568" i="1"/>
  <c r="S1739" i="1"/>
  <c r="S1986" i="1"/>
  <c r="S3974" i="1"/>
  <c r="S183" i="1"/>
  <c r="S924" i="1"/>
  <c r="S2657" i="1"/>
  <c r="S3137" i="1"/>
  <c r="S2898" i="1"/>
  <c r="S2326" i="1"/>
  <c r="S1167" i="1"/>
  <c r="S1596" i="1"/>
  <c r="S1802" i="1"/>
  <c r="S2944" i="1"/>
  <c r="S1426" i="1"/>
  <c r="S1787" i="1"/>
  <c r="S1699" i="1"/>
  <c r="S2869" i="1"/>
  <c r="S884" i="1"/>
  <c r="S3741" i="1"/>
  <c r="S1882" i="1"/>
  <c r="S181" i="1"/>
  <c r="S3634" i="1"/>
  <c r="S3984" i="1"/>
  <c r="S3993" i="1"/>
  <c r="S3109" i="1"/>
  <c r="S1337" i="1"/>
  <c r="S2859" i="1"/>
  <c r="S3805" i="1"/>
  <c r="S1766" i="1"/>
  <c r="S3065" i="1"/>
  <c r="S482" i="1"/>
  <c r="S4066" i="1"/>
  <c r="S1168" i="1"/>
  <c r="S2885" i="1"/>
  <c r="S2755" i="1"/>
  <c r="S2659" i="1"/>
  <c r="S667" i="1"/>
  <c r="S2517" i="1"/>
  <c r="S1096" i="1"/>
  <c r="S868" i="1"/>
  <c r="S1417" i="1"/>
  <c r="S862" i="1"/>
  <c r="S3740" i="1"/>
  <c r="S3982" i="1"/>
  <c r="S1098" i="1"/>
  <c r="S3742" i="1"/>
  <c r="S969" i="1"/>
  <c r="S1240" i="1"/>
  <c r="S2907" i="1"/>
  <c r="S3862" i="1"/>
  <c r="S4050" i="1"/>
  <c r="S221" i="1"/>
  <c r="S474" i="1"/>
  <c r="S4057" i="1"/>
  <c r="S3899" i="1"/>
  <c r="S2679" i="1"/>
  <c r="S628" i="1"/>
  <c r="S942" i="1"/>
  <c r="S3099" i="1"/>
  <c r="S1992" i="1"/>
  <c r="S2405" i="1"/>
  <c r="S3892" i="1"/>
  <c r="S991" i="1"/>
  <c r="S2958" i="1"/>
  <c r="S4022" i="1"/>
  <c r="S3998" i="1"/>
  <c r="S4001" i="1"/>
  <c r="S4072" i="1"/>
  <c r="S3646" i="1"/>
  <c r="S3850" i="1"/>
  <c r="S3856" i="1"/>
  <c r="S207" i="1"/>
  <c r="S3849" i="1"/>
  <c r="S1005" i="1"/>
  <c r="S189" i="1"/>
  <c r="S4032" i="1"/>
  <c r="S3093" i="1"/>
  <c r="S3951" i="1"/>
  <c r="S3935" i="1"/>
  <c r="S4083" i="1"/>
  <c r="S3133" i="1"/>
  <c r="S1774" i="1"/>
  <c r="S164" i="1"/>
  <c r="S1312" i="1"/>
  <c r="S1784" i="1"/>
  <c r="S681" i="1"/>
  <c r="S3734" i="1"/>
  <c r="S700" i="1"/>
  <c r="S1789" i="1"/>
  <c r="S1320" i="1"/>
  <c r="S3909" i="1"/>
  <c r="S3926" i="1"/>
  <c r="S3102" i="1"/>
  <c r="S209" i="1"/>
  <c r="S1321" i="1"/>
  <c r="S3078" i="1"/>
  <c r="S2872" i="1"/>
  <c r="S3872" i="1"/>
  <c r="S716" i="1"/>
  <c r="S982" i="1"/>
  <c r="S677" i="1"/>
  <c r="S2422" i="1"/>
  <c r="S968" i="1"/>
  <c r="S2361" i="1"/>
  <c r="S934" i="1"/>
  <c r="S1134" i="1"/>
  <c r="S2770" i="1"/>
  <c r="S2776" i="1"/>
  <c r="S3967" i="1"/>
  <c r="S1090" i="1"/>
  <c r="S1911" i="1"/>
  <c r="S3071" i="1"/>
  <c r="S1245" i="1"/>
  <c r="S1095" i="1"/>
  <c r="S2914" i="1"/>
  <c r="S127" i="1"/>
  <c r="S4018" i="1"/>
  <c r="S515" i="1"/>
  <c r="S3101" i="1"/>
  <c r="S1803" i="1"/>
  <c r="S433" i="1"/>
  <c r="S1570" i="1"/>
  <c r="S1800" i="1"/>
  <c r="S1779" i="1"/>
  <c r="S1552" i="1"/>
  <c r="S137" i="1"/>
  <c r="S3737" i="1"/>
  <c r="S946" i="1"/>
  <c r="S1814" i="1"/>
  <c r="S989" i="1"/>
  <c r="S1011" i="1"/>
  <c r="S3882" i="1"/>
  <c r="S3930" i="1"/>
  <c r="S224" i="1"/>
  <c r="S1578" i="1"/>
  <c r="S2140" i="1"/>
  <c r="S988" i="1"/>
  <c r="S4093" i="1"/>
  <c r="S3869" i="1"/>
  <c r="S1093" i="1"/>
  <c r="S2002" i="1"/>
  <c r="S635" i="1"/>
  <c r="S692" i="1"/>
  <c r="S3191" i="1"/>
  <c r="S3940" i="1"/>
  <c r="S2597" i="1"/>
  <c r="S4040" i="1"/>
  <c r="S3925" i="1"/>
  <c r="S950" i="1"/>
  <c r="S3103" i="1"/>
  <c r="S3068" i="1"/>
  <c r="S219" i="1"/>
  <c r="S473" i="1"/>
  <c r="S871" i="1"/>
  <c r="S2131" i="1"/>
  <c r="S1182" i="1"/>
  <c r="S3195" i="1"/>
  <c r="S1697" i="1"/>
  <c r="S2760" i="1"/>
  <c r="S1235" i="1"/>
  <c r="S3086" i="1"/>
  <c r="S3907" i="1"/>
  <c r="S2655" i="1"/>
  <c r="S1309" i="1"/>
  <c r="S2754" i="1"/>
  <c r="S3199" i="1"/>
  <c r="S2658" i="1"/>
  <c r="S4039" i="1"/>
  <c r="S4098" i="1"/>
  <c r="S1310" i="1"/>
  <c r="S2673" i="1"/>
  <c r="S960" i="1"/>
  <c r="S3066" i="1"/>
  <c r="S3733" i="1"/>
  <c r="S2145" i="1"/>
  <c r="S1796" i="1"/>
  <c r="S1809" i="1"/>
  <c r="S1737" i="1"/>
  <c r="S3936" i="1"/>
  <c r="S926" i="1"/>
  <c r="S2378" i="1"/>
  <c r="S930" i="1"/>
  <c r="S1811" i="1"/>
  <c r="S2879" i="1"/>
  <c r="S1580" i="1"/>
  <c r="S4090" i="1"/>
  <c r="S143" i="1"/>
  <c r="S1336" i="1"/>
  <c r="S2692" i="1"/>
  <c r="S3980" i="1"/>
  <c r="S3898" i="1"/>
  <c r="S2583" i="1"/>
  <c r="S3970" i="1"/>
  <c r="S2707" i="1"/>
  <c r="S2368" i="1"/>
  <c r="S1457" i="1"/>
  <c r="S1713" i="1"/>
  <c r="S2647" i="1"/>
  <c r="S2761" i="1"/>
  <c r="S3148" i="1"/>
  <c r="S199" i="1"/>
  <c r="S2758" i="1"/>
  <c r="S2126" i="1"/>
  <c r="S2772" i="1"/>
  <c r="S1872" i="1"/>
  <c r="S718" i="1"/>
  <c r="S1727" i="1"/>
  <c r="S1152" i="1"/>
  <c r="S4005" i="1"/>
  <c r="S669" i="1"/>
  <c r="S895" i="1"/>
  <c r="S2125" i="1"/>
  <c r="S3732" i="1"/>
  <c r="S3747" i="1"/>
  <c r="S3915" i="1"/>
  <c r="S3927" i="1"/>
  <c r="S4105" i="1"/>
  <c r="S1436" i="1"/>
  <c r="S1326" i="1"/>
  <c r="S2519" i="1"/>
  <c r="S3988" i="1"/>
  <c r="S1709" i="1"/>
  <c r="S945" i="1"/>
  <c r="S134" i="1"/>
  <c r="S2137" i="1"/>
  <c r="S501" i="1"/>
  <c r="S434" i="1"/>
  <c r="S891" i="1"/>
  <c r="S2908" i="1"/>
  <c r="S440" i="1"/>
  <c r="S1695" i="1"/>
  <c r="S3730" i="1"/>
  <c r="S1584" i="1"/>
  <c r="S1082" i="1"/>
  <c r="S2894" i="1"/>
  <c r="S589" i="1"/>
  <c r="S1916" i="1"/>
  <c r="S1066" i="1"/>
  <c r="S944" i="1"/>
  <c r="S1496" i="1"/>
  <c r="S4079" i="1"/>
  <c r="S1325" i="1"/>
  <c r="S1148" i="1"/>
  <c r="S3843" i="1"/>
  <c r="S3910" i="1"/>
  <c r="S4020" i="1"/>
  <c r="S3077" i="1"/>
  <c r="S1550" i="1"/>
  <c r="S1045" i="1"/>
  <c r="S3803" i="1"/>
  <c r="S2921" i="1"/>
  <c r="S2648" i="1"/>
  <c r="S1429" i="1"/>
  <c r="S1493" i="1"/>
  <c r="S1119" i="1"/>
  <c r="S4048" i="1"/>
  <c r="S460" i="1"/>
  <c r="S3924" i="1"/>
  <c r="S1864" i="1"/>
  <c r="S1432" i="1"/>
  <c r="S2954" i="1"/>
  <c r="S2327" i="1"/>
  <c r="S2778" i="1"/>
  <c r="S1716" i="1"/>
  <c r="S2918" i="1"/>
  <c r="S1091" i="1"/>
  <c r="S1997" i="1"/>
  <c r="S1001" i="1"/>
  <c r="S4013" i="1"/>
  <c r="S2677" i="1"/>
  <c r="S666" i="1"/>
  <c r="S147" i="1"/>
  <c r="S1080" i="1"/>
  <c r="S1718" i="1"/>
  <c r="S686" i="1"/>
  <c r="S3971" i="1"/>
  <c r="S1602" i="1"/>
  <c r="S448" i="1"/>
  <c r="S997" i="1"/>
  <c r="S3731" i="1"/>
  <c r="S1100" i="1"/>
  <c r="S890" i="1"/>
  <c r="S1410" i="1"/>
  <c r="S4029" i="1"/>
  <c r="S1226" i="1"/>
  <c r="S1421" i="1"/>
  <c r="S3851" i="1"/>
  <c r="S1993" i="1"/>
  <c r="S4107" i="1"/>
  <c r="S2602" i="1"/>
  <c r="S4034" i="1"/>
  <c r="S426" i="1"/>
  <c r="S1435" i="1"/>
  <c r="S1778" i="1"/>
  <c r="S2862" i="1"/>
  <c r="S1341" i="1"/>
  <c r="S915" i="1"/>
  <c r="S1441" i="1"/>
  <c r="S2160" i="1"/>
  <c r="S1822" i="1"/>
  <c r="S933" i="1"/>
  <c r="S3640" i="1"/>
  <c r="S694" i="1"/>
  <c r="S1156" i="1"/>
  <c r="S1725" i="1"/>
  <c r="S177" i="1"/>
  <c r="S1138" i="1"/>
  <c r="S2672" i="1"/>
  <c r="S3986" i="1"/>
  <c r="S1076" i="1"/>
  <c r="S3966" i="1"/>
  <c r="S987" i="1"/>
  <c r="S1775" i="1"/>
  <c r="S483" i="1"/>
  <c r="S2706" i="1"/>
  <c r="S935" i="1"/>
  <c r="S3649" i="1"/>
  <c r="S4010" i="1"/>
  <c r="S1176" i="1"/>
  <c r="S1008" i="1"/>
  <c r="S917" i="1"/>
  <c r="S1319" i="1"/>
  <c r="S2144" i="1"/>
  <c r="S1154" i="1"/>
  <c r="S624" i="1"/>
  <c r="S1170" i="1"/>
  <c r="S2599" i="1"/>
  <c r="S957" i="1"/>
  <c r="S2698" i="1"/>
  <c r="S430" i="1"/>
  <c r="S1722" i="1"/>
  <c r="S705" i="1"/>
  <c r="S128" i="1"/>
  <c r="S187" i="1"/>
  <c r="S3642" i="1"/>
  <c r="S2846" i="1"/>
  <c r="S2141" i="1"/>
  <c r="S2876" i="1"/>
  <c r="S873" i="1"/>
  <c r="S3994" i="1"/>
  <c r="S3141" i="1"/>
  <c r="S3902" i="1"/>
  <c r="S3922" i="1"/>
  <c r="S1181" i="1"/>
  <c r="S1104" i="1"/>
  <c r="S2746" i="1"/>
  <c r="S3859" i="1"/>
  <c r="S158" i="1"/>
  <c r="S3092" i="1"/>
  <c r="S1983" i="1"/>
  <c r="S1576" i="1"/>
  <c r="S717" i="1"/>
  <c r="S553" i="1"/>
  <c r="S1097" i="1"/>
  <c r="S920" i="1"/>
  <c r="S193" i="1"/>
  <c r="S436" i="1"/>
  <c r="S446" i="1"/>
  <c r="S1137" i="1"/>
  <c r="S1415" i="1"/>
  <c r="S1574" i="1"/>
  <c r="S2133" i="1"/>
  <c r="S2888" i="1"/>
  <c r="S2906" i="1"/>
  <c r="S3863" i="1"/>
  <c r="S3883" i="1"/>
  <c r="S3897" i="1"/>
  <c r="S4027" i="1"/>
  <c r="S3879" i="1"/>
  <c r="S1792" i="1"/>
  <c r="S1106" i="1"/>
  <c r="S1870" i="1"/>
  <c r="S2858" i="1"/>
  <c r="S1711" i="1"/>
  <c r="S3648" i="1"/>
  <c r="S4091" i="1"/>
  <c r="S3114" i="1"/>
  <c r="S763" i="1"/>
  <c r="S4088" i="1"/>
  <c r="S2873" i="1"/>
  <c r="S1560" i="1"/>
  <c r="S2897" i="1"/>
  <c r="S500" i="1"/>
  <c r="S2899" i="1"/>
  <c r="S1414" i="1"/>
  <c r="S670" i="1"/>
  <c r="S865" i="1"/>
  <c r="S1077" i="1"/>
  <c r="S1430" i="1"/>
  <c r="S592" i="1"/>
  <c r="S1227" i="1"/>
  <c r="S2385" i="1"/>
  <c r="S1985" i="1"/>
  <c r="S2949" i="1"/>
  <c r="S3636" i="1"/>
  <c r="S3115" i="1"/>
  <c r="S993" i="1"/>
  <c r="S1701" i="1"/>
  <c r="S2900" i="1"/>
  <c r="S1184" i="1"/>
  <c r="S3992" i="1"/>
  <c r="S892" i="1"/>
  <c r="S3128" i="1"/>
  <c r="S1569" i="1"/>
  <c r="S3108" i="1"/>
  <c r="S3983" i="1"/>
  <c r="S170" i="1"/>
  <c r="S3193" i="1"/>
  <c r="S3801" i="1"/>
  <c r="S3802" i="1"/>
  <c r="S1185" i="1"/>
  <c r="S1544" i="1"/>
  <c r="S1559" i="1"/>
  <c r="S3098" i="1"/>
  <c r="S605" i="1"/>
  <c r="S2852" i="1"/>
  <c r="S4011" i="1"/>
  <c r="S2590" i="1"/>
  <c r="S1228" i="1"/>
  <c r="S1162" i="1"/>
  <c r="S680" i="1"/>
  <c r="S3852" i="1"/>
  <c r="S1562" i="1"/>
  <c r="S3132" i="1"/>
  <c r="S1770" i="1"/>
  <c r="S3100" i="1"/>
  <c r="S1793" i="1"/>
  <c r="S1329" i="1"/>
  <c r="S689" i="1"/>
  <c r="S769" i="1"/>
  <c r="S3896" i="1"/>
  <c r="S3871" i="1"/>
  <c r="S1087" i="1"/>
  <c r="S3207" i="1"/>
  <c r="S186" i="1"/>
  <c r="S1068" i="1"/>
  <c r="S3949" i="1"/>
  <c r="S590" i="1"/>
  <c r="S3072" i="1"/>
  <c r="S516" i="1"/>
  <c r="S594" i="1"/>
  <c r="S774" i="1"/>
  <c r="S1812" i="1"/>
  <c r="S3139" i="1"/>
  <c r="S502" i="1"/>
  <c r="S1340" i="1"/>
  <c r="S450" i="1"/>
  <c r="S2374" i="1"/>
  <c r="S3791" i="1"/>
  <c r="S172" i="1"/>
  <c r="S893" i="1"/>
  <c r="S911" i="1"/>
  <c r="S3948" i="1"/>
  <c r="S3964" i="1"/>
  <c r="S509" i="1"/>
  <c r="S905" i="1"/>
  <c r="S4092" i="1"/>
  <c r="S1987" i="1"/>
  <c r="S2324" i="1"/>
  <c r="S140" i="1"/>
  <c r="S4113" i="1"/>
  <c r="S1020" i="1"/>
  <c r="S3912" i="1"/>
  <c r="S2416" i="1"/>
  <c r="S662" i="1"/>
  <c r="S907" i="1"/>
  <c r="S1242" i="1"/>
  <c r="S3061" i="1"/>
  <c r="S513" i="1"/>
  <c r="S619" i="1"/>
  <c r="S1440" i="1"/>
  <c r="S2345" i="1"/>
  <c r="S2777" i="1"/>
  <c r="S3117" i="1"/>
  <c r="S882" i="1"/>
  <c r="S1808" i="1"/>
  <c r="S1110" i="1"/>
  <c r="S1177" i="1"/>
  <c r="S1458" i="1"/>
  <c r="S475" i="1"/>
  <c r="S4062" i="1"/>
  <c r="S1018" i="1"/>
  <c r="S900" i="1"/>
  <c r="S1237" i="1"/>
  <c r="S234" i="1"/>
  <c r="S2910" i="1"/>
  <c r="S2893" i="1"/>
  <c r="S1422" i="1"/>
  <c r="S2661" i="1"/>
  <c r="S551" i="1"/>
  <c r="S1771" i="1"/>
  <c r="S1067" i="1"/>
  <c r="S3848" i="1"/>
  <c r="S1903" i="1"/>
  <c r="S702" i="1"/>
  <c r="S156" i="1"/>
  <c r="S781" i="1"/>
  <c r="S927" i="1"/>
  <c r="S1017" i="1"/>
  <c r="S3873" i="1"/>
  <c r="S4097" i="1"/>
  <c r="S2158" i="1"/>
  <c r="S1047" i="1"/>
  <c r="S607" i="1"/>
  <c r="S1081" i="1"/>
  <c r="S977" i="1"/>
  <c r="S2503" i="1"/>
  <c r="S4060" i="1"/>
  <c r="S558" i="1"/>
  <c r="S1102" i="1"/>
  <c r="S1567" i="1"/>
  <c r="S2384" i="1"/>
  <c r="S2951" i="1"/>
  <c r="S3069" i="1"/>
  <c r="S3857" i="1"/>
  <c r="S4061" i="1"/>
  <c r="S947" i="1"/>
  <c r="S1575" i="1"/>
  <c r="S4064" i="1"/>
  <c r="S3087" i="1"/>
  <c r="S897" i="1"/>
  <c r="S2589" i="1"/>
  <c r="S1327" i="1"/>
  <c r="S1120" i="1"/>
  <c r="S432" i="1"/>
  <c r="S1490" i="1"/>
  <c r="S4095" i="1"/>
  <c r="S3748" i="1"/>
  <c r="S129" i="1"/>
  <c r="S996" i="1"/>
  <c r="S1330" i="1"/>
  <c r="S943" i="1"/>
  <c r="S1598" i="1"/>
  <c r="S2157" i="1"/>
  <c r="S465" i="1"/>
  <c r="S3931" i="1"/>
  <c r="S451" i="1"/>
  <c r="S863" i="1"/>
  <c r="S1487" i="1"/>
  <c r="S2571" i="1"/>
  <c r="S478" i="1"/>
  <c r="S1002" i="1"/>
  <c r="S925" i="1"/>
  <c r="S4049" i="1"/>
  <c r="S2953" i="1"/>
  <c r="S3644" i="1"/>
  <c r="S3990" i="1"/>
  <c r="S2781" i="1"/>
  <c r="S2134" i="1"/>
  <c r="S3847" i="1"/>
  <c r="S1483" i="1"/>
  <c r="S2880" i="1"/>
  <c r="S1821" i="1"/>
  <c r="S975" i="1"/>
  <c r="S2646" i="1"/>
  <c r="S4109" i="1"/>
  <c r="S867" i="1"/>
  <c r="S1818" i="1"/>
  <c r="S423" i="1"/>
  <c r="S220" i="1"/>
  <c r="S602" i="1"/>
  <c r="S2150" i="1"/>
  <c r="S2768" i="1"/>
  <c r="S3744" i="1"/>
  <c r="S3860" i="1"/>
  <c r="S4084" i="1"/>
  <c r="S1780" i="1"/>
  <c r="S4110" i="1"/>
  <c r="S959" i="1"/>
  <c r="S978" i="1"/>
  <c r="S948" i="1"/>
  <c r="S1500" i="1"/>
  <c r="S2854" i="1"/>
  <c r="S2653" i="1"/>
  <c r="S130" i="1"/>
  <c r="S2959" i="1"/>
  <c r="S2411" i="1"/>
  <c r="S4004" i="1"/>
  <c r="S3981" i="1"/>
  <c r="S2383" i="1"/>
  <c r="S3921" i="1"/>
  <c r="S505" i="1"/>
  <c r="S2516" i="1"/>
  <c r="S2861" i="1"/>
  <c r="S3889" i="1"/>
  <c r="S1801" i="1"/>
  <c r="S2136" i="1"/>
  <c r="S2593" i="1"/>
  <c r="S1910" i="1"/>
  <c r="S958" i="1"/>
  <c r="S2146" i="1"/>
  <c r="S777" i="1"/>
  <c r="S1592" i="1"/>
  <c r="S1129" i="1"/>
  <c r="S1715" i="1"/>
  <c r="S3797" i="1"/>
  <c r="S1406" i="1"/>
  <c r="S3144" i="1"/>
  <c r="S1169" i="1"/>
  <c r="S998" i="1"/>
  <c r="S1105" i="1"/>
  <c r="S1917" i="1"/>
  <c r="S2135" i="1"/>
  <c r="S2866" i="1"/>
  <c r="S1044" i="1"/>
  <c r="S1159" i="1"/>
  <c r="S2349" i="1"/>
  <c r="S3962" i="1"/>
  <c r="S4036" i="1"/>
  <c r="S3891" i="1"/>
  <c r="S678" i="1"/>
  <c r="S3800" i="1"/>
  <c r="S581" i="1"/>
  <c r="S941" i="1"/>
  <c r="S3979" i="1"/>
  <c r="S2649" i="1"/>
  <c r="S2431" i="1"/>
  <c r="S937" i="1"/>
  <c r="S4065" i="1"/>
  <c r="S2127" i="1"/>
  <c r="S1565" i="1"/>
  <c r="S1050" i="1"/>
  <c r="S603" i="1"/>
  <c r="S1790" i="1"/>
  <c r="S633" i="1"/>
  <c r="S506" i="1"/>
  <c r="S1333" i="1"/>
  <c r="S519" i="1"/>
  <c r="S951" i="1"/>
  <c r="S2369" i="1"/>
  <c r="S1075" i="1"/>
  <c r="S1795" i="1"/>
  <c r="S4007" i="1"/>
  <c r="S428" i="1"/>
  <c r="S1915" i="1"/>
  <c r="S970" i="1"/>
  <c r="S1323" i="1"/>
  <c r="S880" i="1"/>
  <c r="S999" i="1"/>
  <c r="S4015" i="1"/>
  <c r="S721" i="1"/>
  <c r="S875" i="1"/>
  <c r="S2390" i="1"/>
  <c r="S3203" i="1"/>
  <c r="S3901" i="1"/>
  <c r="S4026" i="1"/>
  <c r="S2426" i="1"/>
  <c r="S1419" i="1"/>
  <c r="S2387" i="1"/>
  <c r="S546" i="1"/>
  <c r="S1904" i="1"/>
  <c r="S3866" i="1"/>
  <c r="S967" i="1"/>
  <c r="S3094" i="1"/>
  <c r="S504" i="1"/>
  <c r="S939" i="1"/>
  <c r="S2686" i="1"/>
  <c r="S1328" i="1"/>
  <c r="S1316" i="1"/>
  <c r="S2766" i="1"/>
  <c r="S1443" i="1"/>
  <c r="S200" i="1"/>
  <c r="S4101" i="1"/>
  <c r="S2751" i="1"/>
  <c r="S965" i="1"/>
  <c r="S424" i="1"/>
  <c r="S697" i="1"/>
  <c r="S986" i="1"/>
  <c r="S1874" i="1"/>
  <c r="S2750" i="1"/>
  <c r="S4075" i="1"/>
  <c r="S2511" i="1"/>
  <c r="S1094" i="1"/>
  <c r="S2892" i="1"/>
  <c r="S4019" i="1"/>
  <c r="S623" i="1"/>
  <c r="S1920" i="1"/>
  <c r="S472" i="1"/>
  <c r="S1705" i="1"/>
  <c r="S3194" i="1"/>
  <c r="S570" i="1"/>
  <c r="S586" i="1"/>
  <c r="S622" i="1"/>
  <c r="S886" i="1"/>
  <c r="S1055" i="1"/>
  <c r="S1062" i="1"/>
  <c r="S1991" i="1"/>
  <c r="S2567" i="1"/>
  <c r="S2643" i="1"/>
  <c r="S2843" i="1"/>
  <c r="S2851" i="1"/>
  <c r="S2946" i="1"/>
  <c r="S3749" i="1"/>
  <c r="S3796" i="1"/>
  <c r="S3929" i="1"/>
  <c r="S4070" i="1"/>
  <c r="S2601" i="1"/>
  <c r="S707" i="1"/>
  <c r="S610" i="1"/>
  <c r="S3973" i="1"/>
  <c r="S3142" i="1"/>
  <c r="S663" i="1"/>
  <c r="S151" i="1"/>
  <c r="S559" i="1"/>
  <c r="S1231" i="1"/>
  <c r="S3943" i="1"/>
  <c r="S2868" i="1"/>
  <c r="S2654" i="1"/>
  <c r="S2871" i="1"/>
  <c r="S2650" i="1"/>
  <c r="S1721" i="1"/>
  <c r="S706" i="1"/>
  <c r="S2682" i="1"/>
  <c r="S228" i="1"/>
  <c r="S914" i="1"/>
  <c r="S1456" i="1"/>
  <c r="S685" i="1"/>
  <c r="S775" i="1"/>
  <c r="S2162" i="1"/>
  <c r="S2769" i="1"/>
  <c r="S2572" i="1"/>
  <c r="S3081" i="1"/>
  <c r="S1581" i="1"/>
  <c r="S955" i="1"/>
  <c r="S2415" i="1"/>
  <c r="S3903" i="1"/>
  <c r="S4023" i="1"/>
  <c r="S4021" i="1"/>
  <c r="S456" i="1"/>
  <c r="S1085" i="1"/>
  <c r="S1331" i="1"/>
  <c r="S874" i="1"/>
  <c r="S2152" i="1"/>
  <c r="S510" i="1"/>
  <c r="S571" i="1"/>
  <c r="S883" i="1"/>
  <c r="S1234" i="1"/>
  <c r="S2156" i="1"/>
  <c r="S2386" i="1"/>
  <c r="S2695" i="1"/>
  <c r="S2903" i="1"/>
  <c r="S3131" i="1"/>
  <c r="S966" i="1"/>
  <c r="S715" i="1"/>
  <c r="S452" i="1"/>
  <c r="S2905" i="1"/>
  <c r="S1438" i="1"/>
  <c r="S2764" i="1"/>
  <c r="S425" i="1"/>
  <c r="S2001" i="1"/>
  <c r="S468" i="1"/>
  <c r="S1157" i="1"/>
  <c r="S720" i="1"/>
  <c r="S1494" i="1"/>
  <c r="S2564" i="1"/>
  <c r="S1738" i="1"/>
  <c r="S2161" i="1"/>
  <c r="S222" i="1"/>
  <c r="S2328" i="1"/>
  <c r="S2763" i="1"/>
  <c r="S155" i="1"/>
  <c r="S2403" i="1"/>
  <c r="S576" i="1"/>
  <c r="S1485" i="1"/>
  <c r="S2694" i="1"/>
  <c r="S2702" i="1"/>
  <c r="S552" i="1"/>
  <c r="S779" i="1"/>
  <c r="S1072" i="1"/>
  <c r="S2432" i="1"/>
  <c r="S2149" i="1"/>
  <c r="S2357" i="1"/>
  <c r="S2683" i="1"/>
  <c r="S458" i="1"/>
  <c r="S2389" i="1"/>
  <c r="S1712" i="1"/>
  <c r="S4067" i="1"/>
  <c r="S1563" i="1"/>
  <c r="S499" i="1"/>
  <c r="S1135" i="1"/>
  <c r="S2759" i="1"/>
  <c r="S3123" i="1"/>
  <c r="S3738" i="1"/>
  <c r="S3790" i="1"/>
  <c r="S1573" i="1"/>
  <c r="S611" i="1"/>
  <c r="S1155" i="1"/>
  <c r="S3089" i="1"/>
  <c r="S3952" i="1"/>
  <c r="S1314" i="1"/>
  <c r="S2413" i="1"/>
  <c r="S919" i="1"/>
  <c r="S2508" i="1"/>
  <c r="S2582" i="1"/>
  <c r="S3968" i="1"/>
  <c r="S2652" i="1"/>
  <c r="S1726" i="1"/>
  <c r="S148" i="1"/>
  <c r="S2353" i="1"/>
  <c r="S2123" i="1"/>
  <c r="S588" i="1"/>
  <c r="S976" i="1"/>
  <c r="S1084" i="1"/>
  <c r="S2417" i="1"/>
  <c r="S543" i="1"/>
  <c r="S1579" i="1"/>
  <c r="S3868" i="1"/>
  <c r="S1244" i="1"/>
  <c r="S166" i="1"/>
  <c r="S693" i="1"/>
  <c r="S1112" i="1"/>
  <c r="S1877" i="1"/>
  <c r="S1918" i="1"/>
  <c r="S1322" i="1"/>
  <c r="S921" i="1"/>
  <c r="S1101" i="1"/>
  <c r="S1115" i="1"/>
  <c r="S1128" i="1"/>
  <c r="S1409" i="1"/>
  <c r="S1583" i="1"/>
  <c r="S1791" i="1"/>
  <c r="S1868" i="1"/>
  <c r="S2570" i="1"/>
  <c r="S2585" i="1"/>
  <c r="S2895" i="1"/>
  <c r="S555" i="1"/>
  <c r="S2437" i="1"/>
  <c r="S1150" i="1"/>
  <c r="S3079" i="1"/>
  <c r="S2697" i="1"/>
  <c r="S1126" i="1"/>
  <c r="S994" i="1"/>
  <c r="S1160" i="1"/>
  <c r="S1111" i="1"/>
  <c r="S1875" i="1"/>
  <c r="S1545" i="1"/>
  <c r="S422" i="1"/>
  <c r="S2743" i="1"/>
  <c r="S507" i="1"/>
  <c r="S2404" i="1"/>
  <c r="S2864" i="1"/>
  <c r="S577" i="1"/>
  <c r="S597" i="1"/>
  <c r="S573" i="1"/>
  <c r="S902" i="1"/>
  <c r="S1407" i="1"/>
  <c r="S3963" i="1"/>
  <c r="S4043" i="1"/>
  <c r="S192" i="1"/>
  <c r="S1990" i="1"/>
  <c r="S1145" i="1"/>
  <c r="S2886" i="1"/>
  <c r="S711" i="1"/>
  <c r="S232" i="1"/>
  <c r="S664" i="1"/>
  <c r="S780" i="1"/>
  <c r="S1172" i="1"/>
  <c r="S1740" i="1"/>
  <c r="S1865" i="1"/>
  <c r="S3055" i="1"/>
  <c r="S4074" i="1"/>
  <c r="S696" i="1"/>
  <c r="S575" i="1"/>
  <c r="S2124" i="1"/>
  <c r="S2350" i="1"/>
  <c r="S1013" i="1"/>
  <c r="S563" i="1"/>
  <c r="S2382" i="1"/>
  <c r="S3200" i="1"/>
  <c r="S1688" i="1"/>
  <c r="S940" i="1"/>
  <c r="S1140" i="1"/>
  <c r="S665" i="1"/>
  <c r="S864" i="1"/>
  <c r="S3097" i="1"/>
  <c r="S144" i="1"/>
  <c r="S239" i="1"/>
  <c r="S1425" i="1"/>
  <c r="S1561" i="1"/>
  <c r="S2440" i="1"/>
  <c r="S2779" i="1"/>
  <c r="S3917" i="1"/>
  <c r="S4086" i="1"/>
  <c r="S2681" i="1"/>
  <c r="S2372" i="1"/>
  <c r="S2700" i="1"/>
  <c r="S545" i="1"/>
  <c r="S872" i="1"/>
  <c r="S3120" i="1"/>
  <c r="S719" i="1"/>
  <c r="S1324" i="1"/>
  <c r="S906" i="1"/>
  <c r="S904" i="1"/>
  <c r="S3928" i="1"/>
  <c r="S462" i="1"/>
  <c r="S1042" i="1"/>
  <c r="S491" i="1"/>
  <c r="S3919" i="1"/>
  <c r="S4087" i="1"/>
  <c r="S1909" i="1"/>
  <c r="S1597" i="1"/>
  <c r="S3085" i="1"/>
  <c r="S3794" i="1"/>
  <c r="S125" i="1"/>
  <c r="S3105" i="1"/>
  <c r="S1010" i="1"/>
  <c r="S159" i="1"/>
  <c r="S599" i="1"/>
  <c r="S2569" i="1"/>
  <c r="S2153" i="1"/>
  <c r="S2881" i="1"/>
  <c r="S1501" i="1"/>
  <c r="S2370" i="1"/>
  <c r="S2573" i="1"/>
  <c r="S2771" i="1"/>
  <c r="S3088" i="1"/>
  <c r="S3947" i="1"/>
  <c r="S3996" i="1"/>
  <c r="S4009" i="1"/>
  <c r="S1488" i="1"/>
  <c r="S2685" i="1"/>
  <c r="S1121" i="1"/>
  <c r="S1413" i="1"/>
  <c r="S2765" i="1"/>
  <c r="S217" i="1"/>
  <c r="S973" i="1"/>
  <c r="S3911" i="1"/>
  <c r="S1125" i="1"/>
  <c r="S1132" i="1"/>
  <c r="S1717" i="1"/>
  <c r="S3942" i="1"/>
  <c r="S714" i="1"/>
  <c r="S1720" i="1"/>
  <c r="S3083" i="1"/>
  <c r="S4044" i="1"/>
  <c r="S675" i="1"/>
  <c r="S2132" i="1"/>
  <c r="S511" i="1"/>
  <c r="S579" i="1"/>
  <c r="S608" i="1"/>
  <c r="S638" i="1"/>
  <c r="S1344" i="1"/>
  <c r="S1416" i="1"/>
  <c r="S1420" i="1"/>
  <c r="S2398" i="1"/>
  <c r="S2410" i="1"/>
  <c r="S2424" i="1"/>
  <c r="S2442" i="1"/>
  <c r="S2850" i="1"/>
  <c r="S3854" i="1"/>
  <c r="S3870" i="1"/>
  <c r="S3920" i="1"/>
  <c r="S4006" i="1"/>
  <c r="S4115" i="1"/>
  <c r="S1703" i="1"/>
  <c r="S3090" i="1"/>
  <c r="S1012" i="1"/>
  <c r="S2775" i="1"/>
  <c r="S2391" i="1"/>
  <c r="S486" i="1"/>
  <c r="S631" i="1"/>
  <c r="S1171" i="1"/>
  <c r="S1907" i="1"/>
  <c r="S572" i="1"/>
  <c r="S1116" i="1"/>
  <c r="S2130" i="1"/>
  <c r="S2154" i="1"/>
  <c r="S2587" i="1"/>
  <c r="S2588" i="1"/>
  <c r="S2594" i="1"/>
  <c r="S2889" i="1"/>
  <c r="S4068" i="1"/>
  <c r="S4081" i="1"/>
  <c r="S1107" i="1"/>
  <c r="S496" i="1"/>
  <c r="S3062" i="1"/>
  <c r="S2955" i="1"/>
  <c r="S1070" i="1"/>
  <c r="S1151" i="1"/>
  <c r="S2512" i="1"/>
  <c r="S3054" i="1"/>
  <c r="S2690" i="1"/>
  <c r="S2581" i="1"/>
  <c r="S514" i="1"/>
  <c r="S1994" i="1"/>
  <c r="S1117" i="1"/>
  <c r="S2436" i="1"/>
  <c r="S508" i="1"/>
  <c r="S1147" i="1"/>
  <c r="S1408" i="1"/>
  <c r="S1600" i="1"/>
  <c r="S2393" i="1"/>
  <c r="S4002" i="1"/>
  <c r="S196" i="1"/>
  <c r="S1881" i="1"/>
  <c r="S3080" i="1"/>
  <c r="S765" i="1"/>
  <c r="S2142" i="1"/>
  <c r="S870" i="1"/>
  <c r="S684" i="1"/>
  <c r="S1131" i="1"/>
  <c r="S596" i="1"/>
  <c r="S992" i="1"/>
  <c r="S1424" i="1"/>
  <c r="S442" i="1"/>
  <c r="S445" i="1"/>
  <c r="S484" i="1"/>
  <c r="S1130" i="1"/>
  <c r="S1173" i="1"/>
  <c r="S1423" i="1"/>
  <c r="S1437" i="1"/>
  <c r="S1484" i="1"/>
  <c r="S1566" i="1"/>
  <c r="S1741" i="1"/>
  <c r="S1906" i="1"/>
  <c r="S2346" i="1"/>
  <c r="S2948" i="1"/>
  <c r="S3119" i="1"/>
  <c r="S3647" i="1"/>
  <c r="S3941" i="1"/>
  <c r="S2651" i="1"/>
  <c r="S466" i="1"/>
  <c r="S3954" i="1"/>
  <c r="S2662" i="1"/>
  <c r="S2660" i="1"/>
  <c r="S565" i="1"/>
  <c r="S550" i="1"/>
  <c r="S3076" i="1"/>
  <c r="S548" i="1"/>
  <c r="S1046" i="1"/>
  <c r="S632" i="1"/>
  <c r="S1088" i="1"/>
  <c r="S150" i="1"/>
  <c r="S2909" i="1"/>
  <c r="S4051" i="1"/>
  <c r="S2504" i="1"/>
  <c r="S1585" i="1"/>
  <c r="S1813" i="1"/>
  <c r="S3972" i="1"/>
  <c r="S2356" i="1"/>
  <c r="S3070" i="1"/>
  <c r="S457" i="1"/>
  <c r="S191" i="1"/>
  <c r="S1074" i="1"/>
  <c r="S3808" i="1"/>
  <c r="S4052" i="1"/>
  <c r="S2348" i="1"/>
  <c r="S461" i="1"/>
  <c r="S1141" i="1"/>
  <c r="S601" i="1"/>
  <c r="S593" i="1"/>
  <c r="S2396" i="1"/>
  <c r="S3198" i="1"/>
  <c r="S2138" i="1"/>
  <c r="S1164" i="1"/>
  <c r="S153" i="1"/>
  <c r="S3880" i="1"/>
  <c r="S2693" i="1"/>
  <c r="S3110" i="1"/>
  <c r="S2656" i="1"/>
  <c r="S1049" i="1"/>
  <c r="S1696" i="1"/>
  <c r="S1869" i="1"/>
  <c r="S1988" i="1"/>
  <c r="S2128" i="1"/>
  <c r="S2395" i="1"/>
  <c r="S3121" i="1"/>
  <c r="S1099" i="1"/>
  <c r="S2376" i="1"/>
  <c r="S2521" i="1"/>
  <c r="S1103" i="1"/>
  <c r="S215" i="1"/>
  <c r="S683" i="1"/>
  <c r="S1113" i="1"/>
  <c r="S2362" i="1"/>
  <c r="S2865" i="1"/>
  <c r="S3067" i="1"/>
  <c r="S3112" i="1"/>
  <c r="S3861" i="1"/>
  <c r="S4114" i="1"/>
  <c r="S1092" i="1"/>
  <c r="S2438" i="1"/>
  <c r="S1118" i="1"/>
  <c r="S2877" i="1"/>
  <c r="S1724" i="1"/>
  <c r="S123" i="1"/>
  <c r="S582" i="1"/>
  <c r="S1543" i="1"/>
  <c r="S1547" i="1"/>
  <c r="S1729" i="1"/>
  <c r="S3134" i="1"/>
  <c r="S3632" i="1"/>
  <c r="S476" i="1"/>
  <c r="S598" i="1"/>
  <c r="S676" i="1"/>
  <c r="S3906" i="1"/>
  <c r="S2427" i="1"/>
  <c r="S455" i="1"/>
  <c r="S773" i="1"/>
  <c r="S3855" i="1"/>
  <c r="S2418" i="1"/>
  <c r="S3096" i="1"/>
  <c r="S3959" i="1"/>
  <c r="S1175" i="1"/>
  <c r="S1913" i="1"/>
  <c r="S3075" i="1"/>
  <c r="S1736" i="1"/>
  <c r="S561" i="1"/>
  <c r="S568" i="1"/>
  <c r="S629" i="1"/>
  <c r="S636" i="1"/>
  <c r="S2148" i="1"/>
  <c r="S2420" i="1"/>
  <c r="S2687" i="1"/>
  <c r="S2915" i="1"/>
  <c r="S3858" i="1"/>
  <c r="S4047" i="1"/>
  <c r="S3082" i="1"/>
  <c r="S4094" i="1"/>
  <c r="S1083" i="1"/>
  <c r="S984" i="1"/>
  <c r="S449" i="1"/>
  <c r="S1412" i="1"/>
  <c r="S2423" i="1"/>
  <c r="S2904" i="1"/>
  <c r="S3060" i="1"/>
  <c r="S3074" i="1"/>
  <c r="S1876" i="1"/>
  <c r="S214" i="1"/>
  <c r="S1449" i="1"/>
  <c r="S122" i="1"/>
  <c r="S2434" i="1"/>
  <c r="S4017" i="1"/>
  <c r="S2680" i="1"/>
  <c r="S1595" i="1"/>
  <c r="S591" i="1"/>
  <c r="S1589" i="1"/>
  <c r="S2425" i="1"/>
  <c r="S3864" i="1"/>
  <c r="S983" i="1"/>
  <c r="S427" i="1"/>
  <c r="S562" i="1"/>
  <c r="S1123" i="1"/>
  <c r="S580" i="1"/>
  <c r="S585" i="1"/>
  <c r="S2911" i="1"/>
  <c r="S1453" i="1"/>
  <c r="S163" i="1"/>
  <c r="S169" i="1"/>
  <c r="S2591" i="1"/>
  <c r="S3122" i="1"/>
  <c r="S2155" i="1"/>
  <c r="S488" i="1"/>
  <c r="S640" i="1"/>
  <c r="S3934" i="1"/>
  <c r="S216" i="1"/>
  <c r="S637" i="1"/>
  <c r="S1183" i="1"/>
  <c r="S154" i="1"/>
  <c r="S1442" i="1"/>
  <c r="S542" i="1"/>
  <c r="S1180" i="1"/>
  <c r="S1499" i="1"/>
  <c r="S3914" i="1"/>
  <c r="S4008" i="1"/>
  <c r="S1704" i="1"/>
  <c r="S157" i="1"/>
  <c r="S3995" i="1"/>
  <c r="S2375" i="1"/>
  <c r="S1178" i="1"/>
  <c r="S566" i="1"/>
  <c r="S3057" i="1"/>
  <c r="S2950" i="1"/>
  <c r="S3798" i="1"/>
  <c r="S668" i="1"/>
  <c r="S1136" i="1"/>
  <c r="S2916" i="1"/>
  <c r="S2943" i="1"/>
  <c r="S3641" i="1"/>
  <c r="S1867" i="1"/>
  <c r="S447" i="1"/>
  <c r="S2696" i="1"/>
  <c r="S2912" i="1"/>
  <c r="S3126" i="1"/>
  <c r="S2430" i="1"/>
  <c r="S2691" i="1"/>
  <c r="S437" i="1"/>
  <c r="S161" i="1"/>
  <c r="S173" i="1"/>
  <c r="S2429" i="1"/>
  <c r="S2433" i="1"/>
  <c r="S3202" i="1"/>
  <c r="S3807" i="1"/>
  <c r="S194" i="1"/>
  <c r="S498" i="1"/>
  <c r="S1318" i="1"/>
  <c r="S578" i="1"/>
  <c r="S2596" i="1"/>
  <c r="S2584" i="1"/>
  <c r="S1452" i="1"/>
  <c r="S698" i="1"/>
  <c r="S3953" i="1"/>
  <c r="S544" i="1"/>
  <c r="S3631" i="1"/>
  <c r="S641" i="1"/>
  <c r="S621" i="1"/>
  <c r="S124" i="1"/>
  <c r="S126" i="1"/>
  <c r="S131" i="1"/>
  <c r="S132" i="1"/>
  <c r="S133" i="1"/>
  <c r="S135" i="1"/>
  <c r="S136" i="1"/>
  <c r="S138" i="1"/>
  <c r="S139" i="1"/>
  <c r="S142" i="1"/>
  <c r="S145" i="1"/>
  <c r="S149" i="1"/>
  <c r="S160" i="1"/>
  <c r="S162" i="1"/>
  <c r="S165" i="1"/>
  <c r="S167" i="1"/>
  <c r="S174" i="1"/>
  <c r="S175" i="1"/>
  <c r="S176" i="1"/>
  <c r="S178" i="1"/>
  <c r="S180" i="1"/>
  <c r="S184" i="1"/>
  <c r="S188" i="1"/>
  <c r="S190" i="1"/>
  <c r="S195" i="1"/>
  <c r="S197" i="1"/>
  <c r="S201" i="1"/>
  <c r="S204" i="1"/>
  <c r="S208" i="1"/>
  <c r="S210" i="1"/>
  <c r="S211" i="1"/>
  <c r="S223" i="1"/>
  <c r="S225" i="1"/>
  <c r="S226" i="1"/>
  <c r="S227" i="1"/>
  <c r="S229" i="1"/>
  <c r="S230" i="1"/>
  <c r="S231" i="1"/>
  <c r="S233" i="1"/>
  <c r="S235" i="1"/>
  <c r="S237" i="1"/>
  <c r="S238" i="1"/>
  <c r="S240" i="1"/>
  <c r="S429" i="1"/>
  <c r="S431" i="1"/>
  <c r="S435" i="1"/>
  <c r="S438" i="1"/>
  <c r="S439" i="1"/>
  <c r="S441" i="1"/>
  <c r="S443" i="1"/>
  <c r="S453" i="1"/>
  <c r="S459" i="1"/>
  <c r="S463" i="1"/>
  <c r="S464" i="1"/>
  <c r="S470" i="1"/>
  <c r="S471" i="1"/>
  <c r="S477" i="1"/>
  <c r="S479" i="1"/>
  <c r="S480" i="1"/>
  <c r="S489" i="1"/>
  <c r="S490" i="1"/>
  <c r="S492" i="1"/>
  <c r="S493" i="1"/>
  <c r="S494" i="1"/>
  <c r="S495" i="1"/>
  <c r="S497" i="1"/>
  <c r="S503" i="1"/>
  <c r="S512" i="1"/>
  <c r="S518" i="1"/>
  <c r="S520" i="1"/>
  <c r="S549" i="1"/>
  <c r="S554" i="1"/>
  <c r="S557" i="1"/>
  <c r="S560" i="1"/>
  <c r="S564" i="1"/>
  <c r="S567" i="1"/>
  <c r="S569" i="1"/>
  <c r="S574" i="1"/>
  <c r="S583" i="1"/>
  <c r="S584" i="1"/>
  <c r="S587" i="1"/>
  <c r="S604" i="1"/>
  <c r="S606" i="1"/>
  <c r="S609" i="1"/>
  <c r="S612" i="1"/>
  <c r="S613" i="1"/>
  <c r="S614" i="1"/>
  <c r="S616" i="1"/>
  <c r="S617" i="1"/>
  <c r="S618" i="1"/>
  <c r="S620" i="1"/>
  <c r="S625" i="1"/>
  <c r="S626" i="1"/>
  <c r="S627" i="1"/>
  <c r="S630" i="1"/>
  <c r="S634" i="1"/>
  <c r="S639" i="1"/>
  <c r="S688" i="1"/>
  <c r="S708" i="1"/>
  <c r="S712" i="1"/>
  <c r="S762" i="1"/>
  <c r="S764" i="1"/>
  <c r="S766" i="1"/>
  <c r="S768" i="1"/>
  <c r="S770" i="1"/>
  <c r="S772" i="1"/>
  <c r="S877" i="1"/>
  <c r="S889" i="1"/>
  <c r="S899" i="1"/>
  <c r="S903" i="1"/>
  <c r="S908" i="1"/>
  <c r="S909" i="1"/>
  <c r="S910" i="1"/>
  <c r="S913" i="1"/>
  <c r="S916" i="1"/>
  <c r="S918" i="1"/>
  <c r="S922" i="1"/>
  <c r="S928" i="1"/>
  <c r="S929" i="1"/>
  <c r="S931" i="1"/>
  <c r="S938" i="1"/>
  <c r="S949" i="1"/>
  <c r="S990" i="1"/>
  <c r="S1043" i="1"/>
  <c r="S1048" i="1"/>
  <c r="S1051" i="1"/>
  <c r="S1052" i="1"/>
  <c r="S1053" i="1"/>
  <c r="S1054" i="1"/>
  <c r="S1056" i="1"/>
  <c r="S1057" i="1"/>
  <c r="S1058" i="1"/>
  <c r="S1059" i="1"/>
  <c r="S1060" i="1"/>
  <c r="S1061" i="1"/>
  <c r="S1063" i="1"/>
  <c r="S1065" i="1"/>
  <c r="S1073" i="1"/>
  <c r="S1086" i="1"/>
  <c r="S1089" i="1"/>
  <c r="S1109" i="1"/>
  <c r="S1122" i="1"/>
  <c r="S1124" i="1"/>
  <c r="S1127" i="1"/>
  <c r="S1133" i="1"/>
  <c r="S1142" i="1"/>
  <c r="S1143" i="1"/>
  <c r="S1144" i="1"/>
  <c r="S1146" i="1"/>
  <c r="S1149" i="1"/>
  <c r="S1153" i="1"/>
  <c r="S1158" i="1"/>
  <c r="S1161" i="1"/>
  <c r="S1163" i="1"/>
  <c r="S1165" i="1"/>
  <c r="S1166" i="1"/>
  <c r="S1174" i="1"/>
  <c r="S1179" i="1"/>
  <c r="S1229" i="1"/>
  <c r="S1232" i="1"/>
  <c r="S1233" i="1"/>
  <c r="S1236" i="1"/>
  <c r="S1238" i="1"/>
  <c r="S1239" i="1"/>
  <c r="S1241" i="1"/>
  <c r="S1334" i="1"/>
  <c r="S1335" i="1"/>
  <c r="S1342" i="1"/>
  <c r="S1411" i="1"/>
  <c r="S1418" i="1"/>
  <c r="S1427" i="1"/>
  <c r="S1428" i="1"/>
  <c r="S1431" i="1"/>
  <c r="S1434" i="1"/>
  <c r="S1444" i="1"/>
  <c r="S1445" i="1"/>
  <c r="S1446" i="1"/>
  <c r="S1447" i="1"/>
  <c r="S1448" i="1"/>
  <c r="S1450" i="1"/>
  <c r="S1451" i="1"/>
  <c r="S1454" i="1"/>
  <c r="S1455" i="1"/>
  <c r="S1459" i="1"/>
  <c r="S1460" i="1"/>
  <c r="S1461" i="1"/>
  <c r="S1462" i="1"/>
  <c r="S1486" i="1"/>
  <c r="S1489" i="1"/>
  <c r="S1491" i="1"/>
  <c r="S1495" i="1"/>
  <c r="S1497" i="1"/>
  <c r="S1498" i="1"/>
  <c r="S1546" i="1"/>
  <c r="S1549" i="1"/>
  <c r="S1553" i="1"/>
  <c r="S1555" i="1"/>
  <c r="S1556" i="1"/>
  <c r="S1557" i="1"/>
  <c r="S1564" i="1"/>
  <c r="S1571" i="1"/>
  <c r="S1582" i="1"/>
  <c r="S1586" i="1"/>
  <c r="S1588" i="1"/>
  <c r="S1590" i="1"/>
  <c r="S1591" i="1"/>
  <c r="S1594" i="1"/>
  <c r="S1599" i="1"/>
  <c r="S1601" i="1"/>
  <c r="S1684" i="1"/>
  <c r="S1698" i="1"/>
  <c r="S1700" i="1"/>
  <c r="S1707" i="1"/>
  <c r="S1708" i="1"/>
  <c r="S1710" i="1"/>
  <c r="S1714" i="1"/>
  <c r="S1723" i="1"/>
  <c r="S1731" i="1"/>
  <c r="S1732" i="1"/>
  <c r="S1733" i="1"/>
  <c r="S1734" i="1"/>
  <c r="S1735" i="1"/>
  <c r="S1742" i="1"/>
  <c r="S1768" i="1"/>
  <c r="S1815" i="1"/>
  <c r="S1817" i="1"/>
  <c r="S1820" i="1"/>
  <c r="S1863" i="1"/>
  <c r="S1871" i="1"/>
  <c r="S1878" i="1"/>
  <c r="S1879" i="1"/>
  <c r="S1880" i="1"/>
  <c r="S1984" i="1"/>
  <c r="S1995" i="1"/>
  <c r="S1996" i="1"/>
  <c r="S1998" i="1"/>
  <c r="S1999" i="1"/>
  <c r="S2143" i="1"/>
  <c r="S2151" i="1"/>
  <c r="S2343" i="1"/>
  <c r="S2344" i="1"/>
  <c r="S2347" i="1"/>
  <c r="S2351" i="1"/>
  <c r="S2352" i="1"/>
  <c r="S2354" i="1"/>
  <c r="S2355" i="1"/>
  <c r="S2358" i="1"/>
  <c r="S2359" i="1"/>
  <c r="S2360" i="1"/>
  <c r="S2363" i="1"/>
  <c r="S2365" i="1"/>
  <c r="S2366" i="1"/>
  <c r="S2367" i="1"/>
  <c r="S2371" i="1"/>
  <c r="S2373" i="1"/>
  <c r="S2377" i="1"/>
  <c r="S2379" i="1"/>
  <c r="S2380" i="1"/>
  <c r="S2381" i="1"/>
  <c r="S2388" i="1"/>
  <c r="S2392" i="1"/>
  <c r="S2394" i="1"/>
  <c r="S2397" i="1"/>
  <c r="S2399" i="1"/>
  <c r="S2400" i="1"/>
  <c r="S2401" i="1"/>
  <c r="S2402" i="1"/>
  <c r="S2406" i="1"/>
  <c r="S2412" i="1"/>
  <c r="S2414" i="1"/>
  <c r="S2419" i="1"/>
  <c r="S2421" i="1"/>
  <c r="S2428" i="1"/>
  <c r="S2435" i="1"/>
  <c r="S2439" i="1"/>
  <c r="S2441" i="1"/>
  <c r="S2505" i="1"/>
  <c r="S2506" i="1"/>
  <c r="S2507" i="1"/>
  <c r="S2509" i="1"/>
  <c r="S2510" i="1"/>
  <c r="S2513" i="1"/>
  <c r="S2514" i="1"/>
  <c r="S2515" i="1"/>
  <c r="S2518" i="1"/>
  <c r="S2520" i="1"/>
  <c r="S2522" i="1"/>
  <c r="S2563" i="1"/>
  <c r="S2565" i="1"/>
  <c r="S2566" i="1"/>
  <c r="S2568" i="1"/>
  <c r="S2574" i="1"/>
  <c r="S2575" i="1"/>
  <c r="S2576" i="1"/>
  <c r="S2577" i="1"/>
  <c r="S2578" i="1"/>
  <c r="S2579" i="1"/>
  <c r="S2580" i="1"/>
  <c r="S2586" i="1"/>
  <c r="S2592" i="1"/>
  <c r="S2595" i="1"/>
  <c r="S2644" i="1"/>
  <c r="S2688" i="1"/>
  <c r="S2689" i="1"/>
  <c r="S2701" i="1"/>
  <c r="S2745" i="1"/>
  <c r="S2752" i="1"/>
  <c r="S2753" i="1"/>
  <c r="S2756" i="1"/>
  <c r="S2762" i="1"/>
  <c r="S2767" i="1"/>
  <c r="S2773" i="1"/>
  <c r="S2774" i="1"/>
  <c r="S2782" i="1"/>
  <c r="S2844" i="1"/>
  <c r="S2845" i="1"/>
  <c r="S2848" i="1"/>
  <c r="S2849" i="1"/>
  <c r="S2853" i="1"/>
  <c r="S2855" i="1"/>
  <c r="S2860" i="1"/>
  <c r="S2867" i="1"/>
  <c r="S2874" i="1"/>
  <c r="S2878" i="1"/>
  <c r="S2883" i="1"/>
  <c r="S2890" i="1"/>
  <c r="S2896" i="1"/>
  <c r="S2901" i="1"/>
  <c r="S2945" i="1"/>
  <c r="S2947" i="1"/>
  <c r="S2952" i="1"/>
  <c r="S2956" i="1"/>
  <c r="S2960" i="1"/>
  <c r="S2961" i="1"/>
  <c r="S2962" i="1"/>
  <c r="S3056" i="1"/>
  <c r="S3058" i="1"/>
  <c r="S3059" i="1"/>
  <c r="S3063" i="1"/>
  <c r="S3084" i="1"/>
  <c r="S3116" i="1"/>
  <c r="S3127" i="1"/>
  <c r="S3129" i="1"/>
  <c r="S3140" i="1"/>
  <c r="S3145" i="1"/>
  <c r="S3147" i="1"/>
  <c r="S3192" i="1"/>
  <c r="S3196" i="1"/>
  <c r="S3206" i="1"/>
  <c r="S3208" i="1"/>
  <c r="S3630" i="1"/>
  <c r="S3638" i="1"/>
  <c r="S3643" i="1"/>
  <c r="S3645" i="1"/>
  <c r="S3735" i="1"/>
  <c r="S3743" i="1"/>
  <c r="S3745" i="1"/>
  <c r="S3746" i="1"/>
  <c r="S3792" i="1"/>
  <c r="S3793" i="1"/>
  <c r="S3804" i="1"/>
  <c r="S3806" i="1"/>
  <c r="S3865" i="1"/>
  <c r="S3874" i="1"/>
  <c r="S3875" i="1"/>
  <c r="S3876" i="1"/>
  <c r="S3877" i="1"/>
  <c r="S3881" i="1"/>
  <c r="S3884" i="1"/>
  <c r="S3885" i="1"/>
  <c r="S3886" i="1"/>
  <c r="S3887" i="1"/>
  <c r="S3888" i="1"/>
  <c r="S3894" i="1"/>
  <c r="S3905" i="1"/>
  <c r="S3918" i="1"/>
  <c r="S3923" i="1"/>
  <c r="S3932" i="1"/>
  <c r="S3933" i="1"/>
  <c r="S3938" i="1"/>
  <c r="S3944" i="1"/>
  <c r="S3946" i="1"/>
  <c r="S3950" i="1"/>
  <c r="S3955" i="1"/>
  <c r="S3956" i="1"/>
  <c r="S3958" i="1"/>
  <c r="S3965" i="1"/>
  <c r="S3977" i="1"/>
  <c r="S3991" i="1"/>
  <c r="S3999" i="1"/>
  <c r="S4014" i="1"/>
  <c r="S4016" i="1"/>
  <c r="S4025" i="1"/>
  <c r="S4028" i="1"/>
  <c r="S4031" i="1"/>
  <c r="S4033" i="1"/>
  <c r="S4045" i="1"/>
  <c r="S4053" i="1"/>
  <c r="S4056" i="1"/>
  <c r="S4063" i="1"/>
  <c r="S4073" i="1"/>
  <c r="S4078" i="1"/>
  <c r="S4080" i="1"/>
  <c r="S4082" i="1"/>
  <c r="S4089" i="1"/>
  <c r="S4099" i="1"/>
  <c r="S4100" i="1"/>
  <c r="S4102" i="1"/>
  <c r="S4103" i="1"/>
  <c r="S4111" i="1"/>
  <c r="S2736" i="1"/>
  <c r="P2245" i="1"/>
  <c r="P1255" i="1"/>
  <c r="P1014" i="1"/>
  <c r="P2016" i="1"/>
  <c r="P3842" i="1"/>
  <c r="P2613" i="1"/>
  <c r="P80" i="1"/>
  <c r="P2247" i="1"/>
  <c r="P2261" i="1"/>
  <c r="P2187" i="1"/>
  <c r="P2271" i="1"/>
  <c r="P1945" i="1"/>
  <c r="P2077" i="1"/>
  <c r="P2723" i="1"/>
  <c r="P644" i="1"/>
  <c r="P1960" i="1"/>
  <c r="P2626" i="1"/>
  <c r="P2244" i="1"/>
  <c r="P2274" i="1"/>
  <c r="P1662" i="1"/>
  <c r="P2233" i="1"/>
  <c r="P1480" i="1"/>
  <c r="P2230" i="1"/>
  <c r="P2236" i="1"/>
  <c r="P1972" i="1"/>
  <c r="P1963" i="1"/>
  <c r="P2194" i="1"/>
  <c r="P1980" i="1"/>
  <c r="P2189" i="1"/>
  <c r="P2737" i="1"/>
  <c r="P2252" i="1"/>
  <c r="P2627" i="1"/>
  <c r="P2199" i="1"/>
  <c r="P2227" i="1"/>
  <c r="P2018" i="1"/>
  <c r="P1764" i="1"/>
  <c r="P2619" i="1"/>
  <c r="P2013" i="1"/>
  <c r="P2047" i="1"/>
  <c r="P2243" i="1"/>
  <c r="P1950" i="1"/>
  <c r="P1946" i="1"/>
  <c r="P1217" i="1"/>
  <c r="P2263" i="1"/>
  <c r="P2272" i="1"/>
  <c r="P2204" i="1"/>
  <c r="P1956" i="1"/>
  <c r="P1974" i="1"/>
  <c r="P1478" i="1"/>
  <c r="P2603" i="1"/>
  <c r="P2629" i="1"/>
  <c r="P2259" i="1"/>
  <c r="P2026" i="1"/>
  <c r="P1971" i="1"/>
  <c r="P1514" i="1"/>
  <c r="P2078" i="1"/>
  <c r="P2202" i="1"/>
  <c r="P2196" i="1"/>
  <c r="P2238" i="1"/>
  <c r="P2329" i="1"/>
  <c r="P2184" i="1"/>
  <c r="P2338" i="1"/>
  <c r="P2082" i="1"/>
  <c r="P2045" i="1"/>
  <c r="P2191" i="1"/>
  <c r="P1403" i="1"/>
  <c r="P2234" i="1"/>
  <c r="P2015" i="1"/>
  <c r="P2729" i="1"/>
  <c r="P2185" i="1"/>
  <c r="P2021" i="1"/>
  <c r="P1534" i="1"/>
  <c r="P2052" i="1"/>
  <c r="P2256" i="1"/>
  <c r="P2996" i="1"/>
  <c r="P1467" i="1"/>
  <c r="P2195" i="1"/>
  <c r="P2312" i="1"/>
  <c r="P2449" i="1"/>
  <c r="P1382" i="1"/>
  <c r="P2040" i="1"/>
  <c r="P1536" i="1"/>
  <c r="P2190" i="1"/>
  <c r="P2277" i="1"/>
  <c r="P2609" i="1"/>
  <c r="P2282" i="1"/>
  <c r="P1979" i="1"/>
  <c r="P1957" i="1"/>
  <c r="P79" i="1"/>
  <c r="P2036" i="1"/>
  <c r="P316" i="1"/>
  <c r="P2741" i="1"/>
  <c r="P2203" i="1"/>
  <c r="P2003" i="1"/>
  <c r="P2269" i="1"/>
  <c r="P1346" i="1"/>
  <c r="P2246" i="1"/>
  <c r="P1976" i="1"/>
  <c r="P1969" i="1"/>
  <c r="P2031" i="1"/>
  <c r="P1982" i="1"/>
  <c r="P2635" i="1"/>
  <c r="P2054" i="1"/>
  <c r="P2239" i="1"/>
  <c r="P1023" i="1"/>
  <c r="P2709" i="1"/>
  <c r="P2301" i="1"/>
  <c r="P1947" i="1"/>
  <c r="P1978" i="1"/>
  <c r="P1032" i="1"/>
  <c r="P3728" i="1"/>
  <c r="P3155" i="1"/>
  <c r="P2235" i="1"/>
  <c r="P3813" i="1"/>
  <c r="P2262" i="1"/>
  <c r="P2604" i="1"/>
  <c r="P1196" i="1"/>
  <c r="P2268" i="1"/>
  <c r="P2012" i="1"/>
  <c r="P3003" i="1"/>
  <c r="P2072" i="1"/>
  <c r="P738" i="1"/>
  <c r="P3355" i="1"/>
  <c r="P2005" i="1"/>
  <c r="P45" i="1"/>
  <c r="P1839" i="1"/>
  <c r="P248" i="1"/>
  <c r="P2011" i="1"/>
  <c r="P2034" i="1"/>
  <c r="P2611" i="1"/>
  <c r="P540" i="1"/>
  <c r="P3027" i="1"/>
  <c r="P2039" i="1"/>
  <c r="P646" i="1"/>
  <c r="P3710" i="1"/>
  <c r="P2267" i="1"/>
  <c r="P2726" i="1"/>
  <c r="P1259" i="1"/>
  <c r="P2341" i="1"/>
  <c r="P1958" i="1"/>
  <c r="P308" i="1"/>
  <c r="P2216" i="1"/>
  <c r="P1194" i="1"/>
  <c r="P3446" i="1"/>
  <c r="P2081" i="1"/>
  <c r="P3584" i="1"/>
  <c r="P2257" i="1"/>
  <c r="P3294" i="1"/>
  <c r="P1970" i="1"/>
  <c r="P2186" i="1"/>
  <c r="P320" i="1"/>
  <c r="P2273" i="1"/>
  <c r="P1530" i="1"/>
  <c r="P2023" i="1"/>
  <c r="P2073" i="1"/>
  <c r="P1224" i="1"/>
  <c r="P647" i="1"/>
  <c r="P1506" i="1"/>
  <c r="P2254" i="1"/>
  <c r="P1612" i="1"/>
  <c r="P2280" i="1"/>
  <c r="P2242" i="1"/>
  <c r="P1198" i="1"/>
  <c r="P656" i="1"/>
  <c r="P845" i="1"/>
  <c r="P2488" i="1"/>
  <c r="P1632" i="1"/>
  <c r="P2717" i="1"/>
  <c r="P1973" i="1"/>
  <c r="P1835" i="1"/>
  <c r="P1967" i="1"/>
  <c r="P1200" i="1"/>
  <c r="P1754" i="1"/>
  <c r="P1966" i="1"/>
  <c r="P1975" i="1"/>
  <c r="P384" i="1"/>
  <c r="P2330" i="1"/>
  <c r="P1212" i="1"/>
  <c r="P2107" i="1"/>
  <c r="P1199" i="1"/>
  <c r="P2724" i="1"/>
  <c r="P1378" i="1"/>
  <c r="P3654" i="1"/>
  <c r="P1538" i="1"/>
  <c r="P2177" i="1"/>
  <c r="P2042" i="1"/>
  <c r="P2008" i="1"/>
  <c r="P110" i="1"/>
  <c r="P3026" i="1"/>
  <c r="P2739" i="1"/>
  <c r="P2226" i="1"/>
  <c r="P1289" i="1"/>
  <c r="P2817" i="1"/>
  <c r="P1925" i="1"/>
  <c r="P264" i="1"/>
  <c r="P3720" i="1"/>
  <c r="P759" i="1"/>
  <c r="P1025" i="1"/>
  <c r="P2014" i="1"/>
  <c r="P2006" i="1"/>
  <c r="P833" i="1"/>
  <c r="P2710" i="1"/>
  <c r="P306" i="1"/>
  <c r="P287" i="1"/>
  <c r="P3820" i="1"/>
  <c r="P2032" i="1"/>
  <c r="P1955" i="1"/>
  <c r="P2117" i="1"/>
  <c r="P3832" i="1"/>
  <c r="P2610" i="1"/>
  <c r="P3393" i="1"/>
  <c r="P2258" i="1"/>
  <c r="P3368" i="1"/>
  <c r="P2275" i="1"/>
  <c r="P111" i="1"/>
  <c r="P1388" i="1"/>
  <c r="P2068" i="1"/>
  <c r="P858" i="1"/>
  <c r="P3364" i="1"/>
  <c r="P2004" i="1"/>
  <c r="P1509" i="1"/>
  <c r="P3473" i="1"/>
  <c r="P389" i="1"/>
  <c r="P658" i="1"/>
  <c r="P3039" i="1"/>
  <c r="P1260" i="1"/>
  <c r="P1953" i="1"/>
  <c r="P1385" i="1"/>
  <c r="P2335" i="1"/>
  <c r="P1285" i="1"/>
  <c r="P2037" i="1"/>
  <c r="P3410" i="1"/>
  <c r="P3316" i="1"/>
  <c r="P3721" i="1"/>
  <c r="P1977" i="1"/>
  <c r="P1526" i="1"/>
  <c r="P1968" i="1"/>
  <c r="P385" i="1"/>
  <c r="P1022" i="1"/>
  <c r="P1520" i="1"/>
  <c r="P1841" i="1"/>
  <c r="P1351" i="1"/>
  <c r="P790" i="1"/>
  <c r="P1380" i="1"/>
  <c r="P2501" i="1"/>
  <c r="P2445" i="1"/>
  <c r="P1257" i="1"/>
  <c r="P2059" i="1"/>
  <c r="P3464" i="1"/>
  <c r="P3601" i="1"/>
  <c r="P2730" i="1"/>
  <c r="P1676" i="1"/>
  <c r="P1752" i="1"/>
  <c r="P2027" i="1"/>
  <c r="P1952" i="1"/>
  <c r="P1838" i="1"/>
  <c r="P1252" i="1"/>
  <c r="P2215" i="1"/>
  <c r="P1204" i="1"/>
  <c r="P2067" i="1"/>
  <c r="P1256" i="1"/>
  <c r="P1954" i="1"/>
  <c r="P83" i="1"/>
  <c r="P2062" i="1"/>
  <c r="P2213" i="1"/>
  <c r="P1928" i="1"/>
  <c r="P2547" i="1"/>
  <c r="P846" i="1"/>
  <c r="P1964" i="1"/>
  <c r="P2022" i="1"/>
  <c r="P3458" i="1"/>
  <c r="P2066" i="1"/>
  <c r="P260" i="1"/>
  <c r="P3048" i="1"/>
  <c r="P3462" i="1"/>
  <c r="P1376" i="1"/>
  <c r="P1477" i="1"/>
  <c r="P3157" i="1"/>
  <c r="P2621" i="1"/>
  <c r="P2638" i="1"/>
  <c r="P1939" i="1"/>
  <c r="P2837" i="1"/>
  <c r="P3709" i="1"/>
  <c r="P3445" i="1"/>
  <c r="P2284" i="1"/>
  <c r="P2283" i="1"/>
  <c r="P2192" i="1"/>
  <c r="P254" i="1"/>
  <c r="P3397" i="1"/>
  <c r="P3607" i="1"/>
  <c r="P39" i="1"/>
  <c r="P1358" i="1"/>
  <c r="P2457" i="1"/>
  <c r="P2043" i="1"/>
  <c r="P391" i="1"/>
  <c r="P2458" i="1"/>
  <c r="P2172" i="1"/>
  <c r="P787" i="1"/>
  <c r="P3539" i="1"/>
  <c r="P2467" i="1"/>
  <c r="P2266" i="1"/>
  <c r="P3009" i="1"/>
  <c r="P3510" i="1"/>
  <c r="P1539" i="1"/>
  <c r="P825" i="1"/>
  <c r="P747" i="1"/>
  <c r="P301" i="1"/>
  <c r="P2035" i="1"/>
  <c r="P274" i="1"/>
  <c r="P2991" i="1"/>
  <c r="P289" i="1"/>
  <c r="P1533" i="1"/>
  <c r="P2315" i="1"/>
  <c r="P3308" i="1"/>
  <c r="P1681" i="1"/>
  <c r="P3257" i="1"/>
  <c r="P3593" i="1"/>
  <c r="P2975" i="1"/>
  <c r="P3656" i="1"/>
  <c r="P1655" i="1"/>
  <c r="P1527" i="1"/>
  <c r="P359" i="1"/>
  <c r="P66" i="1"/>
  <c r="P1362" i="1"/>
  <c r="P2293" i="1"/>
  <c r="P2447" i="1"/>
  <c r="P1883" i="1"/>
  <c r="P1935" i="1"/>
  <c r="P1220" i="1"/>
  <c r="P2998" i="1"/>
  <c r="P2614" i="1"/>
  <c r="P3180" i="1"/>
  <c r="P2978" i="1"/>
  <c r="P3345" i="1"/>
  <c r="P2479" i="1"/>
  <c r="P1377" i="1"/>
  <c r="P2231" i="1"/>
  <c r="P1942" i="1"/>
  <c r="P2670" i="1"/>
  <c r="P3605" i="1"/>
  <c r="P2304" i="1"/>
  <c r="P3451" i="1"/>
  <c r="P3295" i="1"/>
  <c r="P2732" i="1"/>
  <c r="P348" i="1"/>
  <c r="P2836" i="1"/>
  <c r="P1642" i="1"/>
  <c r="P2617" i="1"/>
  <c r="P3523" i="1"/>
  <c r="P2251" i="1"/>
  <c r="P2060" i="1"/>
  <c r="P3030" i="1"/>
  <c r="P2448" i="1"/>
  <c r="P1959" i="1"/>
  <c r="P1402" i="1"/>
  <c r="P2057" i="1"/>
  <c r="P1831" i="1"/>
  <c r="P37" i="1"/>
  <c r="P1266" i="1"/>
  <c r="P3050" i="1"/>
  <c r="P1503" i="1"/>
  <c r="P2639" i="1"/>
  <c r="P1890" i="1"/>
  <c r="P1762" i="1"/>
  <c r="P14" i="1"/>
  <c r="P2641" i="1"/>
  <c r="P3267" i="1"/>
  <c r="P1466" i="1"/>
  <c r="P3167" i="1"/>
  <c r="P2224" i="1"/>
  <c r="P2971" i="1"/>
  <c r="P3612" i="1"/>
  <c r="P1277" i="1"/>
  <c r="P1519" i="1"/>
  <c r="P2025" i="1"/>
  <c r="P2181" i="1"/>
  <c r="P3233" i="1"/>
  <c r="P1668" i="1"/>
  <c r="P1190" i="1"/>
  <c r="P3168" i="1"/>
  <c r="P734" i="1"/>
  <c r="P3837" i="1"/>
  <c r="P815" i="1"/>
  <c r="P15" i="1"/>
  <c r="P3485" i="1"/>
  <c r="P3311" i="1"/>
  <c r="P2668" i="1"/>
  <c r="P1221" i="1"/>
  <c r="P741" i="1"/>
  <c r="P3493" i="1"/>
  <c r="P3012" i="1"/>
  <c r="P2632" i="1"/>
  <c r="P2229" i="1"/>
  <c r="P281" i="1"/>
  <c r="P1517" i="1"/>
  <c r="P2316" i="1"/>
  <c r="P3015" i="1"/>
  <c r="P1961" i="1"/>
  <c r="P2525" i="1"/>
  <c r="P2545" i="1"/>
  <c r="P2217" i="1"/>
  <c r="P3536" i="1"/>
  <c r="P282" i="1"/>
  <c r="P276" i="1"/>
  <c r="P1633" i="1"/>
  <c r="P3718" i="1"/>
  <c r="P820" i="1"/>
  <c r="P2555" i="1"/>
  <c r="P729" i="1"/>
  <c r="P1627" i="1"/>
  <c r="P1210" i="1"/>
  <c r="P28" i="1"/>
  <c r="P3488" i="1"/>
  <c r="P852" i="1"/>
  <c r="P1763" i="1"/>
  <c r="P3698" i="1"/>
  <c r="P1276" i="1"/>
  <c r="P1280" i="1"/>
  <c r="P64" i="1"/>
  <c r="P2455" i="1"/>
  <c r="P113" i="1"/>
  <c r="P3274" i="1"/>
  <c r="P2264" i="1"/>
  <c r="P1857" i="1"/>
  <c r="P2712" i="1"/>
  <c r="P2281" i="1"/>
  <c r="P3714" i="1"/>
  <c r="P2058" i="1"/>
  <c r="P3351" i="1"/>
  <c r="P78" i="1"/>
  <c r="P3538" i="1"/>
  <c r="P3611" i="1"/>
  <c r="P2237" i="1"/>
  <c r="P3454" i="1"/>
  <c r="P2183" i="1"/>
  <c r="P3829" i="1"/>
  <c r="P272" i="1"/>
  <c r="P2075" i="1"/>
  <c r="P802" i="1"/>
  <c r="P2207" i="1"/>
  <c r="P3452" i="1"/>
  <c r="P814" i="1"/>
  <c r="P1250" i="1"/>
  <c r="P2211" i="1"/>
  <c r="P3787" i="1"/>
  <c r="P280" i="1"/>
  <c r="P1515" i="1"/>
  <c r="P2796" i="1"/>
  <c r="P3472" i="1"/>
  <c r="P1948" i="1"/>
  <c r="P2298" i="1"/>
  <c r="P3049" i="1"/>
  <c r="P3564" i="1"/>
  <c r="P2050" i="1"/>
  <c r="P63" i="1"/>
  <c r="P785" i="1"/>
  <c r="P1748" i="1"/>
  <c r="P2065" i="1"/>
  <c r="P745" i="1"/>
  <c r="P2740" i="1"/>
  <c r="P2119" i="1"/>
  <c r="P1465" i="1"/>
  <c r="P278" i="1"/>
  <c r="P1348" i="1"/>
  <c r="P271" i="1"/>
  <c r="P2201" i="1"/>
  <c r="P657" i="1"/>
  <c r="P2168" i="1"/>
  <c r="P2985" i="1"/>
  <c r="P3035" i="1"/>
  <c r="P2260" i="1"/>
  <c r="P3330" i="1"/>
  <c r="P2105" i="1"/>
  <c r="P2296" i="1"/>
  <c r="P3773" i="1"/>
  <c r="P2623" i="1"/>
  <c r="P1619" i="1"/>
  <c r="P1218" i="1"/>
  <c r="P1293" i="1"/>
  <c r="P268" i="1"/>
  <c r="P840" i="1"/>
  <c r="P1391" i="1"/>
  <c r="P1040" i="1"/>
  <c r="P21" i="1"/>
  <c r="P1535" i="1"/>
  <c r="P1609" i="1"/>
  <c r="P1892" i="1"/>
  <c r="P2727" i="1"/>
  <c r="P1900" i="1"/>
  <c r="P3614" i="1"/>
  <c r="P792" i="1"/>
  <c r="P2333" i="1"/>
  <c r="P642" i="1"/>
  <c r="P3298" i="1"/>
  <c r="P860" i="1"/>
  <c r="P3560" i="1"/>
  <c r="P722" i="1"/>
  <c r="P2622" i="1"/>
  <c r="P2061" i="1"/>
  <c r="P3028" i="1"/>
  <c r="P3822" i="1"/>
  <c r="P3779" i="1"/>
  <c r="P1657" i="1"/>
  <c r="P1834" i="1"/>
  <c r="P788" i="1"/>
  <c r="P3482" i="1"/>
  <c r="P3" i="1"/>
  <c r="P3396" i="1"/>
  <c r="P38" i="1"/>
  <c r="P44" i="1"/>
  <c r="P404" i="1"/>
  <c r="P2818" i="1"/>
  <c r="P1652" i="1"/>
  <c r="P382" i="1"/>
  <c r="P655" i="1"/>
  <c r="P2612" i="1"/>
  <c r="P1298" i="1"/>
  <c r="P3712" i="1"/>
  <c r="P2279" i="1"/>
  <c r="P115" i="1"/>
  <c r="P117" i="1"/>
  <c r="P3459" i="1"/>
  <c r="P3816" i="1"/>
  <c r="P2725" i="1"/>
  <c r="P3425" i="1"/>
  <c r="P3677" i="1"/>
  <c r="P651" i="1"/>
  <c r="P1671" i="1"/>
  <c r="P3684" i="1"/>
  <c r="P258" i="1"/>
  <c r="P3686" i="1"/>
  <c r="P3463" i="1"/>
  <c r="P1524" i="1"/>
  <c r="P1474" i="1"/>
  <c r="P2167" i="1"/>
  <c r="P2180" i="1"/>
  <c r="P3336" i="1"/>
  <c r="P3373" i="1"/>
  <c r="P1944" i="1"/>
  <c r="P3484" i="1"/>
  <c r="P3671" i="1"/>
  <c r="P3342" i="1"/>
  <c r="P3422" i="1"/>
  <c r="P1848" i="1"/>
  <c r="P1254" i="1"/>
  <c r="P3407" i="1"/>
  <c r="P305" i="1"/>
  <c r="P1677" i="1"/>
  <c r="P2240" i="1"/>
  <c r="P1481" i="1"/>
  <c r="P819" i="1"/>
  <c r="P2634" i="1"/>
  <c r="P2" i="1"/>
  <c r="P411" i="1"/>
  <c r="P1923" i="1"/>
  <c r="P2102" i="1"/>
  <c r="P1389" i="1"/>
  <c r="P1894" i="1"/>
  <c r="P329" i="1"/>
  <c r="P3706" i="1"/>
  <c r="P2041" i="1"/>
  <c r="P3302" i="1"/>
  <c r="P1354" i="1"/>
  <c r="P2104" i="1"/>
  <c r="P2822" i="1"/>
  <c r="P3613" i="1"/>
  <c r="P1541" i="1"/>
  <c r="P2474" i="1"/>
  <c r="P1886" i="1"/>
  <c r="P1192" i="1"/>
  <c r="P1197" i="1"/>
  <c r="P1302" i="1"/>
  <c r="P1823" i="1"/>
  <c r="P1532" i="1"/>
  <c r="P1390" i="1"/>
  <c r="P3441" i="1"/>
  <c r="P2120" i="1"/>
  <c r="P2253" i="1"/>
  <c r="P826" i="1"/>
  <c r="P249" i="1"/>
  <c r="P822" i="1"/>
  <c r="P2491" i="1"/>
  <c r="P2303" i="1"/>
  <c r="P1355" i="1"/>
  <c r="P2454" i="1"/>
  <c r="P2028" i="1"/>
  <c r="P3161" i="1"/>
  <c r="P1862" i="1"/>
  <c r="P3303" i="1"/>
  <c r="P2481" i="1"/>
  <c r="P27" i="1"/>
  <c r="P1621" i="1"/>
  <c r="P1901" i="1"/>
  <c r="P2939" i="1"/>
  <c r="P2803" i="1"/>
  <c r="P783" i="1"/>
  <c r="P297" i="1"/>
  <c r="P3291" i="1"/>
  <c r="P2802" i="1"/>
  <c r="P2200" i="1"/>
  <c r="P2206" i="1"/>
  <c r="P3047" i="1"/>
  <c r="P3753" i="1"/>
  <c r="P1537" i="1"/>
  <c r="P2101" i="1"/>
  <c r="P1660" i="1"/>
  <c r="P2165" i="1"/>
  <c r="P732" i="1"/>
  <c r="P724" i="1"/>
  <c r="P3531" i="1"/>
  <c r="P261" i="1"/>
  <c r="P648" i="1"/>
  <c r="P1861" i="1"/>
  <c r="P1216" i="1"/>
  <c r="P2038" i="1"/>
  <c r="P269" i="1"/>
  <c r="P3029" i="1"/>
  <c r="P97" i="1"/>
  <c r="P2714" i="1"/>
  <c r="P3268" i="1"/>
  <c r="P2080" i="1"/>
  <c r="P3234" i="1"/>
  <c r="P2624" i="1"/>
  <c r="P3150" i="1"/>
  <c r="P836" i="1"/>
  <c r="P41" i="1"/>
  <c r="P2929" i="1"/>
  <c r="P112" i="1"/>
  <c r="P376" i="1"/>
  <c r="P731" i="1"/>
  <c r="P3567" i="1"/>
  <c r="P36" i="1"/>
  <c r="P853" i="1"/>
  <c r="P531" i="1"/>
  <c r="P2053" i="1"/>
  <c r="P307" i="1"/>
  <c r="P3608" i="1"/>
  <c r="P1305" i="1"/>
  <c r="P1356" i="1"/>
  <c r="P1036" i="1"/>
  <c r="P2819" i="1"/>
  <c r="P3273" i="1"/>
  <c r="P3347" i="1"/>
  <c r="P3415" i="1"/>
  <c r="P3431" i="1"/>
  <c r="P3579" i="1"/>
  <c r="P3602" i="1"/>
  <c r="P1750" i="1"/>
  <c r="P3757" i="1"/>
  <c r="P2106" i="1"/>
  <c r="P2980" i="1"/>
  <c r="P3695" i="1"/>
  <c r="P1214" i="1"/>
  <c r="P2923" i="1"/>
  <c r="P57" i="1"/>
  <c r="P2983" i="1"/>
  <c r="P3785" i="1"/>
  <c r="P3678" i="1"/>
  <c r="P2495" i="1"/>
  <c r="P3540" i="1"/>
  <c r="P2071" i="1"/>
  <c r="P3455" i="1"/>
  <c r="P412" i="1"/>
  <c r="P1041" i="1"/>
  <c r="P1675" i="1"/>
  <c r="P3258" i="1"/>
  <c r="P2241" i="1"/>
  <c r="P53" i="1"/>
  <c r="P755" i="1"/>
  <c r="P2473" i="1"/>
  <c r="P2938" i="1"/>
  <c r="P3044" i="1"/>
  <c r="P3270" i="1"/>
  <c r="P3533" i="1"/>
  <c r="P3693" i="1"/>
  <c r="P2805" i="1"/>
  <c r="P3481" i="1"/>
  <c r="P3254" i="1"/>
  <c r="P3138" i="1"/>
  <c r="P104" i="1"/>
  <c r="P3489" i="1"/>
  <c r="P2631" i="1"/>
  <c r="P2815" i="1"/>
  <c r="P2497" i="1"/>
  <c r="P2480" i="1"/>
  <c r="P3492" i="1"/>
  <c r="P3591" i="1"/>
  <c r="P353" i="1"/>
  <c r="P3244" i="1"/>
  <c r="P816" i="1"/>
  <c r="P3594" i="1"/>
  <c r="P72" i="1"/>
  <c r="P3034" i="1"/>
  <c r="P70" i="1"/>
  <c r="P3164" i="1"/>
  <c r="P3468" i="1"/>
  <c r="P81" i="1"/>
  <c r="P1932" i="1"/>
  <c r="P3727" i="1"/>
  <c r="P2175" i="1"/>
  <c r="P1965" i="1"/>
  <c r="P2069" i="1"/>
  <c r="P1669" i="1"/>
  <c r="P414" i="1"/>
  <c r="P650" i="1"/>
  <c r="P3038" i="1"/>
  <c r="P3589" i="1"/>
  <c r="P1368" i="1"/>
  <c r="P3357" i="1"/>
  <c r="P3214" i="1"/>
  <c r="P3461" i="1"/>
  <c r="P3535" i="1"/>
  <c r="P2030" i="1"/>
  <c r="P390" i="1"/>
  <c r="P1401" i="1"/>
  <c r="P2534" i="1"/>
  <c r="P1943" i="1"/>
  <c r="P2178" i="1"/>
  <c r="P733" i="1"/>
  <c r="P2809" i="1"/>
  <c r="P3694" i="1"/>
  <c r="P11" i="1"/>
  <c r="P1363" i="1"/>
  <c r="P2232" i="1"/>
  <c r="P2444" i="1"/>
  <c r="P3596" i="1"/>
  <c r="P3325" i="1"/>
  <c r="P3212" i="1"/>
  <c r="P659" i="1"/>
  <c r="P1202" i="1"/>
  <c r="P3320" i="1"/>
  <c r="P253" i="1"/>
  <c r="P736" i="1"/>
  <c r="P87" i="1"/>
  <c r="P1264" i="1"/>
  <c r="P374" i="1"/>
  <c r="P1359" i="1"/>
  <c r="P1637" i="1"/>
  <c r="P1650" i="1"/>
  <c r="P1844" i="1"/>
  <c r="P2297" i="1"/>
  <c r="P335" i="1"/>
  <c r="P400" i="1"/>
  <c r="P2024" i="1"/>
  <c r="P1472" i="1"/>
  <c r="P1613" i="1"/>
  <c r="P2671" i="1"/>
  <c r="P2019" i="1"/>
  <c r="P1291" i="1"/>
  <c r="P342" i="1"/>
  <c r="P1347" i="1"/>
  <c r="P2494" i="1"/>
  <c r="P2928" i="1"/>
  <c r="P3229" i="1"/>
  <c r="P1525" i="1"/>
  <c r="P3224" i="1"/>
  <c r="P3618" i="1"/>
  <c r="P1645" i="1"/>
  <c r="P3498" i="1"/>
  <c r="P3460" i="1"/>
  <c r="P3170" i="1"/>
  <c r="P364" i="1"/>
  <c r="P1386" i="1"/>
  <c r="P1845" i="1"/>
  <c r="P1301" i="1"/>
  <c r="P1374" i="1"/>
  <c r="P2825" i="1"/>
  <c r="P1898" i="1"/>
  <c r="P73" i="1"/>
  <c r="P2007" i="1"/>
  <c r="P3013" i="1"/>
  <c r="P1511" i="1"/>
  <c r="P1936" i="1"/>
  <c r="P1284" i="1"/>
  <c r="P3411" i="1"/>
  <c r="P2087" i="1"/>
  <c r="P2044" i="1"/>
  <c r="P1751" i="1"/>
  <c r="P3705" i="1"/>
  <c r="P31" i="1"/>
  <c r="P347" i="1"/>
  <c r="P805" i="1"/>
  <c r="P534" i="1"/>
  <c r="P2667" i="1"/>
  <c r="P325" i="1"/>
  <c r="P3542" i="1"/>
  <c r="P6" i="1"/>
  <c r="P2738" i="1"/>
  <c r="P2220" i="1"/>
  <c r="P2556" i="1"/>
  <c r="P1357" i="1"/>
  <c r="P1666" i="1"/>
  <c r="P739" i="1"/>
  <c r="P3310" i="1"/>
  <c r="P1249" i="1"/>
  <c r="P1396" i="1"/>
  <c r="P723" i="1"/>
  <c r="P1606" i="1"/>
  <c r="P3573" i="1"/>
  <c r="P372" i="1"/>
  <c r="P848" i="1"/>
  <c r="P1296" i="1"/>
  <c r="P3406" i="1"/>
  <c r="P839" i="1"/>
  <c r="P2964" i="1"/>
  <c r="P3470" i="1"/>
  <c r="P3812" i="1"/>
  <c r="P2987" i="1"/>
  <c r="P3283" i="1"/>
  <c r="P2170" i="1"/>
  <c r="P2492" i="1"/>
  <c r="P2287" i="1"/>
  <c r="P3708" i="1"/>
  <c r="P3021" i="1"/>
  <c r="P1623" i="1"/>
  <c r="P3292" i="1"/>
  <c r="P3490" i="1"/>
  <c r="P3702" i="1"/>
  <c r="P2048" i="1"/>
  <c r="P2320" i="1"/>
  <c r="P1849" i="1"/>
  <c r="P1933" i="1"/>
  <c r="P525" i="1"/>
  <c r="P283" i="1"/>
  <c r="P2096" i="1"/>
  <c r="P1475" i="1"/>
  <c r="P13" i="1"/>
  <c r="P539" i="1"/>
  <c r="P3007" i="1"/>
  <c r="P735" i="1"/>
  <c r="P2093" i="1"/>
  <c r="P842" i="1"/>
  <c r="P2091" i="1"/>
  <c r="P847" i="1"/>
  <c r="P2033" i="1"/>
  <c r="P1528" i="1"/>
  <c r="P2197" i="1"/>
  <c r="P1247" i="1"/>
  <c r="P2829" i="1"/>
  <c r="P2840" i="1"/>
  <c r="P2029" i="1"/>
  <c r="P418" i="1"/>
  <c r="P2051" i="1"/>
  <c r="P2719" i="1"/>
  <c r="P293" i="1"/>
  <c r="P47" i="1"/>
  <c r="P93" i="1"/>
  <c r="P106" i="1"/>
  <c r="P377" i="1"/>
  <c r="P1757" i="1"/>
  <c r="P2169" i="1"/>
  <c r="P2784" i="1"/>
  <c r="P3625" i="1"/>
  <c r="P3692" i="1"/>
  <c r="P3756" i="1"/>
  <c r="P3782" i="1"/>
  <c r="P2718" i="1"/>
  <c r="P2289" i="1"/>
  <c r="P1656" i="1"/>
  <c r="P851" i="1"/>
  <c r="P2549" i="1"/>
  <c r="P3011" i="1"/>
  <c r="P3182" i="1"/>
  <c r="P3213" i="1"/>
  <c r="P2193" i="1"/>
  <c r="P2789" i="1"/>
  <c r="P3541" i="1"/>
  <c r="P2276" i="1"/>
  <c r="P3418" i="1"/>
  <c r="P1667" i="1"/>
  <c r="P3349" i="1"/>
  <c r="P3211" i="1"/>
  <c r="P2486" i="1"/>
  <c r="P3818" i="1"/>
  <c r="P824" i="1"/>
  <c r="P3828" i="1"/>
  <c r="P643" i="1"/>
  <c r="P1267" i="1"/>
  <c r="P3587" i="1"/>
  <c r="P1265" i="1"/>
  <c r="P2786" i="1"/>
  <c r="P3534" i="1"/>
  <c r="P311" i="1"/>
  <c r="P3619" i="1"/>
  <c r="P3001" i="1"/>
  <c r="P3235" i="1"/>
  <c r="P3483" i="1"/>
  <c r="P303" i="1"/>
  <c r="P298" i="1"/>
  <c r="P3369" i="1"/>
  <c r="P1366" i="1"/>
  <c r="P1026" i="1"/>
  <c r="P68" i="1"/>
  <c r="P25" i="1"/>
  <c r="P753" i="1"/>
  <c r="P2469" i="1"/>
  <c r="P3597" i="1"/>
  <c r="P1746" i="1"/>
  <c r="P2559" i="1"/>
  <c r="P1680" i="1"/>
  <c r="P3515" i="1"/>
  <c r="P1611" i="1"/>
  <c r="P3296" i="1"/>
  <c r="P3691" i="1"/>
  <c r="P538" i="1"/>
  <c r="P2734" i="1"/>
  <c r="P856" i="1"/>
  <c r="P266" i="1"/>
  <c r="P2722" i="1"/>
  <c r="P265" i="1"/>
  <c r="P1836" i="1"/>
  <c r="P1626" i="1"/>
  <c r="P1258" i="1"/>
  <c r="P1962" i="1"/>
  <c r="P1542" i="1"/>
  <c r="P2788" i="1"/>
  <c r="P3372" i="1"/>
  <c r="P758" i="1"/>
  <c r="P3149" i="1"/>
  <c r="P1682" i="1"/>
  <c r="P3179" i="1"/>
  <c r="P1030" i="1"/>
  <c r="P837" i="1"/>
  <c r="P24" i="1"/>
  <c r="P3014" i="1"/>
  <c r="P2010" i="1"/>
  <c r="P1482" i="1"/>
  <c r="P1248" i="1"/>
  <c r="P1629" i="1"/>
  <c r="P1854" i="1"/>
  <c r="P256" i="1"/>
  <c r="P2826" i="1"/>
  <c r="P3529" i="1"/>
  <c r="P3389" i="1"/>
  <c r="P3278" i="1"/>
  <c r="P338" i="1"/>
  <c r="P3331" i="1"/>
  <c r="P3769" i="1"/>
  <c r="P1270" i="1"/>
  <c r="P3835" i="1"/>
  <c r="P2801" i="1"/>
  <c r="P841" i="1"/>
  <c r="P354" i="1"/>
  <c r="P1938" i="1"/>
  <c r="P2716" i="1"/>
  <c r="P1887" i="1"/>
  <c r="P3189" i="1"/>
  <c r="P3657" i="1"/>
  <c r="P357" i="1"/>
  <c r="P69" i="1"/>
  <c r="P2465" i="1"/>
  <c r="P54" i="1"/>
  <c r="P3301" i="1"/>
  <c r="P3169" i="1"/>
  <c r="P1379" i="1"/>
  <c r="P381" i="1"/>
  <c r="P3315" i="1"/>
  <c r="P3023" i="1"/>
  <c r="P3219" i="1"/>
  <c r="P1759" i="1"/>
  <c r="P2538" i="1"/>
  <c r="P1940" i="1"/>
  <c r="P3305" i="1"/>
  <c r="P1825" i="1"/>
  <c r="P1361" i="1"/>
  <c r="P2163" i="1"/>
  <c r="P2009" i="1"/>
  <c r="P530" i="1"/>
  <c r="P1924" i="1"/>
  <c r="P2265" i="1"/>
  <c r="P2090" i="1"/>
  <c r="P2079" i="1"/>
  <c r="P2798" i="1"/>
  <c r="P3586" i="1"/>
  <c r="P2453" i="1"/>
  <c r="P77" i="1"/>
  <c r="P1678" i="1"/>
  <c r="P3479" i="1"/>
  <c r="P3243" i="1"/>
  <c r="P3667" i="1"/>
  <c r="P818" i="1"/>
  <c r="P1469" i="1"/>
  <c r="P91" i="1"/>
  <c r="P2092" i="1"/>
  <c r="P1208" i="1"/>
  <c r="P2806" i="1"/>
  <c r="P3174" i="1"/>
  <c r="P3786" i="1"/>
  <c r="P2064" i="1"/>
  <c r="P1981" i="1"/>
  <c r="P1024" i="1"/>
  <c r="P800" i="1"/>
  <c r="P3178" i="1"/>
  <c r="P352" i="1"/>
  <c r="P1272" i="1"/>
  <c r="P2834" i="1"/>
  <c r="P1760" i="1"/>
  <c r="P98" i="1"/>
  <c r="P524" i="1"/>
  <c r="P2633" i="1"/>
  <c r="P2083" i="1"/>
  <c r="P2618" i="1"/>
  <c r="P1896" i="1"/>
  <c r="P2785" i="1"/>
  <c r="P3391" i="1"/>
  <c r="P3549" i="1"/>
  <c r="P737" i="1"/>
  <c r="P379" i="1"/>
  <c r="P1926" i="1"/>
  <c r="P2214" i="1"/>
  <c r="P3572" i="1"/>
  <c r="P3281" i="1"/>
  <c r="P285" i="1"/>
  <c r="P1369" i="1"/>
  <c r="P3486" i="1"/>
  <c r="P373" i="1"/>
  <c r="P789" i="1"/>
  <c r="P3181" i="1"/>
  <c r="P1617" i="1"/>
  <c r="P1747" i="1"/>
  <c r="P528" i="1"/>
  <c r="P2625" i="1"/>
  <c r="P3160" i="1"/>
  <c r="P3293" i="1"/>
  <c r="P3713" i="1"/>
  <c r="P2969" i="1"/>
  <c r="P3582" i="1"/>
  <c r="P1399" i="1"/>
  <c r="P2198" i="1"/>
  <c r="P318" i="1"/>
  <c r="P246" i="1"/>
  <c r="P2485" i="1"/>
  <c r="P1262" i="1"/>
  <c r="P2471" i="1"/>
  <c r="P118" i="1"/>
  <c r="P3525" i="1"/>
  <c r="P1394" i="1"/>
  <c r="P2968" i="1"/>
  <c r="P3675" i="1"/>
  <c r="P2056" i="1"/>
  <c r="P2979" i="1"/>
  <c r="P65" i="1"/>
  <c r="P244" i="1"/>
  <c r="P3363" i="1"/>
  <c r="P3767" i="1"/>
  <c r="P3556" i="1"/>
  <c r="P3471" i="1"/>
  <c r="P2085" i="1"/>
  <c r="P2502" i="1"/>
  <c r="P3477" i="1"/>
  <c r="P2814" i="1"/>
  <c r="P2103" i="1"/>
  <c r="P3016" i="1"/>
  <c r="P120" i="1"/>
  <c r="P2540" i="1"/>
  <c r="P334" i="1"/>
  <c r="P2017" i="1"/>
  <c r="P1622" i="1"/>
  <c r="P3621" i="1"/>
  <c r="P3754" i="1"/>
  <c r="P2528" i="1"/>
  <c r="P1674" i="1"/>
  <c r="P76" i="1"/>
  <c r="P328" i="1"/>
  <c r="P3156" i="1"/>
  <c r="P251" i="1"/>
  <c r="P2483" i="1"/>
  <c r="P3480" i="1"/>
  <c r="P3606" i="1"/>
  <c r="P3006" i="1"/>
  <c r="P1661" i="1"/>
  <c r="P2499" i="1"/>
  <c r="P3682" i="1"/>
  <c r="P3491" i="1"/>
  <c r="P2255" i="1"/>
  <c r="P321" i="1"/>
  <c r="P243" i="1"/>
  <c r="P3036" i="1"/>
  <c r="P3327" i="1"/>
  <c r="P3838" i="1"/>
  <c r="P652" i="1"/>
  <c r="P1038" i="1"/>
  <c r="P3240" i="1"/>
  <c r="P402" i="1"/>
  <c r="P2708" i="1"/>
  <c r="P1476" i="1"/>
  <c r="P2164" i="1"/>
  <c r="P3172" i="1"/>
  <c r="P3265" i="1"/>
  <c r="P1225" i="1"/>
  <c r="P386" i="1"/>
  <c r="P3287" i="1"/>
  <c r="P2808" i="1"/>
  <c r="P2628" i="1"/>
  <c r="P3399" i="1"/>
  <c r="P3437" i="1"/>
  <c r="P1311" i="1"/>
  <c r="P3683" i="1"/>
  <c r="P396" i="1"/>
  <c r="P1397" i="1"/>
  <c r="P314" i="1"/>
  <c r="P1513" i="1"/>
  <c r="P797" i="1"/>
  <c r="P380" i="1"/>
  <c r="P1031" i="1"/>
  <c r="P29" i="1"/>
  <c r="P2548" i="1"/>
  <c r="P3385" i="1"/>
  <c r="P754" i="1"/>
  <c r="P1360" i="1"/>
  <c r="P1679" i="1"/>
  <c r="P1381" i="1"/>
  <c r="P349" i="1"/>
  <c r="P803" i="1"/>
  <c r="P2841" i="1"/>
  <c r="P2212" i="1"/>
  <c r="P1223" i="1"/>
  <c r="P270" i="1"/>
  <c r="P1508" i="1"/>
  <c r="P309" i="1"/>
  <c r="P1479" i="1"/>
  <c r="P2561" i="1"/>
  <c r="P3248" i="1"/>
  <c r="P3724" i="1"/>
  <c r="P1889" i="1"/>
  <c r="P3165" i="1"/>
  <c r="P267" i="1"/>
  <c r="P2466" i="1"/>
  <c r="P748" i="1"/>
  <c r="P363" i="1"/>
  <c r="P3400" i="1"/>
  <c r="P3570" i="1"/>
  <c r="P3663" i="1"/>
  <c r="P3788" i="1"/>
  <c r="P71" i="1"/>
  <c r="P1282" i="1"/>
  <c r="P3685" i="1"/>
  <c r="P1743" i="1"/>
  <c r="P1647" i="1"/>
  <c r="P1281" i="1"/>
  <c r="P1510" i="1"/>
  <c r="P3659" i="1"/>
  <c r="P2084" i="1"/>
  <c r="P3253" i="1"/>
  <c r="P2074" i="1"/>
  <c r="P744" i="1"/>
  <c r="P1283" i="1"/>
  <c r="P2464" i="1"/>
  <c r="P1370" i="1"/>
  <c r="P1941" i="1"/>
  <c r="P2535" i="1"/>
  <c r="P2669" i="1"/>
  <c r="P2833" i="1"/>
  <c r="P2339" i="1"/>
  <c r="P3595" i="1"/>
  <c r="P95" i="1"/>
  <c r="P2795" i="1"/>
  <c r="P1756" i="1"/>
  <c r="P3700" i="1"/>
  <c r="P3043" i="1"/>
  <c r="P395" i="1"/>
  <c r="P1529" i="1"/>
  <c r="P1387" i="1"/>
  <c r="P2989" i="1"/>
  <c r="P279" i="1"/>
  <c r="P2630" i="1"/>
  <c r="P1927" i="1"/>
  <c r="P3761" i="1"/>
  <c r="P1393" i="1"/>
  <c r="P1648" i="1"/>
  <c r="P3339" i="1"/>
  <c r="P3774" i="1"/>
  <c r="P2460" i="1"/>
  <c r="P366" i="1"/>
  <c r="P371" i="1"/>
  <c r="P340" i="1"/>
  <c r="P3600" i="1"/>
  <c r="P3681" i="1"/>
  <c r="P2608" i="1"/>
  <c r="P3520" i="1"/>
  <c r="P40" i="1"/>
  <c r="P3824" i="1"/>
  <c r="P3045" i="1"/>
  <c r="P1294" i="1"/>
  <c r="P1614" i="1"/>
  <c r="P2539" i="1"/>
  <c r="P2807" i="1"/>
  <c r="P3317" i="1"/>
  <c r="P3348" i="1"/>
  <c r="P3516" i="1"/>
  <c r="P1027" i="1"/>
  <c r="P3232" i="1"/>
  <c r="P3313" i="1"/>
  <c r="P7" i="1"/>
  <c r="P3404" i="1"/>
  <c r="P3450" i="1"/>
  <c r="P3623" i="1"/>
  <c r="P1400" i="1"/>
  <c r="P3031" i="1"/>
  <c r="P2188" i="1"/>
  <c r="P3783" i="1"/>
  <c r="P3434" i="1"/>
  <c r="P55" i="1"/>
  <c r="P2963" i="1"/>
  <c r="P3177" i="1"/>
  <c r="P2205" i="1"/>
  <c r="P3814" i="1"/>
  <c r="P3672" i="1"/>
  <c r="P1299" i="1"/>
  <c r="P3225" i="1"/>
  <c r="P1646" i="1"/>
  <c r="P2523" i="1"/>
  <c r="P3588" i="1"/>
  <c r="P791" i="1"/>
  <c r="P725" i="1"/>
  <c r="P3666" i="1"/>
  <c r="P1902" i="1"/>
  <c r="P2305" i="1"/>
  <c r="P3046" i="1"/>
  <c r="P3262" i="1"/>
  <c r="P2982" i="1"/>
  <c r="P3690" i="1"/>
  <c r="P3704" i="1"/>
  <c r="P1404" i="1"/>
  <c r="P288" i="1"/>
  <c r="P23" i="1"/>
  <c r="P1686" i="1"/>
  <c r="P1392" i="1"/>
  <c r="P1364" i="1"/>
  <c r="P3424" i="1"/>
  <c r="P1193" i="1"/>
  <c r="P3836" i="1"/>
  <c r="P2967" i="1"/>
  <c r="P3183" i="1"/>
  <c r="P3185" i="1"/>
  <c r="P300" i="1"/>
  <c r="P1842" i="1"/>
  <c r="P2560" i="1"/>
  <c r="P2721" i="1"/>
  <c r="P3173" i="1"/>
  <c r="P26" i="1"/>
  <c r="P3569" i="1"/>
  <c r="P3037" i="1"/>
  <c r="P821" i="1"/>
  <c r="P1744" i="1"/>
  <c r="P1860" i="1"/>
  <c r="P3041" i="1"/>
  <c r="P3499" i="1"/>
  <c r="P526" i="1"/>
  <c r="P2322" i="1"/>
  <c r="P1518" i="1"/>
  <c r="P1271" i="1"/>
  <c r="P355" i="1"/>
  <c r="P3130" i="1"/>
  <c r="P2446" i="1"/>
  <c r="P3279" i="1"/>
  <c r="P1292" i="1"/>
  <c r="P3432" i="1"/>
  <c r="P1464" i="1"/>
  <c r="P3759" i="1"/>
  <c r="P3004" i="1"/>
  <c r="P3412" i="1"/>
  <c r="P3585" i="1"/>
  <c r="P1034" i="1"/>
  <c r="P2228" i="1"/>
  <c r="P3562" i="1"/>
  <c r="P1471" i="1"/>
  <c r="P74" i="1"/>
  <c r="P1937" i="1"/>
  <c r="P277" i="1"/>
  <c r="P1288" i="1"/>
  <c r="P2086" i="1"/>
  <c r="P2835" i="1"/>
  <c r="P3711" i="1"/>
  <c r="P1603" i="1"/>
  <c r="P2295" i="1"/>
  <c r="P2046" i="1"/>
  <c r="P2812" i="1"/>
  <c r="P3448" i="1"/>
  <c r="P3775" i="1"/>
  <c r="P3428" i="1"/>
  <c r="P2223" i="1"/>
  <c r="P341" i="1"/>
  <c r="P397" i="1"/>
  <c r="P1665" i="1"/>
  <c r="P1755" i="1"/>
  <c r="P2451" i="1"/>
  <c r="P2936" i="1"/>
  <c r="P3135" i="1"/>
  <c r="P3321" i="1"/>
  <c r="P3699" i="1"/>
  <c r="P3826" i="1"/>
  <c r="P50" i="1"/>
  <c r="P2063" i="1"/>
  <c r="P324" i="1"/>
  <c r="P1505" i="1"/>
  <c r="P2443" i="1"/>
  <c r="P1468" i="1"/>
  <c r="P2314" i="1"/>
  <c r="P3231" i="1"/>
  <c r="P832" i="1"/>
  <c r="P3449" i="1"/>
  <c r="P532" i="1"/>
  <c r="P1191" i="1"/>
  <c r="P2838" i="1"/>
  <c r="P275" i="1"/>
  <c r="P2828" i="1"/>
  <c r="P3008" i="1"/>
  <c r="P2816" i="1"/>
  <c r="P2109" i="1"/>
  <c r="P3598" i="1"/>
  <c r="P408" i="1"/>
  <c r="P2321" i="1"/>
  <c r="P407" i="1"/>
  <c r="P3770" i="1"/>
  <c r="P1037" i="1"/>
  <c r="P3380" i="1"/>
  <c r="P242" i="1"/>
  <c r="P49" i="1"/>
  <c r="P2794" i="1"/>
  <c r="P3505" i="1"/>
  <c r="P2735" i="1"/>
  <c r="P799" i="1"/>
  <c r="P67" i="1"/>
  <c r="P3354" i="1"/>
  <c r="P2450" i="1"/>
  <c r="P3042" i="1"/>
  <c r="P3696" i="1"/>
  <c r="P2607" i="1"/>
  <c r="P107" i="1"/>
  <c r="P263" i="1"/>
  <c r="P742" i="1"/>
  <c r="P1033" i="1"/>
  <c r="P2291" i="1"/>
  <c r="P3275" i="1"/>
  <c r="P3323" i="1"/>
  <c r="P1850" i="1"/>
  <c r="P2557" i="1"/>
  <c r="P2110" i="1"/>
  <c r="P1398" i="1"/>
  <c r="P58" i="1"/>
  <c r="P2294" i="1"/>
  <c r="P82" i="1"/>
  <c r="P3819" i="1"/>
  <c r="P2530" i="1"/>
  <c r="P2942" i="1"/>
  <c r="P2470" i="1"/>
  <c r="P2250" i="1"/>
  <c r="P3186" i="1"/>
  <c r="P2182" i="1"/>
  <c r="P1383" i="1"/>
  <c r="P3409" i="1"/>
  <c r="P1373" i="1"/>
  <c r="P649" i="1"/>
  <c r="P2108" i="1"/>
  <c r="P2543" i="1"/>
  <c r="P817" i="1"/>
  <c r="P830" i="1"/>
  <c r="P1934" i="1"/>
  <c r="P3497" i="1"/>
  <c r="P2965" i="1"/>
  <c r="P1523" i="1"/>
  <c r="P401" i="1"/>
  <c r="P2664" i="1"/>
  <c r="P3617" i="1"/>
  <c r="P3166" i="1"/>
  <c r="P2308" i="1"/>
  <c r="P740" i="1"/>
  <c r="P1188" i="1"/>
  <c r="P257" i="1"/>
  <c r="P259" i="1"/>
  <c r="P343" i="1"/>
  <c r="P3778" i="1"/>
  <c r="P2490" i="1"/>
  <c r="P3032" i="1"/>
  <c r="P292" i="1"/>
  <c r="P3309" i="1"/>
  <c r="P2311" i="1"/>
  <c r="P375" i="1"/>
  <c r="P398" i="1"/>
  <c r="P3051" i="1"/>
  <c r="P2309" i="1"/>
  <c r="P351" i="1"/>
  <c r="P333" i="1"/>
  <c r="P17" i="1"/>
  <c r="P1761" i="1"/>
  <c r="P1891" i="1"/>
  <c r="P322" i="1"/>
  <c r="P3376" i="1"/>
  <c r="P3421" i="1"/>
  <c r="P2111" i="1"/>
  <c r="P2831" i="1"/>
  <c r="P2113" i="1"/>
  <c r="P2554" i="1"/>
  <c r="P8" i="1"/>
  <c r="P1516" i="1"/>
  <c r="P88" i="1"/>
  <c r="P262" i="1"/>
  <c r="P3821" i="1"/>
  <c r="P3511" i="1"/>
  <c r="P20" i="1"/>
  <c r="P2334" i="1"/>
  <c r="P3502" i="1"/>
  <c r="P3259" i="1"/>
  <c r="P3555" i="1"/>
  <c r="P3332" i="1"/>
  <c r="P99" i="1"/>
  <c r="P100" i="1"/>
  <c r="P3361" i="1"/>
  <c r="P3764" i="1"/>
  <c r="P2286" i="1"/>
  <c r="P3319" i="1"/>
  <c r="P3261" i="1"/>
  <c r="P1279" i="1"/>
  <c r="P3576" i="1"/>
  <c r="P2173" i="1"/>
  <c r="P2820" i="1"/>
  <c r="P3833" i="1"/>
  <c r="P2636" i="1"/>
  <c r="P101" i="1"/>
  <c r="P1951" i="1"/>
  <c r="P1211" i="1"/>
  <c r="P1274" i="1"/>
  <c r="P2933" i="1"/>
  <c r="P2970" i="1"/>
  <c r="P2972" i="1"/>
  <c r="P3052" i="1"/>
  <c r="P3527" i="1"/>
  <c r="P3825" i="1"/>
  <c r="P387" i="1"/>
  <c r="P378" i="1"/>
  <c r="P3154" i="1"/>
  <c r="P3366" i="1"/>
  <c r="P2331" i="1"/>
  <c r="P3241" i="1"/>
  <c r="P3438" i="1"/>
  <c r="P3249" i="1"/>
  <c r="P3019" i="1"/>
  <c r="P3658" i="1"/>
  <c r="P2278" i="1"/>
  <c r="P645" i="1"/>
  <c r="P2225" i="1"/>
  <c r="P3395" i="1"/>
  <c r="P2342" i="1"/>
  <c r="P2728" i="1"/>
  <c r="P3687" i="1"/>
  <c r="P2218" i="1"/>
  <c r="P2642" i="1"/>
  <c r="P2500" i="1"/>
  <c r="P252" i="1"/>
  <c r="P310" i="1"/>
  <c r="P730" i="1"/>
  <c r="P751" i="1"/>
  <c r="P1893" i="1"/>
  <c r="P3436" i="1"/>
  <c r="P2558" i="1"/>
  <c r="P331" i="1"/>
  <c r="P2988" i="1"/>
  <c r="P3501" i="1"/>
  <c r="P3565" i="1"/>
  <c r="P726" i="1"/>
  <c r="P3609" i="1"/>
  <c r="P1187" i="1"/>
  <c r="P3827" i="1"/>
  <c r="P3504" i="1"/>
  <c r="P2620" i="1"/>
  <c r="P2974" i="1"/>
  <c r="P1371" i="1"/>
  <c r="P2792" i="1"/>
  <c r="P796" i="1"/>
  <c r="P2783" i="1"/>
  <c r="P3494" i="1"/>
  <c r="P405" i="1"/>
  <c r="P2070" i="1"/>
  <c r="P3442" i="1"/>
  <c r="P3260" i="1"/>
  <c r="P94" i="1"/>
  <c r="P3622" i="1"/>
  <c r="P105" i="1"/>
  <c r="P809" i="1"/>
  <c r="P3163" i="1"/>
  <c r="P2934" i="1"/>
  <c r="P415" i="1"/>
  <c r="P2300" i="1"/>
  <c r="P1620" i="1"/>
  <c r="P1827" i="1"/>
  <c r="P3780" i="1"/>
  <c r="P2478" i="1"/>
  <c r="P1375" i="1"/>
  <c r="P4" i="1"/>
  <c r="P807" i="1"/>
  <c r="P812" i="1"/>
  <c r="P1640" i="1"/>
  <c r="P2536" i="1"/>
  <c r="P3388" i="1"/>
  <c r="P3543" i="1"/>
  <c r="P3751" i="1"/>
  <c r="P854" i="1"/>
  <c r="P2997" i="1"/>
  <c r="P1749" i="1"/>
  <c r="P1186" i="1"/>
  <c r="P1659" i="1"/>
  <c r="P3626" i="1"/>
  <c r="P3251" i="1"/>
  <c r="P2115" i="1"/>
  <c r="P361" i="1"/>
  <c r="P291" i="1"/>
  <c r="P1885" i="1"/>
  <c r="P2821" i="1"/>
  <c r="P3552" i="1"/>
  <c r="P3285" i="1"/>
  <c r="P3568" i="1"/>
  <c r="P315" i="1"/>
  <c r="P383" i="1"/>
  <c r="P1649" i="1"/>
  <c r="P2477" i="1"/>
  <c r="P2116" i="1"/>
  <c r="P273" i="1"/>
  <c r="P2787" i="1"/>
  <c r="P861" i="1"/>
  <c r="P536" i="1"/>
  <c r="P3545" i="1"/>
  <c r="P3834" i="1"/>
  <c r="P1300" i="1"/>
  <c r="P523" i="1"/>
  <c r="P286" i="1"/>
  <c r="P89" i="1"/>
  <c r="P3370" i="1"/>
  <c r="P2665" i="1"/>
  <c r="P3335" i="1"/>
  <c r="P121" i="1"/>
  <c r="P3823" i="1"/>
  <c r="P3333" i="1"/>
  <c r="P3306" i="1"/>
  <c r="P3722" i="1"/>
  <c r="P2994" i="1"/>
  <c r="P660" i="1"/>
  <c r="P2249" i="1"/>
  <c r="P1251" i="1"/>
  <c r="P2731" i="1"/>
  <c r="P808" i="1"/>
  <c r="P3382" i="1"/>
  <c r="P3352" i="1"/>
  <c r="P1278" i="1"/>
  <c r="P3509" i="1"/>
  <c r="P327" i="1"/>
  <c r="P1384" i="1"/>
  <c r="P3341" i="1"/>
  <c r="P3603" i="1"/>
  <c r="P3398" i="1"/>
  <c r="P844" i="1"/>
  <c r="P3247" i="1"/>
  <c r="P2733" i="1"/>
  <c r="P2797" i="1"/>
  <c r="P2531" i="1"/>
  <c r="P1261" i="1"/>
  <c r="P2606" i="1"/>
  <c r="P1618" i="1"/>
  <c r="P3440" i="1"/>
  <c r="P1209" i="1"/>
  <c r="P48" i="1"/>
  <c r="P3228" i="1"/>
  <c r="P312" i="1"/>
  <c r="P1189" i="1"/>
  <c r="P370" i="1"/>
  <c r="P2313" i="1"/>
  <c r="P313" i="1"/>
  <c r="P2292" i="1"/>
  <c r="P1352" i="1"/>
  <c r="P2318" i="1"/>
  <c r="P96" i="1"/>
  <c r="P114" i="1"/>
  <c r="P782" i="1"/>
  <c r="P813" i="1"/>
  <c r="P831" i="1"/>
  <c r="P1003" i="1"/>
  <c r="P1837" i="1"/>
  <c r="P1895" i="1"/>
  <c r="P2319" i="1"/>
  <c r="P2842" i="1"/>
  <c r="P3151" i="1"/>
  <c r="P3367" i="1"/>
  <c r="P3478" i="1"/>
  <c r="P3651" i="1"/>
  <c r="P3653" i="1"/>
  <c r="P3665" i="1"/>
  <c r="P3781" i="1"/>
  <c r="P367" i="1"/>
  <c r="P1195" i="1"/>
  <c r="P356" i="1"/>
  <c r="P399" i="1"/>
  <c r="P5" i="1"/>
  <c r="P3371" i="1"/>
  <c r="P793" i="1"/>
  <c r="P1473" i="1"/>
  <c r="P403" i="1"/>
  <c r="P1246" i="1"/>
  <c r="P1639" i="1"/>
  <c r="P2463" i="1"/>
  <c r="P3390" i="1"/>
  <c r="P811" i="1"/>
  <c r="P2537" i="1"/>
  <c r="P1222" i="1"/>
  <c r="P3507" i="1"/>
  <c r="P756" i="1"/>
  <c r="P2705" i="1"/>
  <c r="P3401" i="1"/>
  <c r="P2999" i="1"/>
  <c r="P247" i="1"/>
  <c r="P1372" i="1"/>
  <c r="P1631" i="1"/>
  <c r="P3381" i="1"/>
  <c r="P330" i="1"/>
  <c r="P2720" i="1"/>
  <c r="P3426" i="1"/>
  <c r="P1507" i="1"/>
  <c r="P2544" i="1"/>
  <c r="P3413" i="1"/>
  <c r="P1638" i="1"/>
  <c r="P2089" i="1"/>
  <c r="P3750" i="1"/>
  <c r="P1275" i="1"/>
  <c r="P3210" i="1"/>
  <c r="P3374" i="1"/>
  <c r="P3416" i="1"/>
  <c r="P3561" i="1"/>
  <c r="P3670" i="1"/>
  <c r="P1522" i="1"/>
  <c r="P3707" i="1"/>
  <c r="P857" i="1"/>
  <c r="P2666" i="1"/>
  <c r="P3223" i="1"/>
  <c r="P2542" i="1"/>
  <c r="P3280" i="1"/>
  <c r="P3304" i="1"/>
  <c r="P3465" i="1"/>
  <c r="P1521" i="1"/>
  <c r="P369" i="1"/>
  <c r="P3755" i="1"/>
  <c r="P116" i="1"/>
  <c r="P829" i="1"/>
  <c r="P1929" i="1"/>
  <c r="P2742" i="1"/>
  <c r="P2827" i="1"/>
  <c r="P62" i="1"/>
  <c r="P2993" i="1"/>
  <c r="P2487" i="1"/>
  <c r="P290" i="1"/>
  <c r="P3237" i="1"/>
  <c r="P2493" i="1"/>
  <c r="P2926" i="1"/>
  <c r="P3017" i="1"/>
  <c r="P3669" i="1"/>
  <c r="P2472" i="1"/>
  <c r="P3537" i="1"/>
  <c r="P1930" i="1"/>
  <c r="P1029" i="1"/>
  <c r="P406" i="1"/>
  <c r="P360" i="1"/>
  <c r="P3264" i="1"/>
  <c r="P3000" i="1"/>
  <c r="P3171" i="1"/>
  <c r="P350" i="1"/>
  <c r="P1833" i="1"/>
  <c r="P3025" i="1"/>
  <c r="P3175" i="1"/>
  <c r="P3266" i="1"/>
  <c r="P3282" i="1"/>
  <c r="P3467" i="1"/>
  <c r="P2049" i="1"/>
  <c r="P3360" i="1"/>
  <c r="P2176" i="1"/>
  <c r="P3427" i="1"/>
  <c r="P1206" i="1"/>
  <c r="P3246" i="1"/>
  <c r="P60" i="1"/>
  <c r="P3679" i="1"/>
  <c r="P1753" i="1"/>
  <c r="P2663" i="1"/>
  <c r="P2941" i="1"/>
  <c r="P1035" i="1"/>
  <c r="P3297" i="1"/>
  <c r="P90" i="1"/>
  <c r="P1687" i="1"/>
  <c r="P416" i="1"/>
  <c r="P3245" i="1"/>
  <c r="P1758" i="1"/>
  <c r="P2551" i="1"/>
  <c r="P3575" i="1"/>
  <c r="P795" i="1"/>
  <c r="P337" i="1"/>
  <c r="P2935" i="1"/>
  <c r="P1303" i="1"/>
  <c r="P3430" i="1"/>
  <c r="P2553" i="1"/>
  <c r="P2208" i="1"/>
  <c r="P1616" i="1"/>
  <c r="P358" i="1"/>
  <c r="P3517" i="1"/>
  <c r="P3627" i="1"/>
  <c r="P323" i="1"/>
  <c r="P3768" i="1"/>
  <c r="P3284" i="1"/>
  <c r="P2799" i="1"/>
  <c r="P1664" i="1"/>
  <c r="P1670" i="1"/>
  <c r="P2166" i="1"/>
  <c r="P1540" i="1"/>
  <c r="P3018" i="1"/>
  <c r="P1219" i="1"/>
  <c r="P1672" i="1"/>
  <c r="P2270" i="1"/>
  <c r="P2317" i="1"/>
  <c r="P3443" i="1"/>
  <c r="P3599" i="1"/>
  <c r="P245" i="1"/>
  <c r="P752" i="1"/>
  <c r="P1405" i="1"/>
  <c r="P3717" i="1"/>
  <c r="P3726" i="1"/>
  <c r="P1663" i="1"/>
  <c r="P85" i="1"/>
  <c r="P537" i="1"/>
  <c r="P786" i="1"/>
  <c r="P2076" i="1"/>
  <c r="P2790" i="1"/>
  <c r="P2793" i="1"/>
  <c r="P3680" i="1"/>
  <c r="P109" i="1"/>
  <c r="P2095" i="1"/>
  <c r="P1899" i="1"/>
  <c r="P1205" i="1"/>
  <c r="P2927" i="1"/>
  <c r="P1203" i="1"/>
  <c r="P3500" i="1"/>
  <c r="P2332" i="1"/>
  <c r="P2811" i="1"/>
  <c r="P3392" i="1"/>
  <c r="P3563" i="1"/>
  <c r="P1470" i="1"/>
  <c r="P1395" i="1"/>
  <c r="P3227" i="1"/>
  <c r="P3716" i="1"/>
  <c r="P3230" i="1"/>
  <c r="P3760" i="1"/>
  <c r="P3466" i="1"/>
  <c r="P746" i="1"/>
  <c r="P2459" i="1"/>
  <c r="P1345" i="1"/>
  <c r="P3548" i="1"/>
  <c r="P2337" i="1"/>
  <c r="P743" i="1"/>
  <c r="P2461" i="1"/>
  <c r="P3383" i="1"/>
  <c r="P2020" i="1"/>
  <c r="P2715" i="1"/>
  <c r="P3544" i="1"/>
  <c r="P1295" i="1"/>
  <c r="P1215" i="1"/>
  <c r="P1349" i="1"/>
  <c r="P3188" i="1"/>
  <c r="P3340" i="1"/>
  <c r="P417" i="1"/>
  <c r="P3216" i="1"/>
  <c r="P2529" i="1"/>
  <c r="P1856" i="1"/>
  <c r="P522" i="1"/>
  <c r="P1039" i="1"/>
  <c r="P3220" i="1"/>
  <c r="P3269" i="1"/>
  <c r="P3839" i="1"/>
  <c r="P35" i="1"/>
  <c r="P346" i="1"/>
  <c r="P1888" i="1"/>
  <c r="P2931" i="1"/>
  <c r="P2984" i="1"/>
  <c r="P3474" i="1"/>
  <c r="P3725" i="1"/>
  <c r="P3226" i="1"/>
  <c r="P3661" i="1"/>
  <c r="P345" i="1"/>
  <c r="P3307" i="1"/>
  <c r="P760" i="1"/>
  <c r="P2616" i="1"/>
  <c r="P2976" i="1"/>
  <c r="P3528" i="1"/>
  <c r="P3551" i="1"/>
  <c r="P1297" i="1"/>
  <c r="P2336" i="1"/>
  <c r="P3356" i="1"/>
  <c r="P761" i="1"/>
  <c r="P1765" i="1"/>
  <c r="P757" i="1"/>
  <c r="P3550" i="1"/>
  <c r="P59" i="1"/>
  <c r="P1855" i="1"/>
  <c r="P1350" i="1"/>
  <c r="P3403" i="1"/>
  <c r="P2550" i="1"/>
  <c r="P2804" i="1"/>
  <c r="P3553" i="1"/>
  <c r="P332" i="1"/>
  <c r="P3255" i="1"/>
  <c r="P3628" i="1"/>
  <c r="P3158" i="1"/>
  <c r="P1253" i="1"/>
  <c r="P1269" i="1"/>
  <c r="P1273" i="1"/>
  <c r="P3288" i="1"/>
  <c r="P1843" i="1"/>
  <c r="P3784" i="1"/>
  <c r="P3300" i="1"/>
  <c r="P2640" i="1"/>
  <c r="P1624" i="1"/>
  <c r="P302" i="1"/>
  <c r="P1897" i="1"/>
  <c r="P835" i="1"/>
  <c r="P2098" i="1"/>
  <c r="P3272" i="1"/>
  <c r="P3326" i="1"/>
  <c r="P3344" i="1"/>
  <c r="P1287" i="1"/>
  <c r="P1634" i="1"/>
  <c r="P2711" i="1"/>
  <c r="P326" i="1"/>
  <c r="P2210" i="1"/>
  <c r="P2526" i="1"/>
  <c r="P3286" i="1"/>
  <c r="P3526" i="1"/>
  <c r="P3252" i="1"/>
  <c r="P409" i="1"/>
  <c r="P2452" i="1"/>
  <c r="P1832" i="1"/>
  <c r="P3162" i="1"/>
  <c r="P3674" i="1"/>
  <c r="P1852" i="1"/>
  <c r="P3324" i="1"/>
  <c r="P294" i="1"/>
  <c r="P1615" i="1"/>
  <c r="P2221" i="1"/>
  <c r="P3271" i="1"/>
  <c r="P3508" i="1"/>
  <c r="P3715" i="1"/>
  <c r="P2605" i="1"/>
  <c r="P828" i="1"/>
  <c r="P1504" i="1"/>
  <c r="P3346" i="1"/>
  <c r="P410" i="1"/>
  <c r="P3688" i="1"/>
  <c r="P3664" i="1"/>
  <c r="P1683" i="1"/>
  <c r="P3365" i="1"/>
  <c r="P728" i="1"/>
  <c r="P1643" i="1"/>
  <c r="P1846" i="1"/>
  <c r="P2800" i="1"/>
  <c r="P2981" i="1"/>
  <c r="P3358" i="1"/>
  <c r="P295" i="1"/>
  <c r="P3362" i="1"/>
  <c r="P362" i="1"/>
  <c r="P2940" i="1"/>
  <c r="P3328" i="1"/>
  <c r="P42" i="1"/>
  <c r="P798" i="1"/>
  <c r="P3521" i="1"/>
  <c r="P365" i="1"/>
  <c r="P804" i="1"/>
  <c r="P250" i="1"/>
  <c r="P3577" i="1"/>
  <c r="P3276" i="1"/>
  <c r="P843" i="1"/>
  <c r="P1201" i="1"/>
  <c r="P368" i="1"/>
  <c r="P2310" i="1"/>
  <c r="P32" i="1"/>
  <c r="P2094" i="1"/>
  <c r="P1353" i="1"/>
  <c r="P3256" i="1"/>
  <c r="P1263" i="1"/>
  <c r="P1610" i="1"/>
  <c r="P1858" i="1"/>
  <c r="P2302" i="1"/>
  <c r="P3329" i="1"/>
  <c r="P3811" i="1"/>
  <c r="P3841" i="1"/>
  <c r="P317" i="1"/>
  <c r="P1463" i="1"/>
  <c r="P3453" i="1"/>
  <c r="P2307" i="1"/>
  <c r="P9" i="1"/>
  <c r="P3513" i="1"/>
  <c r="P2219" i="1"/>
  <c r="P336" i="1"/>
  <c r="P284" i="1"/>
  <c r="P1628" i="1"/>
  <c r="P339" i="1"/>
  <c r="P2791" i="1"/>
  <c r="P3005" i="1"/>
  <c r="P3010" i="1"/>
  <c r="P3530" i="1"/>
  <c r="P3423" i="1"/>
  <c r="P2340" i="1"/>
  <c r="P2222" i="1"/>
  <c r="P3176" i="1"/>
  <c r="P3758" i="1"/>
  <c r="P1213" i="1"/>
  <c r="P3353" i="1"/>
  <c r="P1625" i="1"/>
  <c r="P413" i="1"/>
  <c r="P3379" i="1"/>
  <c r="P1512" i="1"/>
  <c r="P2055" i="1"/>
  <c r="P3762" i="1"/>
  <c r="P2615" i="1"/>
  <c r="P2496" i="1"/>
  <c r="P1608" i="1"/>
  <c r="P56" i="1"/>
  <c r="P1286" i="1"/>
  <c r="P1828" i="1"/>
  <c r="P3152" i="1"/>
  <c r="P3159" i="1"/>
  <c r="P3322" i="1"/>
  <c r="P3359" i="1"/>
  <c r="P3439" i="1"/>
  <c r="P3469" i="1"/>
  <c r="P3476" i="1"/>
  <c r="P3620" i="1"/>
  <c r="P3815" i="1"/>
  <c r="P16" i="1"/>
  <c r="P838" i="1"/>
  <c r="P1630" i="1"/>
  <c r="P2932" i="1"/>
  <c r="P2118" i="1"/>
  <c r="P394" i="1"/>
  <c r="P1884" i="1"/>
  <c r="P2937" i="1"/>
  <c r="P3184" i="1"/>
  <c r="P2122" i="1"/>
  <c r="P3024" i="1"/>
  <c r="P3420" i="1"/>
  <c r="P1207" i="1"/>
  <c r="P3673" i="1"/>
  <c r="P2285" i="1"/>
  <c r="P529" i="1"/>
  <c r="P2552" i="1"/>
  <c r="P2456" i="1"/>
  <c r="P3222" i="1"/>
  <c r="P3840" i="1"/>
  <c r="P2546" i="1"/>
  <c r="P319" i="1"/>
  <c r="P3616" i="1"/>
  <c r="P3701" i="1"/>
  <c r="P3723" i="1"/>
  <c r="P3250" i="1"/>
  <c r="P2462" i="1"/>
  <c r="P3239" i="1"/>
  <c r="P1653" i="1"/>
  <c r="P2121" i="1"/>
  <c r="P3522" i="1"/>
  <c r="P3719" i="1"/>
  <c r="P3729" i="1"/>
  <c r="P3384" i="1"/>
  <c r="P255" i="1"/>
  <c r="P2713" i="1"/>
  <c r="P3020" i="1"/>
  <c r="P3456" i="1"/>
  <c r="P2966" i="1"/>
  <c r="P2306" i="1"/>
  <c r="P2088" i="1"/>
  <c r="P1607" i="1"/>
  <c r="P1531" i="1"/>
  <c r="P1673" i="1"/>
  <c r="P19" i="1"/>
  <c r="P1654" i="1"/>
  <c r="P3503" i="1"/>
  <c r="P3660" i="1"/>
  <c r="P1829" i="1"/>
  <c r="P3457" i="1"/>
  <c r="P541" i="1"/>
  <c r="P299" i="1"/>
  <c r="P420" i="1"/>
  <c r="P1949" i="1"/>
  <c r="P393" i="1"/>
  <c r="P834" i="1"/>
  <c r="P3487" i="1"/>
  <c r="P2299" i="1"/>
  <c r="P3238" i="1"/>
  <c r="P1651" i="1"/>
  <c r="P3022" i="1"/>
  <c r="P661" i="1"/>
  <c r="P3242" i="1"/>
  <c r="P3512" i="1"/>
  <c r="P653" i="1"/>
  <c r="P12" i="1"/>
  <c r="P108" i="1"/>
  <c r="P1636" i="1"/>
  <c r="P3040" i="1"/>
  <c r="P3566" i="1"/>
  <c r="P3590" i="1"/>
  <c r="P3655" i="1"/>
  <c r="P119" i="1"/>
  <c r="P3571" i="1"/>
  <c r="P1268" i="1"/>
  <c r="P654" i="1"/>
  <c r="P304" i="1"/>
  <c r="P3263" i="1"/>
  <c r="P3558" i="1"/>
  <c r="P1290" i="1"/>
  <c r="P3752" i="1"/>
  <c r="P794" i="1"/>
  <c r="P421" i="1"/>
  <c r="P827" i="1"/>
  <c r="P1745" i="1"/>
  <c r="P3402" i="1"/>
  <c r="P92" i="1"/>
  <c r="P2533" i="1"/>
  <c r="P3153" i="1"/>
  <c r="P3547" i="1"/>
  <c r="P3236" i="1"/>
  <c r="P3650" i="1"/>
  <c r="P2830" i="1"/>
  <c r="P344" i="1"/>
  <c r="P2986" i="1"/>
  <c r="P3217" i="1"/>
  <c r="P30" i="1"/>
  <c r="P727" i="1"/>
  <c r="P2112" i="1"/>
  <c r="P1658" i="1"/>
  <c r="P1851" i="1"/>
  <c r="P2100" i="1"/>
  <c r="P3703" i="1"/>
  <c r="P2527" i="1"/>
  <c r="P3337" i="1"/>
  <c r="P1931" i="1"/>
  <c r="P3408" i="1"/>
  <c r="P2995" i="1"/>
  <c r="P3350" i="1"/>
  <c r="P3789" i="1"/>
  <c r="P3277" i="1"/>
  <c r="P2813" i="1"/>
  <c r="P1367" i="1"/>
  <c r="P3290" i="1"/>
  <c r="P3435" i="1"/>
  <c r="P750" i="1"/>
  <c r="P2541" i="1"/>
  <c r="P3375" i="1"/>
  <c r="P3777" i="1"/>
  <c r="P419" i="1"/>
  <c r="P34" i="1"/>
  <c r="P3689" i="1"/>
  <c r="P2810" i="1"/>
  <c r="P18" i="1"/>
  <c r="P22" i="1"/>
  <c r="P535" i="1"/>
  <c r="P3831" i="1"/>
  <c r="P388" i="1"/>
  <c r="P1604" i="1"/>
  <c r="P1830" i="1"/>
  <c r="P2973" i="1"/>
  <c r="P1840" i="1"/>
  <c r="P61" i="1"/>
  <c r="P2977" i="1"/>
  <c r="P3697" i="1"/>
  <c r="P2179" i="1"/>
  <c r="P2248" i="1"/>
  <c r="P3215" i="1"/>
  <c r="P3221" i="1"/>
  <c r="P2290" i="1"/>
  <c r="P2484" i="1"/>
  <c r="P2562" i="1"/>
  <c r="P3624" i="1"/>
  <c r="P3318" i="1"/>
  <c r="P1853" i="1"/>
  <c r="P3312" i="1"/>
  <c r="P3299" i="1"/>
  <c r="P1826" i="1"/>
  <c r="P2288" i="1"/>
  <c r="P3592" i="1"/>
  <c r="P2489" i="1"/>
  <c r="P3218" i="1"/>
  <c r="P3604" i="1"/>
  <c r="P10" i="1"/>
  <c r="P749" i="1"/>
  <c r="P3314" i="1"/>
  <c r="P3559" i="1"/>
  <c r="P1605" i="1"/>
  <c r="P801" i="1"/>
  <c r="P3580" i="1"/>
  <c r="P84" i="1"/>
  <c r="P3378" i="1"/>
  <c r="P3386" i="1"/>
  <c r="P1028" i="1"/>
  <c r="P2476" i="1"/>
  <c r="P3817" i="1"/>
  <c r="P3419" i="1"/>
  <c r="P33" i="1"/>
  <c r="P43" i="1"/>
  <c r="P46" i="1"/>
  <c r="P51" i="1"/>
  <c r="P52" i="1"/>
  <c r="P75" i="1"/>
  <c r="P86" i="1"/>
  <c r="P102" i="1"/>
  <c r="P103" i="1"/>
  <c r="P141" i="1"/>
  <c r="P296" i="1"/>
  <c r="P392" i="1"/>
  <c r="P527" i="1"/>
  <c r="P533" i="1"/>
  <c r="P784" i="1"/>
  <c r="P806" i="1"/>
  <c r="P810" i="1"/>
  <c r="P823" i="1"/>
  <c r="P849" i="1"/>
  <c r="P850" i="1"/>
  <c r="P855" i="1"/>
  <c r="P859" i="1"/>
  <c r="P1304" i="1"/>
  <c r="P1365" i="1"/>
  <c r="P1635" i="1"/>
  <c r="P1641" i="1"/>
  <c r="P1644" i="1"/>
  <c r="P1691" i="1"/>
  <c r="P1824" i="1"/>
  <c r="P1847" i="1"/>
  <c r="P1859" i="1"/>
  <c r="P2097" i="1"/>
  <c r="P2099" i="1"/>
  <c r="P2114" i="1"/>
  <c r="P2171" i="1"/>
  <c r="P2174" i="1"/>
  <c r="P2209" i="1"/>
  <c r="P2468" i="1"/>
  <c r="P2475" i="1"/>
  <c r="P2482" i="1"/>
  <c r="P2498" i="1"/>
  <c r="P2524" i="1"/>
  <c r="P2532" i="1"/>
  <c r="P2637" i="1"/>
  <c r="P2823" i="1"/>
  <c r="P2824" i="1"/>
  <c r="P2832" i="1"/>
  <c r="P2839" i="1"/>
  <c r="P2924" i="1"/>
  <c r="P2925" i="1"/>
  <c r="P2930" i="1"/>
  <c r="P2990" i="1"/>
  <c r="P2992" i="1"/>
  <c r="P3002" i="1"/>
  <c r="P3033" i="1"/>
  <c r="P3187" i="1"/>
  <c r="P3289" i="1"/>
  <c r="P3334" i="1"/>
  <c r="P3338" i="1"/>
  <c r="P3343" i="1"/>
  <c r="P3377" i="1"/>
  <c r="P3387" i="1"/>
  <c r="P3394" i="1"/>
  <c r="P3405" i="1"/>
  <c r="P3414" i="1"/>
  <c r="P3417" i="1"/>
  <c r="P3429" i="1"/>
  <c r="P3433" i="1"/>
  <c r="P3444" i="1"/>
  <c r="P3447" i="1"/>
  <c r="P3475" i="1"/>
  <c r="P3495" i="1"/>
  <c r="P3496" i="1"/>
  <c r="P3506" i="1"/>
  <c r="P3514" i="1"/>
  <c r="P3518" i="1"/>
  <c r="P3519" i="1"/>
  <c r="P3524" i="1"/>
  <c r="P3532" i="1"/>
  <c r="P3546" i="1"/>
  <c r="P3554" i="1"/>
  <c r="P3557" i="1"/>
  <c r="P3574" i="1"/>
  <c r="P3578" i="1"/>
  <c r="P3581" i="1"/>
  <c r="P3583" i="1"/>
  <c r="P3610" i="1"/>
  <c r="P3615" i="1"/>
  <c r="P3629" i="1"/>
  <c r="P3652" i="1"/>
  <c r="P3662" i="1"/>
  <c r="P3668" i="1"/>
  <c r="P3676" i="1"/>
  <c r="P3763" i="1"/>
  <c r="P3765" i="1"/>
  <c r="P3766" i="1"/>
  <c r="P3771" i="1"/>
  <c r="P3772" i="1"/>
  <c r="P3776" i="1"/>
  <c r="P3810" i="1"/>
  <c r="P3830" i="1"/>
  <c r="P1064" i="1"/>
  <c r="P3799" i="1"/>
  <c r="P3939" i="1"/>
  <c r="P1338" i="1"/>
  <c r="P981" i="1"/>
  <c r="P701" i="1"/>
  <c r="P1006" i="1"/>
  <c r="P1587" i="1"/>
  <c r="P709" i="1"/>
  <c r="P3975" i="1"/>
  <c r="P3146" i="1"/>
  <c r="P1007" i="1"/>
  <c r="P887" i="1"/>
  <c r="P690" i="1"/>
  <c r="P1873" i="1"/>
  <c r="P4108" i="1"/>
  <c r="P1343" i="1"/>
  <c r="P776" i="1"/>
  <c r="P4024" i="1"/>
  <c r="P1730" i="1"/>
  <c r="P3125" i="1"/>
  <c r="P879" i="1"/>
  <c r="P1799" i="1"/>
  <c r="P3908" i="1"/>
  <c r="P3064" i="1"/>
  <c r="P1308" i="1"/>
  <c r="P1777" i="1"/>
  <c r="P1706" i="1"/>
  <c r="P3190" i="1"/>
  <c r="P454" i="1"/>
  <c r="P2676" i="1"/>
  <c r="P1078" i="1"/>
  <c r="P2902" i="1"/>
  <c r="P1794" i="1"/>
  <c r="P2917" i="1"/>
  <c r="P4069" i="1"/>
  <c r="P168" i="1"/>
  <c r="P4041" i="1"/>
  <c r="P3073" i="1"/>
  <c r="P3795" i="1"/>
  <c r="P2957" i="1"/>
  <c r="P1767" i="1"/>
  <c r="P1914" i="1"/>
  <c r="P3197" i="1"/>
  <c r="P1000" i="1"/>
  <c r="P203" i="1"/>
  <c r="P3124" i="1"/>
  <c r="P691" i="1"/>
  <c r="P3118" i="1"/>
  <c r="P4000" i="1"/>
  <c r="P1772" i="1"/>
  <c r="P980" i="1"/>
  <c r="P218" i="1"/>
  <c r="P3204" i="1"/>
  <c r="P4058" i="1"/>
  <c r="P3878" i="1"/>
  <c r="P1919" i="1"/>
  <c r="P1819" i="1"/>
  <c r="P3201" i="1"/>
  <c r="P2757" i="1"/>
  <c r="P3143" i="1"/>
  <c r="P778" i="1"/>
  <c r="P3633" i="1"/>
  <c r="P1243" i="1"/>
  <c r="P206" i="1"/>
  <c r="P2678" i="1"/>
  <c r="P485" i="1"/>
  <c r="P2857" i="1"/>
  <c r="P1339" i="1"/>
  <c r="P1554" i="1"/>
  <c r="P1816" i="1"/>
  <c r="P3904" i="1"/>
  <c r="P1804" i="1"/>
  <c r="P2325" i="1"/>
  <c r="P1694" i="1"/>
  <c r="P3978" i="1"/>
  <c r="P1788" i="1"/>
  <c r="P1921" i="1"/>
  <c r="P1021" i="1"/>
  <c r="P4038" i="1"/>
  <c r="P971" i="1"/>
  <c r="P1905" i="1"/>
  <c r="P699" i="1"/>
  <c r="P3209" i="1"/>
  <c r="P2703" i="1"/>
  <c r="P962" i="1"/>
  <c r="P972" i="1"/>
  <c r="P1776" i="1"/>
  <c r="P1769" i="1"/>
  <c r="P1558" i="1"/>
  <c r="P213" i="1"/>
  <c r="P1009" i="1"/>
  <c r="P1690" i="1"/>
  <c r="P3937" i="1"/>
  <c r="P956" i="1"/>
  <c r="P1922" i="1"/>
  <c r="P1866" i="1"/>
  <c r="P1908" i="1"/>
  <c r="P1719" i="1"/>
  <c r="P1989" i="1"/>
  <c r="P3107" i="1"/>
  <c r="P963" i="1"/>
  <c r="P2870" i="1"/>
  <c r="P198" i="1"/>
  <c r="P2856" i="1"/>
  <c r="P866" i="1"/>
  <c r="P3846" i="1"/>
  <c r="P1810" i="1"/>
  <c r="P771" i="1"/>
  <c r="P1572" i="1"/>
  <c r="P2408" i="1"/>
  <c r="P1108" i="1"/>
  <c r="P888" i="1"/>
  <c r="P878" i="1"/>
  <c r="P894" i="1"/>
  <c r="P1317" i="1"/>
  <c r="P236" i="1"/>
  <c r="P885" i="1"/>
  <c r="P179" i="1"/>
  <c r="P898" i="1"/>
  <c r="P954" i="1"/>
  <c r="P1786" i="1"/>
  <c r="P1782" i="1"/>
  <c r="P1306" i="1"/>
  <c r="P1139" i="1"/>
  <c r="P673" i="1"/>
  <c r="P1912" i="1"/>
  <c r="P444" i="1"/>
  <c r="P896" i="1"/>
  <c r="P2323" i="1"/>
  <c r="P3104" i="1"/>
  <c r="P2600" i="1"/>
  <c r="P961" i="1"/>
  <c r="P1797" i="1"/>
  <c r="P1071" i="1"/>
  <c r="P953" i="1"/>
  <c r="P932" i="1"/>
  <c r="P2875" i="1"/>
  <c r="P2891" i="1"/>
  <c r="P3989" i="1"/>
  <c r="P4003" i="1"/>
  <c r="P4054" i="1"/>
  <c r="P4046" i="1"/>
  <c r="P3913" i="1"/>
  <c r="P901" i="1"/>
  <c r="P4037" i="1"/>
  <c r="P556" i="1"/>
  <c r="P2913" i="1"/>
  <c r="P4096" i="1"/>
  <c r="P3637" i="1"/>
  <c r="P1807" i="1"/>
  <c r="P3916" i="1"/>
  <c r="P1781" i="1"/>
  <c r="P767" i="1"/>
  <c r="P185" i="1"/>
  <c r="P3945" i="1"/>
  <c r="P1114" i="1"/>
  <c r="P695" i="1"/>
  <c r="P3635" i="1"/>
  <c r="P1806" i="1"/>
  <c r="P3997" i="1"/>
  <c r="P3985" i="1"/>
  <c r="P974" i="1"/>
  <c r="P1015" i="1"/>
  <c r="P2704" i="1"/>
  <c r="P4071" i="1"/>
  <c r="P3853" i="1"/>
  <c r="P600" i="1"/>
  <c r="P1551" i="1"/>
  <c r="P713" i="1"/>
  <c r="P1728" i="1"/>
  <c r="P979" i="1"/>
  <c r="P2884" i="1"/>
  <c r="P2645" i="1"/>
  <c r="P1693" i="1"/>
  <c r="P182" i="1"/>
  <c r="P2674" i="1"/>
  <c r="P481" i="1"/>
  <c r="P3900" i="1"/>
  <c r="P2887" i="1"/>
  <c r="P3893" i="1"/>
  <c r="P3960" i="1"/>
  <c r="P3987" i="1"/>
  <c r="P1313" i="1"/>
  <c r="P2863" i="1"/>
  <c r="P3976" i="1"/>
  <c r="P1433" i="1"/>
  <c r="P2847" i="1"/>
  <c r="P1689" i="1"/>
  <c r="P4042" i="1"/>
  <c r="P1315" i="1"/>
  <c r="P923" i="1"/>
  <c r="P3639" i="1"/>
  <c r="P1492" i="1"/>
  <c r="P704" i="1"/>
  <c r="P1805" i="1"/>
  <c r="P881" i="1"/>
  <c r="P1016" i="1"/>
  <c r="P2147" i="1"/>
  <c r="P936" i="1"/>
  <c r="P3809" i="1"/>
  <c r="P205" i="1"/>
  <c r="P3106" i="1"/>
  <c r="P1004" i="1"/>
  <c r="P985" i="1"/>
  <c r="P1079" i="1"/>
  <c r="P1230" i="1"/>
  <c r="P672" i="1"/>
  <c r="P2744" i="1"/>
  <c r="P1593" i="1"/>
  <c r="P1548" i="1"/>
  <c r="P2129" i="1"/>
  <c r="P4077" i="1"/>
  <c r="P4112" i="1"/>
  <c r="P2364" i="1"/>
  <c r="P964" i="1"/>
  <c r="P3736" i="1"/>
  <c r="P2139" i="1"/>
  <c r="P2684" i="1"/>
  <c r="P2159" i="1"/>
  <c r="P4030" i="1"/>
  <c r="P952" i="1"/>
  <c r="P2749" i="1"/>
  <c r="P687" i="1"/>
  <c r="P146" i="1"/>
  <c r="P2675" i="1"/>
  <c r="P4104" i="1"/>
  <c r="P547" i="1"/>
  <c r="P2920" i="1"/>
  <c r="P3890" i="1"/>
  <c r="P467" i="1"/>
  <c r="P3867" i="1"/>
  <c r="P1439" i="1"/>
  <c r="P2922" i="1"/>
  <c r="P4076" i="1"/>
  <c r="P2748" i="1"/>
  <c r="P3113" i="1"/>
  <c r="P703" i="1"/>
  <c r="P2699" i="1"/>
  <c r="P2000" i="1"/>
  <c r="P202" i="1"/>
  <c r="P1702" i="1"/>
  <c r="P1069" i="1"/>
  <c r="P1307" i="1"/>
  <c r="P682" i="1"/>
  <c r="P1783" i="1"/>
  <c r="P4035" i="1"/>
  <c r="P679" i="1"/>
  <c r="P2780" i="1"/>
  <c r="P517" i="1"/>
  <c r="P1692" i="1"/>
  <c r="P2409" i="1"/>
  <c r="P212" i="1"/>
  <c r="P995" i="1"/>
  <c r="P1502" i="1"/>
  <c r="P3111" i="1"/>
  <c r="P241" i="1"/>
  <c r="P3205" i="1"/>
  <c r="P876" i="1"/>
  <c r="P3961" i="1"/>
  <c r="P3957" i="1"/>
  <c r="P4012" i="1"/>
  <c r="P3969" i="1"/>
  <c r="P869" i="1"/>
  <c r="P1785" i="1"/>
  <c r="P3053" i="1"/>
  <c r="P2598" i="1"/>
  <c r="P3091" i="1"/>
  <c r="P2882" i="1"/>
  <c r="P152" i="1"/>
  <c r="P595" i="1"/>
  <c r="P1577" i="1"/>
  <c r="P521" i="1"/>
  <c r="P1019" i="1"/>
  <c r="P3095" i="1"/>
  <c r="P2407" i="1"/>
  <c r="P3136" i="1"/>
  <c r="P1332" i="1"/>
  <c r="P171" i="1"/>
  <c r="P912" i="1"/>
  <c r="P4059" i="1"/>
  <c r="P710" i="1"/>
  <c r="P1798" i="1"/>
  <c r="P4055" i="1"/>
  <c r="P3844" i="1"/>
  <c r="P487" i="1"/>
  <c r="P2747" i="1"/>
  <c r="P2919" i="1"/>
  <c r="P1685" i="1"/>
  <c r="P4085" i="1"/>
  <c r="P674" i="1"/>
  <c r="P469" i="1"/>
  <c r="P3895" i="1"/>
  <c r="P671" i="1"/>
  <c r="P3739" i="1"/>
  <c r="P4106" i="1"/>
  <c r="P615" i="1"/>
  <c r="P1773" i="1"/>
  <c r="P3845" i="1"/>
  <c r="P1568" i="1"/>
  <c r="P1739" i="1"/>
  <c r="P1986" i="1"/>
  <c r="P3974" i="1"/>
  <c r="P183" i="1"/>
  <c r="P924" i="1"/>
  <c r="P2657" i="1"/>
  <c r="P3137" i="1"/>
  <c r="P2898" i="1"/>
  <c r="P2326" i="1"/>
  <c r="P1167" i="1"/>
  <c r="P1596" i="1"/>
  <c r="P1802" i="1"/>
  <c r="P2944" i="1"/>
  <c r="P1426" i="1"/>
  <c r="P1787" i="1"/>
  <c r="P1699" i="1"/>
  <c r="P2869" i="1"/>
  <c r="P884" i="1"/>
  <c r="P3741" i="1"/>
  <c r="P1882" i="1"/>
  <c r="P181" i="1"/>
  <c r="P3634" i="1"/>
  <c r="P3984" i="1"/>
  <c r="P3993" i="1"/>
  <c r="P3109" i="1"/>
  <c r="P1337" i="1"/>
  <c r="P2859" i="1"/>
  <c r="P3805" i="1"/>
  <c r="P1766" i="1"/>
  <c r="P3065" i="1"/>
  <c r="P482" i="1"/>
  <c r="P4066" i="1"/>
  <c r="P1168" i="1"/>
  <c r="P2885" i="1"/>
  <c r="P2755" i="1"/>
  <c r="P2659" i="1"/>
  <c r="P667" i="1"/>
  <c r="P2517" i="1"/>
  <c r="P1096" i="1"/>
  <c r="P868" i="1"/>
  <c r="P1417" i="1"/>
  <c r="P862" i="1"/>
  <c r="P3740" i="1"/>
  <c r="P3982" i="1"/>
  <c r="P1098" i="1"/>
  <c r="P3742" i="1"/>
  <c r="P969" i="1"/>
  <c r="P1240" i="1"/>
  <c r="P2907" i="1"/>
  <c r="P3862" i="1"/>
  <c r="P4050" i="1"/>
  <c r="P221" i="1"/>
  <c r="P474" i="1"/>
  <c r="P4057" i="1"/>
  <c r="P3899" i="1"/>
  <c r="P2679" i="1"/>
  <c r="P628" i="1"/>
  <c r="P942" i="1"/>
  <c r="P3099" i="1"/>
  <c r="P1992" i="1"/>
  <c r="P2405" i="1"/>
  <c r="P3892" i="1"/>
  <c r="P991" i="1"/>
  <c r="P2958" i="1"/>
  <c r="P4022" i="1"/>
  <c r="P3998" i="1"/>
  <c r="P4001" i="1"/>
  <c r="P4072" i="1"/>
  <c r="P3646" i="1"/>
  <c r="P3850" i="1"/>
  <c r="P3856" i="1"/>
  <c r="P207" i="1"/>
  <c r="P3849" i="1"/>
  <c r="P1005" i="1"/>
  <c r="P189" i="1"/>
  <c r="P4032" i="1"/>
  <c r="P3093" i="1"/>
  <c r="P3951" i="1"/>
  <c r="P3935" i="1"/>
  <c r="P4083" i="1"/>
  <c r="P3133" i="1"/>
  <c r="P1774" i="1"/>
  <c r="P164" i="1"/>
  <c r="P1312" i="1"/>
  <c r="P1784" i="1"/>
  <c r="P681" i="1"/>
  <c r="P3734" i="1"/>
  <c r="P700" i="1"/>
  <c r="P1789" i="1"/>
  <c r="P1320" i="1"/>
  <c r="P3909" i="1"/>
  <c r="P3926" i="1"/>
  <c r="P3102" i="1"/>
  <c r="P209" i="1"/>
  <c r="P1321" i="1"/>
  <c r="P3078" i="1"/>
  <c r="P2872" i="1"/>
  <c r="P3872" i="1"/>
  <c r="P716" i="1"/>
  <c r="P982" i="1"/>
  <c r="P677" i="1"/>
  <c r="P2422" i="1"/>
  <c r="P968" i="1"/>
  <c r="P2361" i="1"/>
  <c r="P934" i="1"/>
  <c r="P1134" i="1"/>
  <c r="P2770" i="1"/>
  <c r="P2776" i="1"/>
  <c r="P3967" i="1"/>
  <c r="P1090" i="1"/>
  <c r="P1911" i="1"/>
  <c r="P3071" i="1"/>
  <c r="P1245" i="1"/>
  <c r="P1095" i="1"/>
  <c r="P2914" i="1"/>
  <c r="P127" i="1"/>
  <c r="P4018" i="1"/>
  <c r="P515" i="1"/>
  <c r="P3101" i="1"/>
  <c r="P1803" i="1"/>
  <c r="P433" i="1"/>
  <c r="P1570" i="1"/>
  <c r="P1800" i="1"/>
  <c r="P1779" i="1"/>
  <c r="P1552" i="1"/>
  <c r="P137" i="1"/>
  <c r="P3737" i="1"/>
  <c r="P946" i="1"/>
  <c r="P1814" i="1"/>
  <c r="P989" i="1"/>
  <c r="P1011" i="1"/>
  <c r="P3882" i="1"/>
  <c r="P3930" i="1"/>
  <c r="P224" i="1"/>
  <c r="P1578" i="1"/>
  <c r="P2140" i="1"/>
  <c r="P988" i="1"/>
  <c r="P4093" i="1"/>
  <c r="P3869" i="1"/>
  <c r="P1093" i="1"/>
  <c r="P2002" i="1"/>
  <c r="P635" i="1"/>
  <c r="P692" i="1"/>
  <c r="P3191" i="1"/>
  <c r="P3940" i="1"/>
  <c r="P2597" i="1"/>
  <c r="P4040" i="1"/>
  <c r="P3925" i="1"/>
  <c r="P950" i="1"/>
  <c r="P3103" i="1"/>
  <c r="P3068" i="1"/>
  <c r="P219" i="1"/>
  <c r="P473" i="1"/>
  <c r="P871" i="1"/>
  <c r="P2131" i="1"/>
  <c r="P1182" i="1"/>
  <c r="P3195" i="1"/>
  <c r="P1697" i="1"/>
  <c r="P2760" i="1"/>
  <c r="P1235" i="1"/>
  <c r="P3086" i="1"/>
  <c r="P3907" i="1"/>
  <c r="P2655" i="1"/>
  <c r="P1309" i="1"/>
  <c r="P2754" i="1"/>
  <c r="P3199" i="1"/>
  <c r="P2658" i="1"/>
  <c r="P4039" i="1"/>
  <c r="P4098" i="1"/>
  <c r="P1310" i="1"/>
  <c r="P2673" i="1"/>
  <c r="P960" i="1"/>
  <c r="P3066" i="1"/>
  <c r="P3733" i="1"/>
  <c r="P2145" i="1"/>
  <c r="P1796" i="1"/>
  <c r="P1809" i="1"/>
  <c r="P1737" i="1"/>
  <c r="P3936" i="1"/>
  <c r="P926" i="1"/>
  <c r="P2378" i="1"/>
  <c r="P930" i="1"/>
  <c r="P1811" i="1"/>
  <c r="P2879" i="1"/>
  <c r="P1580" i="1"/>
  <c r="P4090" i="1"/>
  <c r="P143" i="1"/>
  <c r="P1336" i="1"/>
  <c r="P2692" i="1"/>
  <c r="P3980" i="1"/>
  <c r="P3898" i="1"/>
  <c r="P2583" i="1"/>
  <c r="P3970" i="1"/>
  <c r="P2707" i="1"/>
  <c r="P2368" i="1"/>
  <c r="P1457" i="1"/>
  <c r="P1713" i="1"/>
  <c r="P2647" i="1"/>
  <c r="P2761" i="1"/>
  <c r="P3148" i="1"/>
  <c r="P199" i="1"/>
  <c r="P2758" i="1"/>
  <c r="P2126" i="1"/>
  <c r="P2772" i="1"/>
  <c r="P1872" i="1"/>
  <c r="P718" i="1"/>
  <c r="P1727" i="1"/>
  <c r="P1152" i="1"/>
  <c r="P4005" i="1"/>
  <c r="P669" i="1"/>
  <c r="P895" i="1"/>
  <c r="P2125" i="1"/>
  <c r="P3732" i="1"/>
  <c r="P3747" i="1"/>
  <c r="P3915" i="1"/>
  <c r="P3927" i="1"/>
  <c r="P4105" i="1"/>
  <c r="P1436" i="1"/>
  <c r="P1326" i="1"/>
  <c r="P2519" i="1"/>
  <c r="P3988" i="1"/>
  <c r="P1709" i="1"/>
  <c r="P945" i="1"/>
  <c r="P134" i="1"/>
  <c r="P2137" i="1"/>
  <c r="P501" i="1"/>
  <c r="P434" i="1"/>
  <c r="P891" i="1"/>
  <c r="P2908" i="1"/>
  <c r="P440" i="1"/>
  <c r="P1695" i="1"/>
  <c r="P3730" i="1"/>
  <c r="P1584" i="1"/>
  <c r="P1082" i="1"/>
  <c r="P2894" i="1"/>
  <c r="P589" i="1"/>
  <c r="P1916" i="1"/>
  <c r="P1066" i="1"/>
  <c r="P944" i="1"/>
  <c r="P1496" i="1"/>
  <c r="P4079" i="1"/>
  <c r="P1325" i="1"/>
  <c r="P1148" i="1"/>
  <c r="P3843" i="1"/>
  <c r="P3910" i="1"/>
  <c r="P4020" i="1"/>
  <c r="P3077" i="1"/>
  <c r="P1550" i="1"/>
  <c r="P1045" i="1"/>
  <c r="P3803" i="1"/>
  <c r="P2921" i="1"/>
  <c r="P2648" i="1"/>
  <c r="P1429" i="1"/>
  <c r="P1493" i="1"/>
  <c r="P1119" i="1"/>
  <c r="P4048" i="1"/>
  <c r="P460" i="1"/>
  <c r="P3924" i="1"/>
  <c r="P1864" i="1"/>
  <c r="P1432" i="1"/>
  <c r="P2954" i="1"/>
  <c r="P2327" i="1"/>
  <c r="P2778" i="1"/>
  <c r="P1716" i="1"/>
  <c r="P2918" i="1"/>
  <c r="P1091" i="1"/>
  <c r="P1997" i="1"/>
  <c r="P1001" i="1"/>
  <c r="P4013" i="1"/>
  <c r="P2677" i="1"/>
  <c r="P666" i="1"/>
  <c r="P147" i="1"/>
  <c r="P1080" i="1"/>
  <c r="P1718" i="1"/>
  <c r="P686" i="1"/>
  <c r="P3971" i="1"/>
  <c r="P1602" i="1"/>
  <c r="P448" i="1"/>
  <c r="P997" i="1"/>
  <c r="P3731" i="1"/>
  <c r="P1100" i="1"/>
  <c r="P890" i="1"/>
  <c r="P1410" i="1"/>
  <c r="P4029" i="1"/>
  <c r="P1226" i="1"/>
  <c r="P1421" i="1"/>
  <c r="P3851" i="1"/>
  <c r="P1993" i="1"/>
  <c r="P4107" i="1"/>
  <c r="P2602" i="1"/>
  <c r="P4034" i="1"/>
  <c r="P426" i="1"/>
  <c r="P1435" i="1"/>
  <c r="P1778" i="1"/>
  <c r="P2862" i="1"/>
  <c r="P1341" i="1"/>
  <c r="P915" i="1"/>
  <c r="P1441" i="1"/>
  <c r="P2160" i="1"/>
  <c r="P1822" i="1"/>
  <c r="P933" i="1"/>
  <c r="P3640" i="1"/>
  <c r="P694" i="1"/>
  <c r="P1156" i="1"/>
  <c r="P1725" i="1"/>
  <c r="P177" i="1"/>
  <c r="P1138" i="1"/>
  <c r="P2672" i="1"/>
  <c r="P3986" i="1"/>
  <c r="P1076" i="1"/>
  <c r="P3966" i="1"/>
  <c r="P987" i="1"/>
  <c r="P1775" i="1"/>
  <c r="P483" i="1"/>
  <c r="P2706" i="1"/>
  <c r="P935" i="1"/>
  <c r="P3649" i="1"/>
  <c r="P4010" i="1"/>
  <c r="P1176" i="1"/>
  <c r="P1008" i="1"/>
  <c r="P917" i="1"/>
  <c r="P1319" i="1"/>
  <c r="P2144" i="1"/>
  <c r="P1154" i="1"/>
  <c r="P624" i="1"/>
  <c r="P1170" i="1"/>
  <c r="P2599" i="1"/>
  <c r="P957" i="1"/>
  <c r="P2698" i="1"/>
  <c r="P430" i="1"/>
  <c r="P1722" i="1"/>
  <c r="P705" i="1"/>
  <c r="P128" i="1"/>
  <c r="P187" i="1"/>
  <c r="P3642" i="1"/>
  <c r="P2846" i="1"/>
  <c r="P2141" i="1"/>
  <c r="P2876" i="1"/>
  <c r="P873" i="1"/>
  <c r="P3994" i="1"/>
  <c r="P3141" i="1"/>
  <c r="P3902" i="1"/>
  <c r="P3922" i="1"/>
  <c r="P1181" i="1"/>
  <c r="P1104" i="1"/>
  <c r="P2746" i="1"/>
  <c r="P3859" i="1"/>
  <c r="P158" i="1"/>
  <c r="P3092" i="1"/>
  <c r="P1983" i="1"/>
  <c r="P1576" i="1"/>
  <c r="P717" i="1"/>
  <c r="P553" i="1"/>
  <c r="P1097" i="1"/>
  <c r="P920" i="1"/>
  <c r="P193" i="1"/>
  <c r="P436" i="1"/>
  <c r="P446" i="1"/>
  <c r="P1137" i="1"/>
  <c r="P1415" i="1"/>
  <c r="P1574" i="1"/>
  <c r="P2133" i="1"/>
  <c r="P2888" i="1"/>
  <c r="P2906" i="1"/>
  <c r="P3863" i="1"/>
  <c r="P3883" i="1"/>
  <c r="P3897" i="1"/>
  <c r="P4027" i="1"/>
  <c r="P3879" i="1"/>
  <c r="P1792" i="1"/>
  <c r="P1106" i="1"/>
  <c r="P1870" i="1"/>
  <c r="P2858" i="1"/>
  <c r="P1711" i="1"/>
  <c r="P3648" i="1"/>
  <c r="P4091" i="1"/>
  <c r="P3114" i="1"/>
  <c r="P763" i="1"/>
  <c r="P4088" i="1"/>
  <c r="P2873" i="1"/>
  <c r="P1560" i="1"/>
  <c r="P2897" i="1"/>
  <c r="P500" i="1"/>
  <c r="P2899" i="1"/>
  <c r="P1414" i="1"/>
  <c r="P670" i="1"/>
  <c r="P865" i="1"/>
  <c r="P1077" i="1"/>
  <c r="P1430" i="1"/>
  <c r="P592" i="1"/>
  <c r="P1227" i="1"/>
  <c r="P2385" i="1"/>
  <c r="P1985" i="1"/>
  <c r="P2949" i="1"/>
  <c r="P3636" i="1"/>
  <c r="P3115" i="1"/>
  <c r="P993" i="1"/>
  <c r="P1701" i="1"/>
  <c r="P2900" i="1"/>
  <c r="P1184" i="1"/>
  <c r="P3992" i="1"/>
  <c r="P892" i="1"/>
  <c r="P3128" i="1"/>
  <c r="P1569" i="1"/>
  <c r="P3108" i="1"/>
  <c r="P3983" i="1"/>
  <c r="P170" i="1"/>
  <c r="P3193" i="1"/>
  <c r="P3801" i="1"/>
  <c r="P3802" i="1"/>
  <c r="P1185" i="1"/>
  <c r="P1544" i="1"/>
  <c r="P1559" i="1"/>
  <c r="P3098" i="1"/>
  <c r="P605" i="1"/>
  <c r="P2852" i="1"/>
  <c r="P4011" i="1"/>
  <c r="P2590" i="1"/>
  <c r="P1228" i="1"/>
  <c r="P1162" i="1"/>
  <c r="P680" i="1"/>
  <c r="P3852" i="1"/>
  <c r="P1562" i="1"/>
  <c r="P3132" i="1"/>
  <c r="P1770" i="1"/>
  <c r="P3100" i="1"/>
  <c r="P1793" i="1"/>
  <c r="P1329" i="1"/>
  <c r="P689" i="1"/>
  <c r="P769" i="1"/>
  <c r="P3896" i="1"/>
  <c r="P3871" i="1"/>
  <c r="P1087" i="1"/>
  <c r="P3207" i="1"/>
  <c r="P186" i="1"/>
  <c r="P1068" i="1"/>
  <c r="P3949" i="1"/>
  <c r="P590" i="1"/>
  <c r="P3072" i="1"/>
  <c r="P516" i="1"/>
  <c r="P594" i="1"/>
  <c r="P774" i="1"/>
  <c r="P1812" i="1"/>
  <c r="P3139" i="1"/>
  <c r="P502" i="1"/>
  <c r="P1340" i="1"/>
  <c r="P450" i="1"/>
  <c r="P2374" i="1"/>
  <c r="P3791" i="1"/>
  <c r="P172" i="1"/>
  <c r="P893" i="1"/>
  <c r="P911" i="1"/>
  <c r="P3948" i="1"/>
  <c r="P3964" i="1"/>
  <c r="P509" i="1"/>
  <c r="P905" i="1"/>
  <c r="P4092" i="1"/>
  <c r="P1987" i="1"/>
  <c r="P2324" i="1"/>
  <c r="P140" i="1"/>
  <c r="P4113" i="1"/>
  <c r="P1020" i="1"/>
  <c r="P3912" i="1"/>
  <c r="P2416" i="1"/>
  <c r="P662" i="1"/>
  <c r="P907" i="1"/>
  <c r="P1242" i="1"/>
  <c r="P3061" i="1"/>
  <c r="P513" i="1"/>
  <c r="P619" i="1"/>
  <c r="P1440" i="1"/>
  <c r="P2345" i="1"/>
  <c r="P2777" i="1"/>
  <c r="P3117" i="1"/>
  <c r="P882" i="1"/>
  <c r="P1808" i="1"/>
  <c r="P1110" i="1"/>
  <c r="P1177" i="1"/>
  <c r="P1458" i="1"/>
  <c r="P475" i="1"/>
  <c r="P4062" i="1"/>
  <c r="P1018" i="1"/>
  <c r="P900" i="1"/>
  <c r="P1237" i="1"/>
  <c r="P234" i="1"/>
  <c r="P2910" i="1"/>
  <c r="P2893" i="1"/>
  <c r="P1422" i="1"/>
  <c r="P2661" i="1"/>
  <c r="P551" i="1"/>
  <c r="P1771" i="1"/>
  <c r="P1067" i="1"/>
  <c r="P3848" i="1"/>
  <c r="P1903" i="1"/>
  <c r="P702" i="1"/>
  <c r="P156" i="1"/>
  <c r="P781" i="1"/>
  <c r="P927" i="1"/>
  <c r="P1017" i="1"/>
  <c r="P3873" i="1"/>
  <c r="P4097" i="1"/>
  <c r="P2158" i="1"/>
  <c r="P1047" i="1"/>
  <c r="P607" i="1"/>
  <c r="P1081" i="1"/>
  <c r="P977" i="1"/>
  <c r="P2503" i="1"/>
  <c r="P4060" i="1"/>
  <c r="P558" i="1"/>
  <c r="P1102" i="1"/>
  <c r="P1567" i="1"/>
  <c r="P2384" i="1"/>
  <c r="P2951" i="1"/>
  <c r="P3069" i="1"/>
  <c r="P3857" i="1"/>
  <c r="P4061" i="1"/>
  <c r="P947" i="1"/>
  <c r="P1575" i="1"/>
  <c r="P4064" i="1"/>
  <c r="P3087" i="1"/>
  <c r="P897" i="1"/>
  <c r="P2589" i="1"/>
  <c r="P1327" i="1"/>
  <c r="P1120" i="1"/>
  <c r="P432" i="1"/>
  <c r="P1490" i="1"/>
  <c r="P4095" i="1"/>
  <c r="P3748" i="1"/>
  <c r="P129" i="1"/>
  <c r="P996" i="1"/>
  <c r="P1330" i="1"/>
  <c r="P943" i="1"/>
  <c r="P1598" i="1"/>
  <c r="P2157" i="1"/>
  <c r="P465" i="1"/>
  <c r="P3931" i="1"/>
  <c r="P451" i="1"/>
  <c r="P863" i="1"/>
  <c r="P1487" i="1"/>
  <c r="P2571" i="1"/>
  <c r="P478" i="1"/>
  <c r="P1002" i="1"/>
  <c r="P925" i="1"/>
  <c r="P4049" i="1"/>
  <c r="P2953" i="1"/>
  <c r="P3644" i="1"/>
  <c r="P3990" i="1"/>
  <c r="P2781" i="1"/>
  <c r="P2134" i="1"/>
  <c r="P3847" i="1"/>
  <c r="P1483" i="1"/>
  <c r="P2880" i="1"/>
  <c r="P1821" i="1"/>
  <c r="P975" i="1"/>
  <c r="P2646" i="1"/>
  <c r="P4109" i="1"/>
  <c r="P867" i="1"/>
  <c r="P1818" i="1"/>
  <c r="P423" i="1"/>
  <c r="P220" i="1"/>
  <c r="P602" i="1"/>
  <c r="P2150" i="1"/>
  <c r="P2768" i="1"/>
  <c r="P3744" i="1"/>
  <c r="P3860" i="1"/>
  <c r="P4084" i="1"/>
  <c r="P1780" i="1"/>
  <c r="P4110" i="1"/>
  <c r="P959" i="1"/>
  <c r="P978" i="1"/>
  <c r="P948" i="1"/>
  <c r="P1500" i="1"/>
  <c r="P2854" i="1"/>
  <c r="P2653" i="1"/>
  <c r="P130" i="1"/>
  <c r="P2959" i="1"/>
  <c r="P2411" i="1"/>
  <c r="P4004" i="1"/>
  <c r="P3981" i="1"/>
  <c r="P2383" i="1"/>
  <c r="P3921" i="1"/>
  <c r="P505" i="1"/>
  <c r="P2516" i="1"/>
  <c r="P2861" i="1"/>
  <c r="P3889" i="1"/>
  <c r="P1801" i="1"/>
  <c r="P2136" i="1"/>
  <c r="P2593" i="1"/>
  <c r="P1910" i="1"/>
  <c r="P958" i="1"/>
  <c r="P2146" i="1"/>
  <c r="P777" i="1"/>
  <c r="P1592" i="1"/>
  <c r="P1129" i="1"/>
  <c r="P1715" i="1"/>
  <c r="P3797" i="1"/>
  <c r="P1406" i="1"/>
  <c r="P3144" i="1"/>
  <c r="P1169" i="1"/>
  <c r="P998" i="1"/>
  <c r="P1105" i="1"/>
  <c r="P1917" i="1"/>
  <c r="P2135" i="1"/>
  <c r="P2866" i="1"/>
  <c r="P1044" i="1"/>
  <c r="P1159" i="1"/>
  <c r="P2349" i="1"/>
  <c r="P3962" i="1"/>
  <c r="P4036" i="1"/>
  <c r="P3891" i="1"/>
  <c r="P678" i="1"/>
  <c r="P3800" i="1"/>
  <c r="P581" i="1"/>
  <c r="P941" i="1"/>
  <c r="P3979" i="1"/>
  <c r="P2649" i="1"/>
  <c r="P2431" i="1"/>
  <c r="P937" i="1"/>
  <c r="P4065" i="1"/>
  <c r="P2127" i="1"/>
  <c r="P1565" i="1"/>
  <c r="P1050" i="1"/>
  <c r="P603" i="1"/>
  <c r="P1790" i="1"/>
  <c r="P633" i="1"/>
  <c r="P506" i="1"/>
  <c r="P1333" i="1"/>
  <c r="P519" i="1"/>
  <c r="P951" i="1"/>
  <c r="P2369" i="1"/>
  <c r="P1075" i="1"/>
  <c r="P1795" i="1"/>
  <c r="P4007" i="1"/>
  <c r="P428" i="1"/>
  <c r="P1915" i="1"/>
  <c r="P970" i="1"/>
  <c r="P1323" i="1"/>
  <c r="P880" i="1"/>
  <c r="P999" i="1"/>
  <c r="P4015" i="1"/>
  <c r="P721" i="1"/>
  <c r="P875" i="1"/>
  <c r="P2390" i="1"/>
  <c r="P3203" i="1"/>
  <c r="P3901" i="1"/>
  <c r="P4026" i="1"/>
  <c r="P2426" i="1"/>
  <c r="P1419" i="1"/>
  <c r="P2387" i="1"/>
  <c r="P546" i="1"/>
  <c r="P1904" i="1"/>
  <c r="P3866" i="1"/>
  <c r="P967" i="1"/>
  <c r="P3094" i="1"/>
  <c r="P504" i="1"/>
  <c r="P939" i="1"/>
  <c r="P2686" i="1"/>
  <c r="P1328" i="1"/>
  <c r="P1316" i="1"/>
  <c r="P2766" i="1"/>
  <c r="P1443" i="1"/>
  <c r="P200" i="1"/>
  <c r="P4101" i="1"/>
  <c r="P2751" i="1"/>
  <c r="P965" i="1"/>
  <c r="P424" i="1"/>
  <c r="P697" i="1"/>
  <c r="P986" i="1"/>
  <c r="P1874" i="1"/>
  <c r="P2750" i="1"/>
  <c r="P4075" i="1"/>
  <c r="P2511" i="1"/>
  <c r="P1094" i="1"/>
  <c r="P2892" i="1"/>
  <c r="P4019" i="1"/>
  <c r="P623" i="1"/>
  <c r="P1920" i="1"/>
  <c r="P472" i="1"/>
  <c r="P1705" i="1"/>
  <c r="P3194" i="1"/>
  <c r="P570" i="1"/>
  <c r="P586" i="1"/>
  <c r="P622" i="1"/>
  <c r="P886" i="1"/>
  <c r="P1055" i="1"/>
  <c r="P1062" i="1"/>
  <c r="P1991" i="1"/>
  <c r="P2567" i="1"/>
  <c r="P2643" i="1"/>
  <c r="P2843" i="1"/>
  <c r="P2851" i="1"/>
  <c r="P2946" i="1"/>
  <c r="P3749" i="1"/>
  <c r="P3796" i="1"/>
  <c r="P3929" i="1"/>
  <c r="P4070" i="1"/>
  <c r="P2601" i="1"/>
  <c r="P707" i="1"/>
  <c r="P610" i="1"/>
  <c r="P3973" i="1"/>
  <c r="P3142" i="1"/>
  <c r="P663" i="1"/>
  <c r="P151" i="1"/>
  <c r="P559" i="1"/>
  <c r="P1231" i="1"/>
  <c r="P3943" i="1"/>
  <c r="P2868" i="1"/>
  <c r="P2654" i="1"/>
  <c r="P2871" i="1"/>
  <c r="P2650" i="1"/>
  <c r="P1721" i="1"/>
  <c r="P706" i="1"/>
  <c r="P2682" i="1"/>
  <c r="P228" i="1"/>
  <c r="P914" i="1"/>
  <c r="P1456" i="1"/>
  <c r="P685" i="1"/>
  <c r="P775" i="1"/>
  <c r="P2162" i="1"/>
  <c r="P2769" i="1"/>
  <c r="P2572" i="1"/>
  <c r="P3081" i="1"/>
  <c r="P1581" i="1"/>
  <c r="P955" i="1"/>
  <c r="P2415" i="1"/>
  <c r="P3903" i="1"/>
  <c r="P4023" i="1"/>
  <c r="P4021" i="1"/>
  <c r="P456" i="1"/>
  <c r="P1085" i="1"/>
  <c r="P1331" i="1"/>
  <c r="P874" i="1"/>
  <c r="P2152" i="1"/>
  <c r="P510" i="1"/>
  <c r="P571" i="1"/>
  <c r="P883" i="1"/>
  <c r="P1234" i="1"/>
  <c r="P2156" i="1"/>
  <c r="P2386" i="1"/>
  <c r="P2695" i="1"/>
  <c r="P2903" i="1"/>
  <c r="P3131" i="1"/>
  <c r="P966" i="1"/>
  <c r="P715" i="1"/>
  <c r="P452" i="1"/>
  <c r="P2905" i="1"/>
  <c r="P1438" i="1"/>
  <c r="P2764" i="1"/>
  <c r="P425" i="1"/>
  <c r="P2001" i="1"/>
  <c r="P468" i="1"/>
  <c r="P1157" i="1"/>
  <c r="P720" i="1"/>
  <c r="P1494" i="1"/>
  <c r="P2564" i="1"/>
  <c r="P1738" i="1"/>
  <c r="P2161" i="1"/>
  <c r="P222" i="1"/>
  <c r="P2328" i="1"/>
  <c r="P2763" i="1"/>
  <c r="P155" i="1"/>
  <c r="P2403" i="1"/>
  <c r="P576" i="1"/>
  <c r="P1485" i="1"/>
  <c r="P2694" i="1"/>
  <c r="P2702" i="1"/>
  <c r="P552" i="1"/>
  <c r="P779" i="1"/>
  <c r="P1072" i="1"/>
  <c r="P2432" i="1"/>
  <c r="P2149" i="1"/>
  <c r="P2357" i="1"/>
  <c r="P2683" i="1"/>
  <c r="P458" i="1"/>
  <c r="P2389" i="1"/>
  <c r="P1712" i="1"/>
  <c r="P4067" i="1"/>
  <c r="P1563" i="1"/>
  <c r="P499" i="1"/>
  <c r="P1135" i="1"/>
  <c r="P2759" i="1"/>
  <c r="P3123" i="1"/>
  <c r="P3738" i="1"/>
  <c r="P3790" i="1"/>
  <c r="P1573" i="1"/>
  <c r="P611" i="1"/>
  <c r="P1155" i="1"/>
  <c r="P3089" i="1"/>
  <c r="P3952" i="1"/>
  <c r="P1314" i="1"/>
  <c r="P2413" i="1"/>
  <c r="P919" i="1"/>
  <c r="P2508" i="1"/>
  <c r="P2582" i="1"/>
  <c r="P3968" i="1"/>
  <c r="P2652" i="1"/>
  <c r="P1726" i="1"/>
  <c r="P148" i="1"/>
  <c r="P2353" i="1"/>
  <c r="P2123" i="1"/>
  <c r="P588" i="1"/>
  <c r="P976" i="1"/>
  <c r="P1084" i="1"/>
  <c r="P2417" i="1"/>
  <c r="P543" i="1"/>
  <c r="P1579" i="1"/>
  <c r="P3868" i="1"/>
  <c r="P1244" i="1"/>
  <c r="P166" i="1"/>
  <c r="P693" i="1"/>
  <c r="P1112" i="1"/>
  <c r="P1877" i="1"/>
  <c r="P1918" i="1"/>
  <c r="P1322" i="1"/>
  <c r="P921" i="1"/>
  <c r="P1101" i="1"/>
  <c r="P1115" i="1"/>
  <c r="P1128" i="1"/>
  <c r="P1409" i="1"/>
  <c r="P1583" i="1"/>
  <c r="P1791" i="1"/>
  <c r="P1868" i="1"/>
  <c r="P2570" i="1"/>
  <c r="P2585" i="1"/>
  <c r="P2895" i="1"/>
  <c r="P555" i="1"/>
  <c r="P2437" i="1"/>
  <c r="P1150" i="1"/>
  <c r="P3079" i="1"/>
  <c r="P2697" i="1"/>
  <c r="P1126" i="1"/>
  <c r="P994" i="1"/>
  <c r="P1160" i="1"/>
  <c r="P1111" i="1"/>
  <c r="P1875" i="1"/>
  <c r="P1545" i="1"/>
  <c r="P422" i="1"/>
  <c r="P2743" i="1"/>
  <c r="P507" i="1"/>
  <c r="P2404" i="1"/>
  <c r="P2864" i="1"/>
  <c r="P577" i="1"/>
  <c r="P597" i="1"/>
  <c r="P573" i="1"/>
  <c r="P902" i="1"/>
  <c r="P1407" i="1"/>
  <c r="P3963" i="1"/>
  <c r="P4043" i="1"/>
  <c r="P192" i="1"/>
  <c r="P1990" i="1"/>
  <c r="P1145" i="1"/>
  <c r="P2886" i="1"/>
  <c r="P711" i="1"/>
  <c r="P232" i="1"/>
  <c r="P664" i="1"/>
  <c r="P780" i="1"/>
  <c r="P1172" i="1"/>
  <c r="P1740" i="1"/>
  <c r="P1865" i="1"/>
  <c r="P3055" i="1"/>
  <c r="P4074" i="1"/>
  <c r="P696" i="1"/>
  <c r="P575" i="1"/>
  <c r="P2124" i="1"/>
  <c r="P2350" i="1"/>
  <c r="P1013" i="1"/>
  <c r="P563" i="1"/>
  <c r="P2382" i="1"/>
  <c r="P3200" i="1"/>
  <c r="P1688" i="1"/>
  <c r="P940" i="1"/>
  <c r="P1140" i="1"/>
  <c r="P665" i="1"/>
  <c r="P864" i="1"/>
  <c r="P3097" i="1"/>
  <c r="P144" i="1"/>
  <c r="P239" i="1"/>
  <c r="P1425" i="1"/>
  <c r="P1561" i="1"/>
  <c r="P2440" i="1"/>
  <c r="P2779" i="1"/>
  <c r="P3917" i="1"/>
  <c r="P4086" i="1"/>
  <c r="P2681" i="1"/>
  <c r="P2372" i="1"/>
  <c r="P2700" i="1"/>
  <c r="P545" i="1"/>
  <c r="P872" i="1"/>
  <c r="P3120" i="1"/>
  <c r="P719" i="1"/>
  <c r="P1324" i="1"/>
  <c r="P906" i="1"/>
  <c r="P904" i="1"/>
  <c r="P3928" i="1"/>
  <c r="P462" i="1"/>
  <c r="P1042" i="1"/>
  <c r="P491" i="1"/>
  <c r="P3919" i="1"/>
  <c r="P4087" i="1"/>
  <c r="P1909" i="1"/>
  <c r="P1597" i="1"/>
  <c r="P3085" i="1"/>
  <c r="P3794" i="1"/>
  <c r="P125" i="1"/>
  <c r="P3105" i="1"/>
  <c r="P1010" i="1"/>
  <c r="P159" i="1"/>
  <c r="P599" i="1"/>
  <c r="P2569" i="1"/>
  <c r="P2153" i="1"/>
  <c r="P2881" i="1"/>
  <c r="P1501" i="1"/>
  <c r="P2370" i="1"/>
  <c r="P2573" i="1"/>
  <c r="P2771" i="1"/>
  <c r="P3088" i="1"/>
  <c r="P3947" i="1"/>
  <c r="P3996" i="1"/>
  <c r="P4009" i="1"/>
  <c r="P1488" i="1"/>
  <c r="P2685" i="1"/>
  <c r="P1121" i="1"/>
  <c r="P1413" i="1"/>
  <c r="P2765" i="1"/>
  <c r="P217" i="1"/>
  <c r="P973" i="1"/>
  <c r="P3911" i="1"/>
  <c r="P1125" i="1"/>
  <c r="P1132" i="1"/>
  <c r="P1717" i="1"/>
  <c r="P3942" i="1"/>
  <c r="P714" i="1"/>
  <c r="P1720" i="1"/>
  <c r="P3083" i="1"/>
  <c r="P4044" i="1"/>
  <c r="P675" i="1"/>
  <c r="P2132" i="1"/>
  <c r="P511" i="1"/>
  <c r="P579" i="1"/>
  <c r="P608" i="1"/>
  <c r="P638" i="1"/>
  <c r="P1344" i="1"/>
  <c r="P1416" i="1"/>
  <c r="P1420" i="1"/>
  <c r="P2398" i="1"/>
  <c r="P2410" i="1"/>
  <c r="P2424" i="1"/>
  <c r="P2442" i="1"/>
  <c r="P2850" i="1"/>
  <c r="P3854" i="1"/>
  <c r="P3870" i="1"/>
  <c r="P3920" i="1"/>
  <c r="P4006" i="1"/>
  <c r="P4115" i="1"/>
  <c r="P1703" i="1"/>
  <c r="P3090" i="1"/>
  <c r="P1012" i="1"/>
  <c r="P2775" i="1"/>
  <c r="P2391" i="1"/>
  <c r="P486" i="1"/>
  <c r="P631" i="1"/>
  <c r="P1171" i="1"/>
  <c r="P1907" i="1"/>
  <c r="P572" i="1"/>
  <c r="P1116" i="1"/>
  <c r="P2130" i="1"/>
  <c r="P2154" i="1"/>
  <c r="P2587" i="1"/>
  <c r="P2588" i="1"/>
  <c r="P2594" i="1"/>
  <c r="P2889" i="1"/>
  <c r="P4068" i="1"/>
  <c r="P4081" i="1"/>
  <c r="P1107" i="1"/>
  <c r="P496" i="1"/>
  <c r="P3062" i="1"/>
  <c r="P2955" i="1"/>
  <c r="P1070" i="1"/>
  <c r="P1151" i="1"/>
  <c r="P2512" i="1"/>
  <c r="P3054" i="1"/>
  <c r="P2690" i="1"/>
  <c r="P2581" i="1"/>
  <c r="P514" i="1"/>
  <c r="P1994" i="1"/>
  <c r="P1117" i="1"/>
  <c r="P2436" i="1"/>
  <c r="P508" i="1"/>
  <c r="P1147" i="1"/>
  <c r="P1408" i="1"/>
  <c r="P1600" i="1"/>
  <c r="P2393" i="1"/>
  <c r="P4002" i="1"/>
  <c r="P196" i="1"/>
  <c r="P1881" i="1"/>
  <c r="P3080" i="1"/>
  <c r="P765" i="1"/>
  <c r="P2142" i="1"/>
  <c r="P870" i="1"/>
  <c r="P684" i="1"/>
  <c r="P1131" i="1"/>
  <c r="P596" i="1"/>
  <c r="P992" i="1"/>
  <c r="P1424" i="1"/>
  <c r="P442" i="1"/>
  <c r="P445" i="1"/>
  <c r="P484" i="1"/>
  <c r="P1130" i="1"/>
  <c r="P1173" i="1"/>
  <c r="P1423" i="1"/>
  <c r="P1437" i="1"/>
  <c r="P1484" i="1"/>
  <c r="P1566" i="1"/>
  <c r="P1741" i="1"/>
  <c r="P1906" i="1"/>
  <c r="P2346" i="1"/>
  <c r="P2948" i="1"/>
  <c r="P3119" i="1"/>
  <c r="P3647" i="1"/>
  <c r="P3941" i="1"/>
  <c r="P2651" i="1"/>
  <c r="P466" i="1"/>
  <c r="P3954" i="1"/>
  <c r="P2662" i="1"/>
  <c r="P2660" i="1"/>
  <c r="P565" i="1"/>
  <c r="P550" i="1"/>
  <c r="P3076" i="1"/>
  <c r="P548" i="1"/>
  <c r="P1046" i="1"/>
  <c r="P632" i="1"/>
  <c r="P1088" i="1"/>
  <c r="P150" i="1"/>
  <c r="P2909" i="1"/>
  <c r="P4051" i="1"/>
  <c r="P2504" i="1"/>
  <c r="P1585" i="1"/>
  <c r="P1813" i="1"/>
  <c r="P3972" i="1"/>
  <c r="P2356" i="1"/>
  <c r="P3070" i="1"/>
  <c r="P457" i="1"/>
  <c r="P191" i="1"/>
  <c r="P1074" i="1"/>
  <c r="P3808" i="1"/>
  <c r="P4052" i="1"/>
  <c r="P2348" i="1"/>
  <c r="P461" i="1"/>
  <c r="P1141" i="1"/>
  <c r="P601" i="1"/>
  <c r="P593" i="1"/>
  <c r="P2396" i="1"/>
  <c r="P3198" i="1"/>
  <c r="P2138" i="1"/>
  <c r="P1164" i="1"/>
  <c r="P153" i="1"/>
  <c r="P3880" i="1"/>
  <c r="P2693" i="1"/>
  <c r="P3110" i="1"/>
  <c r="P2656" i="1"/>
  <c r="P1049" i="1"/>
  <c r="P1696" i="1"/>
  <c r="P1869" i="1"/>
  <c r="P1988" i="1"/>
  <c r="P2128" i="1"/>
  <c r="P2395" i="1"/>
  <c r="P3121" i="1"/>
  <c r="P1099" i="1"/>
  <c r="P2376" i="1"/>
  <c r="P2521" i="1"/>
  <c r="P1103" i="1"/>
  <c r="P215" i="1"/>
  <c r="P683" i="1"/>
  <c r="P1113" i="1"/>
  <c r="P2362" i="1"/>
  <c r="P2865" i="1"/>
  <c r="P3067" i="1"/>
  <c r="P3112" i="1"/>
  <c r="P3861" i="1"/>
  <c r="P4114" i="1"/>
  <c r="P1092" i="1"/>
  <c r="P2438" i="1"/>
  <c r="P1118" i="1"/>
  <c r="P2877" i="1"/>
  <c r="P1724" i="1"/>
  <c r="P123" i="1"/>
  <c r="P582" i="1"/>
  <c r="P1543" i="1"/>
  <c r="P1547" i="1"/>
  <c r="P1729" i="1"/>
  <c r="P3134" i="1"/>
  <c r="P3632" i="1"/>
  <c r="P476" i="1"/>
  <c r="P598" i="1"/>
  <c r="P676" i="1"/>
  <c r="P3906" i="1"/>
  <c r="P2427" i="1"/>
  <c r="P455" i="1"/>
  <c r="P773" i="1"/>
  <c r="P3855" i="1"/>
  <c r="P2418" i="1"/>
  <c r="P3096" i="1"/>
  <c r="P3959" i="1"/>
  <c r="P1175" i="1"/>
  <c r="P1913" i="1"/>
  <c r="P3075" i="1"/>
  <c r="P1736" i="1"/>
  <c r="P561" i="1"/>
  <c r="P568" i="1"/>
  <c r="P629" i="1"/>
  <c r="P636" i="1"/>
  <c r="P2148" i="1"/>
  <c r="P2420" i="1"/>
  <c r="P2687" i="1"/>
  <c r="P2915" i="1"/>
  <c r="P3858" i="1"/>
  <c r="P4047" i="1"/>
  <c r="P3082" i="1"/>
  <c r="P4094" i="1"/>
  <c r="P1083" i="1"/>
  <c r="P984" i="1"/>
  <c r="P449" i="1"/>
  <c r="P1412" i="1"/>
  <c r="P2423" i="1"/>
  <c r="P2904" i="1"/>
  <c r="P3060" i="1"/>
  <c r="P3074" i="1"/>
  <c r="P1876" i="1"/>
  <c r="P214" i="1"/>
  <c r="P1449" i="1"/>
  <c r="P122" i="1"/>
  <c r="P2434" i="1"/>
  <c r="P4017" i="1"/>
  <c r="P2680" i="1"/>
  <c r="P1595" i="1"/>
  <c r="P591" i="1"/>
  <c r="P1589" i="1"/>
  <c r="P2425" i="1"/>
  <c r="P3864" i="1"/>
  <c r="P983" i="1"/>
  <c r="P427" i="1"/>
  <c r="P562" i="1"/>
  <c r="P1123" i="1"/>
  <c r="P580" i="1"/>
  <c r="P585" i="1"/>
  <c r="P2911" i="1"/>
  <c r="P1453" i="1"/>
  <c r="P163" i="1"/>
  <c r="P169" i="1"/>
  <c r="P2591" i="1"/>
  <c r="P3122" i="1"/>
  <c r="P2155" i="1"/>
  <c r="P488" i="1"/>
  <c r="P640" i="1"/>
  <c r="P3934" i="1"/>
  <c r="P216" i="1"/>
  <c r="P637" i="1"/>
  <c r="P1183" i="1"/>
  <c r="P154" i="1"/>
  <c r="P1442" i="1"/>
  <c r="P542" i="1"/>
  <c r="P1180" i="1"/>
  <c r="P1499" i="1"/>
  <c r="P3914" i="1"/>
  <c r="P4008" i="1"/>
  <c r="P1704" i="1"/>
  <c r="P157" i="1"/>
  <c r="P3995" i="1"/>
  <c r="P2375" i="1"/>
  <c r="P1178" i="1"/>
  <c r="P566" i="1"/>
  <c r="P3057" i="1"/>
  <c r="P2950" i="1"/>
  <c r="P3798" i="1"/>
  <c r="P668" i="1"/>
  <c r="P1136" i="1"/>
  <c r="P2916" i="1"/>
  <c r="P2943" i="1"/>
  <c r="P3641" i="1"/>
  <c r="P1867" i="1"/>
  <c r="P447" i="1"/>
  <c r="P2696" i="1"/>
  <c r="P2912" i="1"/>
  <c r="P3126" i="1"/>
  <c r="P2430" i="1"/>
  <c r="P2691" i="1"/>
  <c r="P437" i="1"/>
  <c r="P161" i="1"/>
  <c r="P173" i="1"/>
  <c r="P2429" i="1"/>
  <c r="P2433" i="1"/>
  <c r="P3202" i="1"/>
  <c r="P3807" i="1"/>
  <c r="P194" i="1"/>
  <c r="P498" i="1"/>
  <c r="P1318" i="1"/>
  <c r="P578" i="1"/>
  <c r="P2596" i="1"/>
  <c r="P2584" i="1"/>
  <c r="P1452" i="1"/>
  <c r="P698" i="1"/>
  <c r="P3953" i="1"/>
  <c r="P544" i="1"/>
  <c r="P3631" i="1"/>
  <c r="P641" i="1"/>
  <c r="P621" i="1"/>
  <c r="P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2736" i="1"/>
  <c r="Q2" i="1"/>
  <c r="R2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E5" i="5" l="1"/>
  <c r="E9" i="5"/>
  <c r="E11" i="5"/>
  <c r="G11" i="5" s="1"/>
  <c r="E8" i="5"/>
  <c r="E4" i="5"/>
  <c r="G4" i="5" s="1"/>
  <c r="E7" i="5"/>
  <c r="H7" i="5" s="1"/>
  <c r="E10" i="5"/>
  <c r="H10" i="5" s="1"/>
  <c r="E12" i="5"/>
  <c r="F12" i="5" s="1"/>
  <c r="E3" i="5"/>
  <c r="G3" i="5" s="1"/>
  <c r="E2" i="5"/>
  <c r="H2" i="5" s="1"/>
  <c r="E6" i="5"/>
  <c r="H6" i="5" s="1"/>
  <c r="H13" i="5"/>
  <c r="G13" i="5"/>
  <c r="F13" i="5"/>
  <c r="G9" i="5"/>
  <c r="H9" i="5"/>
  <c r="F9" i="5"/>
  <c r="G8" i="5"/>
  <c r="H8" i="5"/>
  <c r="F8" i="5"/>
  <c r="H5" i="5"/>
  <c r="G5" i="5"/>
  <c r="F5" i="5"/>
  <c r="F11" i="5" l="1"/>
  <c r="H11" i="5"/>
  <c r="F4" i="5"/>
  <c r="H4" i="5"/>
  <c r="G10" i="5"/>
  <c r="F10" i="5"/>
  <c r="F7" i="5"/>
  <c r="G7" i="5"/>
  <c r="G12" i="5"/>
  <c r="H12" i="5"/>
  <c r="F2" i="5"/>
  <c r="G6" i="5"/>
  <c r="F3" i="5"/>
  <c r="F6" i="5"/>
  <c r="G2" i="5"/>
  <c r="H3" i="5"/>
</calcChain>
</file>

<file path=xl/sharedStrings.xml><?xml version="1.0" encoding="utf-8"?>
<sst xmlns="http://schemas.openxmlformats.org/spreadsheetml/2006/main" count="24841" uniqueCount="8413">
  <si>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</si>
  <si>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</si>
  <si>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</si>
  <si>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</si>
  <si>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</si>
  <si>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</si>
  <si>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</si>
  <si>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</si>
  <si>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</si>
  <si>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</si>
  <si>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</si>
  <si>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</si>
  <si>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</si>
  <si>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</si>
  <si>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</si>
  <si>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</si>
  <si>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</si>
  <si>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</si>
  <si>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</si>
  <si>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</si>
  <si>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</si>
  <si>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</si>
  <si>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</si>
  <si>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</si>
  <si>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</si>
  <si>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</si>
  <si>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</si>
  <si>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</si>
  <si>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</si>
  <si>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</si>
  <si>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</si>
  <si>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</si>
  <si>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</si>
  <si>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</si>
  <si>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</si>
  <si>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</si>
  <si>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</si>
  <si>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</si>
  <si>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</si>
  <si>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</si>
  <si>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</si>
  <si>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</si>
  <si>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</si>
  <si>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</si>
  <si>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</si>
  <si>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</si>
  <si>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</si>
  <si>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</si>
  <si>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</si>
  <si>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</si>
  <si>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</si>
  <si>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</si>
  <si>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</si>
  <si>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</si>
  <si>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</si>
  <si>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</si>
  <si>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</si>
  <si>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</si>
  <si>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</si>
  <si>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</si>
  <si>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</si>
  <si>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</si>
  <si>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</si>
  <si>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</si>
  <si>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</si>
  <si>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</si>
  <si>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</si>
  <si>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</si>
  <si>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</si>
  <si>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</si>
  <si>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</si>
  <si>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</si>
  <si>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</si>
  <si>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</si>
  <si>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</si>
  <si>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</si>
  <si>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</si>
  <si>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</si>
  <si>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</si>
  <si>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</si>
  <si>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</si>
  <si>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</si>
  <si>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</si>
  <si>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</si>
  <si>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</si>
  <si>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</si>
  <si>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</si>
  <si>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</si>
  <si>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</si>
  <si>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</si>
  <si>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</si>
  <si>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</si>
  <si>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</si>
  <si>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</si>
  <si>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</si>
  <si>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</si>
  <si>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</si>
  <si>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</si>
  <si>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</si>
  <si>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</si>
  <si>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</si>
  <si>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</si>
  <si>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</si>
  <si>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</si>
  <si>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</si>
  <si>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</si>
  <si>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</si>
  <si>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</si>
  <si>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</si>
  <si>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</si>
  <si>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</si>
  <si>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</si>
  <si>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</si>
  <si>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</si>
  <si>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</si>
  <si>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</si>
  <si>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</si>
  <si>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</si>
  <si>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</si>
  <si>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</si>
  <si>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</si>
  <si>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</si>
  <si>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</si>
  <si>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</si>
  <si>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</si>
  <si>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</si>
  <si>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</si>
  <si>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</si>
  <si>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</si>
  <si>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</si>
  <si>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</si>
  <si>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</si>
  <si>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</si>
  <si>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</si>
  <si>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</si>
  <si>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</si>
  <si>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</si>
  <si>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</si>
  <si>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</si>
  <si>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</si>
  <si>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</si>
  <si>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</si>
  <si>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</si>
  <si>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</si>
  <si>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</si>
  <si>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</si>
  <si>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</si>
  <si>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</si>
  <si>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</si>
  <si>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</si>
  <si>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</si>
  <si>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</si>
  <si>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</si>
  <si>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</si>
  <si>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</si>
  <si>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</si>
  <si>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</si>
  <si>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</si>
  <si>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</si>
  <si>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</si>
  <si>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</si>
  <si>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</si>
  <si>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</si>
  <si>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</si>
  <si>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</si>
  <si>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</si>
  <si>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</si>
  <si>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</si>
  <si>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</si>
  <si>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</si>
  <si>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</si>
  <si>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</si>
  <si>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</si>
  <si>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</si>
  <si>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</si>
  <si>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</si>
  <si>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</si>
  <si>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</si>
  <si>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</si>
  <si>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</si>
  <si>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</si>
  <si>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</si>
  <si>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</si>
  <si>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</si>
  <si>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</si>
  <si>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</si>
  <si>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</si>
  <si>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</si>
  <si>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</si>
  <si>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</si>
  <si>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</si>
  <si>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</si>
  <si>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</si>
  <si>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</si>
  <si>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</si>
  <si>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</si>
  <si>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</si>
  <si>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</si>
  <si>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</si>
  <si>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</si>
  <si>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</si>
  <si>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</si>
  <si>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</si>
  <si>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</si>
  <si>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</si>
  <si>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</si>
  <si>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</si>
  <si>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</si>
  <si>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</si>
  <si>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</si>
  <si>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</si>
  <si>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</si>
  <si>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</si>
  <si>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</si>
  <si>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</si>
  <si>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</si>
  <si>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</si>
  <si>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</si>
  <si>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</si>
  <si>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</si>
  <si>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</si>
  <si>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</si>
  <si>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</si>
  <si>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</si>
  <si>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</si>
  <si>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</si>
  <si>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</si>
  <si>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</si>
  <si>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</si>
  <si>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</si>
  <si>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</si>
  <si>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</si>
  <si>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</si>
  <si>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</si>
  <si>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</si>
  <si>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</si>
  <si>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</si>
  <si>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</si>
  <si>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</si>
  <si>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</si>
  <si>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</si>
  <si>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</si>
  <si>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</si>
  <si>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</si>
  <si>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</si>
  <si>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</si>
  <si>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</si>
  <si>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</si>
  <si>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</si>
  <si>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</si>
  <si>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</si>
  <si>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</si>
  <si>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</si>
  <si>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</si>
  <si>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</si>
  <si>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</si>
  <si>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</si>
  <si>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</si>
  <si>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</si>
  <si>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</si>
  <si>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</si>
  <si>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</si>
  <si>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</si>
  <si>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</si>
  <si>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</si>
  <si>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</si>
  <si>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</si>
  <si>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</si>
  <si>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</si>
  <si>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</si>
  <si>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</si>
  <si>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</si>
  <si>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</si>
  <si>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</si>
  <si>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</si>
  <si>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</si>
  <si>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</si>
  <si>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</si>
  <si>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</si>
  <si>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</si>
  <si>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</si>
  <si>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</si>
  <si>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</si>
  <si>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</si>
  <si>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</si>
  <si>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</si>
  <si>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</si>
  <si>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</si>
  <si>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</si>
  <si>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</si>
  <si>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</si>
  <si>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</si>
  <si>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</si>
  <si>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</si>
  <si>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</si>
  <si>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</si>
  <si>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</si>
  <si>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</si>
  <si>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</si>
  <si>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</si>
  <si>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</si>
  <si>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</si>
  <si>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</si>
  <si>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</si>
  <si>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</si>
  <si>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</si>
  <si>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</si>
  <si>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</si>
  <si>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</si>
  <si>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</si>
  <si>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</si>
  <si>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</si>
  <si>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</si>
  <si>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</si>
  <si>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</si>
  <si>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</si>
  <si>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</si>
  <si>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</si>
  <si>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</si>
  <si>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</si>
  <si>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</si>
  <si>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</si>
  <si>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</si>
  <si>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</si>
  <si>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</si>
  <si>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</si>
  <si>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</si>
  <si>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</si>
  <si>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</si>
  <si>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</si>
  <si>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</si>
  <si>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</si>
  <si>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</si>
  <si>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</si>
  <si>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</si>
  <si>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</si>
  <si>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</si>
  <si>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</si>
  <si>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</si>
  <si>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</si>
  <si>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</si>
  <si>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</si>
  <si>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</si>
  <si>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</si>
  <si>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</si>
  <si>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</si>
  <si>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</si>
  <si>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</si>
  <si>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</si>
  <si>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</si>
  <si>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</si>
  <si>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</si>
  <si>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</si>
  <si>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</si>
  <si>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</si>
  <si>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</si>
  <si>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</si>
  <si>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</si>
  <si>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</si>
  <si>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</si>
  <si>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</si>
  <si>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</si>
  <si>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</si>
  <si>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</si>
  <si>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</si>
  <si>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</si>
  <si>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</si>
  <si>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</si>
  <si>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</si>
  <si>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</si>
  <si>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</si>
  <si>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</si>
  <si>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</si>
  <si>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</si>
  <si>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</si>
  <si>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</si>
  <si>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</si>
  <si>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</si>
  <si>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</si>
  <si>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</si>
  <si>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</si>
  <si>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</si>
  <si>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</si>
  <si>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</si>
  <si>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</si>
  <si>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</si>
  <si>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</si>
  <si>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</si>
  <si>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</si>
  <si>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</si>
  <si>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</si>
  <si>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</si>
  <si>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</si>
  <si>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</si>
  <si>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</si>
  <si>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</si>
  <si>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</si>
  <si>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</si>
  <si>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</si>
  <si>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</si>
  <si>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</si>
  <si>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</si>
  <si>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</si>
  <si>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</si>
  <si>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</si>
  <si>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</si>
  <si>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</si>
  <si>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</si>
  <si>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</si>
  <si>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</si>
  <si>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</si>
  <si>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</si>
  <si>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</si>
  <si>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</si>
  <si>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</si>
  <si>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</si>
  <si>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</si>
  <si>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</si>
  <si>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</si>
  <si>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</si>
  <si>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</si>
  <si>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</si>
  <si>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</si>
  <si>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</si>
  <si>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</si>
  <si>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</si>
  <si>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</si>
  <si>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</si>
  <si>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</si>
  <si>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</si>
  <si>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</si>
  <si>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</si>
  <si>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</si>
  <si>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</si>
  <si>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</si>
  <si>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</si>
  <si>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</si>
  <si>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</si>
  <si>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</si>
  <si>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</si>
  <si>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</si>
  <si>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</si>
  <si>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</si>
  <si>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</si>
  <si>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</si>
  <si>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</si>
  <si>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</si>
  <si>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</si>
  <si>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</si>
  <si>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</si>
  <si>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</si>
  <si>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</si>
  <si>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</si>
  <si>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</si>
  <si>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</si>
  <si>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</si>
  <si>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</si>
  <si>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</si>
  <si>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</si>
  <si>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</si>
  <si>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</si>
  <si>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</si>
  <si>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</si>
  <si>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</si>
  <si>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</si>
  <si>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</si>
  <si>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</si>
  <si>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</si>
  <si>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</si>
  <si>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</si>
  <si>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</si>
  <si>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</si>
  <si>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</si>
  <si>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</si>
  <si>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</si>
  <si>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</si>
  <si>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</si>
  <si>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</si>
  <si>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</si>
  <si>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</si>
  <si>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</si>
  <si>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</si>
  <si>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</si>
  <si>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</si>
  <si>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</si>
  <si>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</si>
  <si>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</si>
  <si>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</si>
  <si>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</si>
  <si>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</si>
  <si>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</si>
  <si>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</si>
  <si>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</si>
  <si>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</si>
  <si>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</si>
  <si>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</si>
  <si>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</si>
  <si>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</si>
  <si>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</si>
  <si>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</si>
  <si>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</si>
  <si>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</si>
  <si>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</si>
  <si>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</si>
  <si>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</si>
  <si>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</si>
  <si>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</si>
  <si>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</si>
  <si>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</si>
  <si>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</si>
  <si>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</si>
  <si>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</si>
  <si>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</si>
  <si>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</si>
  <si>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</si>
  <si>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</si>
  <si>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</si>
  <si>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</si>
  <si>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</si>
  <si>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</si>
  <si>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</si>
  <si>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</si>
  <si>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</si>
  <si>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</si>
  <si>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</si>
  <si>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</si>
  <si>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</si>
  <si>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</si>
  <si>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</si>
  <si>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</si>
  <si>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</si>
  <si>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</si>
  <si>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</si>
  <si>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</si>
  <si>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</si>
  <si>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</si>
  <si>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</si>
  <si>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</si>
  <si>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</si>
  <si>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</si>
  <si>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</si>
  <si>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</si>
  <si>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</si>
  <si>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</si>
  <si>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</si>
  <si>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</si>
  <si>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</si>
  <si>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</si>
  <si>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</si>
  <si>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</si>
  <si>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</si>
  <si>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</si>
  <si>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</si>
  <si>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</si>
  <si>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</si>
  <si>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</si>
  <si>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</si>
  <si>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</si>
  <si>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</si>
  <si>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</si>
  <si>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</si>
  <si>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</si>
  <si>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</si>
  <si>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</si>
  <si>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</si>
  <si>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</si>
  <si>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</si>
  <si>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</si>
  <si>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</si>
  <si>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</si>
  <si>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</si>
  <si>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</si>
  <si>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</si>
  <si>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</si>
  <si>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</si>
  <si>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</si>
  <si>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</si>
  <si>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</si>
  <si>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</si>
  <si>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</si>
  <si>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</si>
  <si>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</si>
  <si>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</si>
  <si>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</si>
  <si>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</si>
  <si>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</si>
  <si>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</si>
  <si>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</si>
  <si>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</si>
  <si>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</si>
  <si>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</si>
  <si>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</si>
  <si>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</si>
  <si>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</si>
  <si>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</si>
  <si>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</si>
  <si>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</si>
  <si>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</si>
  <si>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</si>
  <si>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</si>
  <si>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</si>
  <si>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</si>
  <si>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</si>
  <si>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</si>
  <si>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</si>
  <si>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</si>
  <si>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</si>
  <si>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</si>
  <si>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</si>
  <si>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</si>
  <si>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</si>
  <si>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</si>
  <si>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</si>
  <si>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</si>
  <si>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</si>
  <si>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</si>
  <si>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</si>
  <si>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</si>
  <si>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</si>
  <si>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</si>
  <si>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</si>
  <si>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</si>
  <si>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</si>
  <si>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</si>
  <si>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</si>
  <si>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</si>
  <si>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</si>
  <si>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</si>
  <si>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</si>
  <si>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</si>
  <si>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</si>
  <si>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</si>
  <si>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</si>
  <si>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</si>
  <si>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</si>
  <si>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</si>
  <si>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</si>
  <si>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</si>
  <si>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</si>
  <si>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</si>
  <si>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</si>
  <si>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</si>
  <si>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</si>
  <si>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</si>
  <si>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</si>
  <si>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</si>
  <si>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</si>
  <si>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</si>
  <si>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</si>
  <si>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</si>
  <si>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</si>
  <si>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</si>
  <si>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</si>
  <si>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</si>
  <si>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</si>
  <si>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</si>
  <si>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</si>
  <si>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</si>
  <si>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</si>
  <si>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</si>
  <si>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</si>
  <si>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</si>
  <si>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</si>
  <si>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</si>
  <si>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</si>
  <si>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</si>
  <si>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</si>
  <si>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</si>
  <si>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</si>
  <si>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</si>
  <si>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</si>
  <si>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</si>
  <si>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</si>
  <si>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</si>
  <si>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</si>
  <si>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</si>
  <si>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</si>
  <si>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</si>
  <si>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</si>
  <si>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</si>
  <si>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</si>
  <si>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</si>
  <si>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</si>
  <si>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</si>
  <si>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</si>
  <si>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</si>
  <si>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</si>
  <si>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</si>
  <si>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</si>
  <si>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</si>
  <si>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</si>
  <si>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</si>
  <si>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</si>
  <si>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</si>
  <si>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</si>
  <si>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</si>
  <si>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</si>
  <si>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</si>
  <si>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</si>
  <si>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</si>
  <si>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</si>
  <si>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</si>
  <si>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</si>
  <si>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</si>
  <si>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</si>
  <si>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</si>
  <si>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</si>
  <si>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</si>
  <si>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</si>
  <si>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</si>
  <si>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</si>
  <si>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</si>
  <si>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</si>
  <si>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</si>
  <si>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</si>
  <si>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</si>
  <si>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</si>
  <si>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</si>
  <si>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</si>
  <si>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</si>
  <si>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</si>
  <si>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</si>
  <si>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</si>
  <si>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</si>
  <si>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</si>
  <si>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</si>
  <si>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</si>
  <si>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</si>
  <si>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</si>
  <si>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</si>
  <si>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</si>
  <si>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</si>
  <si>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</si>
  <si>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</si>
  <si>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</si>
  <si>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</si>
  <si>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</si>
  <si>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</si>
  <si>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</si>
  <si>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</si>
  <si>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</si>
  <si>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</si>
  <si>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</si>
  <si>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</si>
  <si>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</si>
  <si>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</si>
  <si>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</si>
  <si>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</si>
  <si>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</si>
  <si>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</si>
  <si>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</si>
  <si>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</si>
  <si>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</si>
  <si>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</si>
  <si>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</si>
  <si>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</si>
  <si>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</si>
  <si>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</si>
  <si>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</si>
  <si>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</si>
  <si>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</si>
  <si>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</si>
  <si>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</si>
  <si>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</si>
  <si>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</si>
  <si>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</si>
  <si>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</si>
  <si>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</si>
  <si>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</si>
  <si>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</si>
  <si>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</si>
  <si>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</si>
  <si>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</si>
  <si>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</si>
  <si>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</si>
  <si>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</si>
  <si>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</si>
  <si>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</si>
  <si>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</si>
  <si>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</si>
  <si>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</si>
  <si>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</si>
  <si>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</si>
  <si>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</si>
  <si>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</si>
  <si>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</si>
  <si>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</si>
  <si>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</si>
  <si>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</si>
  <si>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</si>
  <si>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</si>
  <si>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</si>
  <si>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</si>
  <si>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</si>
  <si>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</si>
  <si>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</si>
  <si>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</si>
  <si>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</si>
  <si>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</si>
  <si>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</si>
  <si>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</si>
  <si>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</si>
  <si>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</si>
  <si>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</si>
  <si>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</si>
  <si>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</si>
  <si>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</si>
  <si>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</si>
  <si>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</si>
  <si>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</si>
  <si>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</si>
  <si>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</si>
  <si>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</si>
  <si>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</si>
  <si>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</si>
  <si>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</si>
  <si>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</si>
  <si>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</si>
  <si>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</si>
  <si>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</si>
  <si>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</si>
  <si>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</si>
  <si>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</si>
  <si>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</si>
  <si>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</si>
  <si>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</si>
  <si>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</si>
  <si>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</si>
  <si>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</si>
  <si>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</si>
  <si>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</si>
  <si>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</si>
  <si>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</si>
  <si>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</si>
  <si>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</si>
  <si>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</si>
  <si>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</si>
  <si>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</si>
  <si>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</si>
  <si>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</si>
  <si>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</si>
  <si>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</si>
  <si>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</si>
  <si>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</si>
  <si>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</si>
  <si>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</si>
  <si>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</si>
  <si>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</si>
  <si>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</si>
  <si>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</si>
  <si>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</si>
  <si>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</si>
  <si>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</si>
  <si>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</si>
  <si>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</si>
  <si>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</si>
  <si>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</si>
  <si>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</si>
  <si>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</si>
  <si>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</si>
  <si>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</si>
  <si>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</si>
  <si>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</si>
  <si>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</si>
  <si>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</si>
  <si>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</si>
  <si>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</si>
  <si>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</si>
  <si>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</si>
  <si>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</si>
  <si>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</si>
  <si>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</si>
  <si>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</si>
  <si>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</si>
  <si>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</si>
  <si>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</si>
  <si>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</si>
  <si>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</si>
  <si>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</si>
  <si>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</si>
  <si>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</si>
  <si>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</si>
  <si>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</si>
  <si>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</si>
  <si>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</si>
  <si>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</si>
  <si>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</si>
  <si>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</si>
  <si>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</si>
  <si>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</si>
  <si>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</si>
  <si>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</si>
  <si>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</si>
  <si>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</si>
  <si>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</si>
  <si>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</si>
  <si>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</si>
  <si>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</si>
  <si>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</si>
  <si>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</si>
  <si>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</si>
  <si>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</si>
  <si>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</si>
  <si>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</si>
  <si>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</si>
  <si>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</si>
  <si>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</si>
  <si>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</si>
  <si>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</si>
  <si>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</si>
  <si>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</si>
  <si>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</si>
  <si>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</si>
  <si>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</si>
  <si>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</si>
  <si>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</si>
  <si>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</si>
  <si>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</si>
  <si>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</si>
  <si>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</si>
  <si>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</si>
  <si>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</si>
  <si>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</si>
  <si>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</si>
  <si>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</si>
  <si>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</si>
  <si>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</si>
  <si>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</si>
  <si>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</si>
  <si>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</si>
  <si>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</si>
  <si>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</si>
  <si>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</si>
  <si>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</si>
  <si>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</si>
  <si>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</si>
  <si>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</si>
  <si>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</si>
  <si>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</si>
  <si>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</si>
  <si>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</si>
  <si>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</si>
  <si>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</si>
  <si>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</si>
  <si>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</si>
  <si>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</si>
  <si>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</si>
  <si>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</si>
  <si>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</si>
  <si>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</si>
  <si>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</si>
  <si>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</si>
  <si>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</si>
  <si>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</si>
  <si>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</si>
  <si>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</si>
  <si>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</si>
  <si>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</si>
  <si>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</si>
  <si>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</si>
  <si>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</si>
  <si>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</si>
  <si>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</si>
  <si>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</si>
  <si>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</si>
  <si>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</si>
  <si>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</si>
  <si>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</si>
  <si>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</si>
  <si>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</si>
  <si>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</si>
  <si>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</si>
  <si>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</si>
  <si>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</si>
  <si>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</si>
  <si>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</si>
  <si>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</si>
  <si>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</si>
  <si>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</si>
  <si>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</si>
  <si>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</si>
  <si>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</si>
  <si>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</si>
  <si>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</si>
  <si>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</si>
  <si>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</si>
  <si>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</si>
  <si>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</si>
  <si>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</si>
  <si>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</si>
  <si>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</si>
  <si>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</si>
  <si>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</si>
  <si>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</si>
  <si>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</si>
  <si>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</si>
  <si>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</si>
  <si>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</si>
  <si>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</si>
  <si>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</si>
  <si>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</si>
  <si>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</si>
  <si>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</si>
  <si>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</si>
  <si>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</si>
  <si>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</si>
  <si>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</si>
  <si>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</si>
  <si>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</si>
  <si>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</si>
  <si>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</si>
  <si>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</si>
  <si>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</si>
  <si>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</si>
  <si>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</si>
  <si>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</si>
  <si>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</si>
  <si>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</si>
  <si>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</si>
  <si>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</si>
  <si>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</si>
  <si>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</si>
  <si>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</si>
  <si>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</si>
  <si>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</si>
  <si>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</si>
  <si>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</si>
  <si>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</si>
  <si>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</si>
  <si>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</si>
  <si>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</si>
  <si>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</si>
  <si>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</si>
  <si>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</si>
  <si>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</si>
  <si>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</si>
  <si>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</si>
  <si>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</si>
  <si>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</si>
  <si>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</si>
  <si>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</si>
  <si>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</si>
  <si>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</si>
  <si>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</si>
  <si>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</si>
  <si>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</si>
  <si>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</si>
  <si>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</si>
  <si>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</si>
  <si>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</si>
  <si>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</si>
  <si>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</si>
  <si>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</si>
  <si>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</si>
  <si>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</si>
  <si>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</si>
  <si>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</si>
  <si>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</si>
  <si>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</si>
  <si>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</si>
  <si>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</si>
  <si>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</si>
  <si>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</si>
  <si>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</si>
  <si>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</si>
  <si>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</si>
  <si>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</si>
  <si>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</si>
  <si>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</si>
  <si>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</si>
  <si>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</si>
  <si>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</si>
  <si>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</si>
  <si>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</si>
  <si>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</si>
  <si>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</si>
  <si>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</si>
  <si>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</si>
  <si>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</si>
  <si>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</si>
  <si>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</si>
  <si>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</si>
  <si>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</si>
  <si>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</si>
  <si>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</si>
  <si>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</si>
  <si>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</si>
  <si>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</si>
  <si>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</si>
  <si>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</si>
  <si>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</si>
  <si>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</si>
  <si>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</si>
  <si>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</si>
  <si>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</si>
  <si>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</si>
  <si>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</si>
  <si>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</si>
  <si>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</si>
  <si>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</si>
  <si>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</si>
  <si>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</si>
  <si>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</si>
  <si>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</si>
  <si>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</si>
  <si>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</si>
  <si>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</si>
  <si>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</si>
  <si>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</si>
  <si>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</si>
  <si>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</si>
  <si>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</si>
  <si>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</si>
  <si>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</si>
  <si>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</si>
  <si>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</si>
  <si>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</si>
  <si>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</si>
  <si>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</si>
  <si>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</si>
  <si>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</si>
  <si>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</si>
  <si>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</si>
  <si>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</si>
  <si>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</si>
  <si>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</si>
  <si>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</si>
  <si>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</si>
  <si>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</si>
  <si>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</si>
  <si>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</si>
  <si>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</si>
  <si>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</si>
  <si>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</si>
  <si>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</si>
  <si>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</si>
  <si>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</si>
  <si>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</si>
  <si>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</si>
  <si>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</si>
  <si>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</si>
  <si>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</si>
  <si>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</si>
  <si>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</si>
  <si>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</si>
  <si>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</si>
  <si>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</si>
  <si>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</si>
  <si>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</si>
  <si>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</si>
  <si>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</si>
  <si>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</si>
  <si>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</si>
  <si>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</si>
  <si>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</si>
  <si>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</si>
  <si>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</si>
  <si>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</si>
  <si>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</si>
  <si>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</si>
  <si>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</si>
  <si>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</si>
  <si>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</si>
  <si>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</si>
  <si>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</si>
  <si>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</si>
  <si>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</si>
  <si>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</si>
  <si>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</si>
  <si>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</si>
  <si>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</si>
  <si>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</si>
  <si>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</si>
  <si>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</si>
  <si>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</si>
  <si>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</si>
  <si>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</si>
  <si>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</si>
  <si>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</si>
  <si>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</si>
  <si>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</si>
  <si>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</si>
  <si>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</si>
  <si>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</si>
  <si>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</si>
  <si>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</si>
  <si>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</si>
  <si>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</si>
  <si>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</si>
  <si>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</si>
  <si>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</si>
  <si>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</si>
  <si>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</si>
  <si>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</si>
  <si>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</si>
  <si>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</si>
  <si>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</si>
  <si>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</si>
  <si>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</si>
  <si>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</si>
  <si>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</si>
  <si>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</si>
  <si>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</si>
  <si>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</si>
  <si>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</si>
  <si>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</si>
  <si>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</si>
  <si>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</si>
  <si>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</si>
  <si>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</si>
  <si>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</si>
  <si>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</si>
  <si>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</si>
  <si>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</si>
  <si>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</si>
  <si>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</si>
  <si>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</si>
  <si>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</si>
  <si>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</si>
  <si>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</si>
  <si>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</si>
  <si>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</si>
  <si>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</si>
  <si>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</si>
  <si>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</si>
  <si>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</si>
  <si>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</si>
  <si>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</si>
  <si>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</si>
  <si>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</si>
  <si>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</si>
  <si>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</si>
  <si>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</si>
  <si>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</si>
  <si>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</si>
  <si>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</si>
  <si>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</si>
  <si>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</si>
  <si>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</si>
  <si>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</si>
  <si>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</si>
  <si>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</si>
  <si>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</si>
  <si>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</si>
  <si>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</si>
  <si>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</si>
  <si>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</si>
  <si>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</si>
  <si>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</si>
  <si>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</si>
  <si>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</si>
  <si>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</si>
  <si>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</si>
  <si>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</si>
  <si>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</si>
  <si>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</si>
  <si>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</si>
  <si>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</si>
  <si>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</si>
  <si>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</si>
  <si>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</si>
  <si>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</si>
  <si>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</si>
  <si>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</si>
  <si>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</si>
  <si>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</si>
  <si>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</si>
  <si>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</si>
  <si>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</si>
  <si>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</si>
  <si>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</si>
  <si>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</si>
  <si>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</si>
  <si>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</si>
  <si>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</si>
  <si>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</si>
  <si>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</si>
  <si>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</si>
  <si>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</si>
  <si>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</si>
  <si>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</si>
  <si>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</si>
  <si>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</si>
  <si>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</si>
  <si>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</si>
  <si>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</si>
  <si>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</si>
  <si>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</si>
  <si>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</si>
  <si>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</si>
  <si>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</si>
  <si>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</si>
  <si>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</si>
  <si>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</si>
  <si>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</si>
  <si>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</si>
  <si>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</si>
  <si>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</si>
  <si>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</si>
  <si>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</si>
  <si>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</si>
  <si>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</si>
  <si>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</si>
  <si>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</si>
  <si>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</si>
  <si>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</si>
  <si>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</si>
  <si>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</si>
  <si>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</si>
  <si>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</si>
  <si>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</si>
  <si>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</si>
  <si>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</si>
  <si>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</si>
  <si>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</si>
  <si>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</si>
  <si>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</si>
  <si>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</si>
  <si>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</si>
  <si>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</si>
  <si>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</si>
  <si>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</si>
  <si>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</si>
  <si>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</si>
  <si>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</si>
  <si>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</si>
  <si>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</si>
  <si>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</si>
  <si>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</si>
  <si>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</si>
  <si>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</si>
  <si>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</si>
  <si>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</si>
  <si>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</si>
  <si>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</si>
  <si>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</si>
  <si>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</si>
  <si>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</si>
  <si>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</si>
  <si>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</si>
  <si>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</si>
  <si>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</si>
  <si>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</si>
  <si>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</si>
  <si>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</si>
  <si>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</si>
  <si>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</si>
  <si>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</si>
  <si>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</si>
  <si>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</si>
  <si>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</si>
  <si>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</si>
  <si>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</si>
  <si>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</si>
  <si>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</si>
  <si>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</si>
  <si>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</si>
  <si>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</si>
  <si>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</si>
  <si>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</si>
  <si>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</si>
  <si>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</si>
  <si>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</si>
  <si>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</si>
  <si>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</si>
  <si>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</si>
  <si>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</si>
  <si>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</si>
  <si>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</si>
  <si>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</si>
  <si>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</si>
  <si>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</si>
  <si>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</si>
  <si>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</si>
  <si>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</si>
  <si>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</si>
  <si>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</si>
  <si>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</si>
  <si>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</si>
  <si>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</si>
  <si>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</si>
  <si>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</si>
  <si>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</si>
  <si>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</si>
  <si>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</si>
  <si>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</si>
  <si>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</si>
  <si>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</si>
  <si>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</si>
  <si>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</si>
  <si>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</si>
  <si>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</si>
  <si>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</si>
  <si>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</si>
  <si>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</si>
  <si>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</si>
  <si>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</si>
  <si>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</si>
  <si>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</si>
  <si>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</si>
  <si>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</si>
  <si>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</si>
  <si>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</si>
  <si>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</si>
  <si>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</si>
  <si>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</si>
  <si>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</si>
  <si>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</si>
  <si>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</si>
  <si>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</si>
  <si>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</si>
  <si>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</si>
  <si>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</si>
  <si>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</si>
  <si>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</si>
  <si>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</si>
  <si>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</si>
  <si>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</si>
  <si>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</si>
  <si>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</si>
  <si>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</si>
  <si>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</si>
  <si>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</si>
  <si>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</si>
  <si>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</si>
  <si>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</si>
  <si>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</si>
  <si>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</si>
  <si>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</si>
  <si>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</si>
  <si>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</si>
  <si>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</si>
  <si>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</si>
  <si>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</si>
  <si>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</si>
  <si>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</si>
  <si>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</si>
  <si>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</si>
  <si>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</si>
  <si>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</si>
  <si>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</si>
  <si>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</si>
  <si>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</si>
  <si>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</si>
  <si>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</si>
  <si>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</si>
  <si>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</si>
  <si>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</si>
  <si>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</si>
  <si>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</si>
  <si>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</si>
  <si>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</si>
  <si>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</si>
  <si>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</si>
  <si>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</si>
  <si>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</si>
  <si>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</si>
  <si>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</si>
  <si>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</si>
  <si>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</si>
  <si>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</si>
  <si>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</si>
  <si>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</si>
  <si>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</si>
  <si>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</si>
  <si>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</si>
  <si>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</si>
  <si>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</si>
  <si>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</si>
  <si>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</si>
  <si>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</si>
  <si>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</si>
  <si>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</si>
  <si>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</si>
  <si>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</si>
  <si>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</si>
  <si>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</si>
  <si>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</si>
  <si>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</si>
  <si>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</si>
  <si>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</si>
  <si>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</si>
  <si>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</si>
  <si>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</si>
  <si>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</si>
  <si>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</si>
  <si>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</si>
  <si>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</si>
  <si>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</si>
  <si>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</si>
  <si>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</si>
  <si>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</si>
  <si>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</si>
  <si>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</si>
  <si>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</si>
  <si>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</si>
  <si>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</si>
  <si>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</si>
  <si>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</si>
  <si>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</si>
  <si>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</si>
  <si>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</si>
  <si>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</si>
  <si>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</si>
  <si>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</si>
  <si>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</si>
  <si>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</si>
  <si>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</si>
  <si>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</si>
  <si>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</si>
  <si>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</si>
  <si>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</si>
  <si>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</si>
  <si>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</si>
  <si>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</si>
  <si>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</si>
  <si>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</si>
  <si>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</si>
  <si>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</si>
  <si>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</si>
  <si>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</si>
  <si>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</si>
  <si>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</si>
  <si>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</si>
  <si>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</si>
  <si>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</si>
  <si>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</si>
  <si>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</si>
  <si>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</si>
  <si>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</si>
  <si>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</si>
  <si>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</si>
  <si>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</si>
  <si>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</si>
  <si>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</si>
  <si>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</si>
  <si>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</si>
  <si>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</si>
  <si>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</si>
  <si>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</si>
  <si>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</si>
  <si>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</si>
  <si>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</si>
  <si>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</si>
  <si>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</si>
  <si>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</si>
  <si>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</si>
  <si>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</si>
  <si>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</si>
  <si>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</si>
  <si>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</si>
  <si>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</si>
  <si>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</si>
  <si>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</si>
  <si>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</si>
  <si>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</si>
  <si>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</si>
  <si>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</si>
  <si>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</si>
  <si>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</si>
  <si>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</si>
  <si>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</si>
  <si>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</si>
  <si>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</si>
  <si>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</si>
  <si>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</si>
  <si>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</si>
  <si>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</si>
  <si>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</si>
  <si>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</si>
  <si>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</si>
  <si>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</si>
  <si>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</si>
  <si>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</si>
  <si>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</si>
  <si>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</si>
  <si>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</si>
  <si>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</si>
  <si>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</si>
  <si>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</si>
  <si>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</si>
  <si>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</si>
  <si>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</si>
  <si>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</si>
  <si>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</si>
  <si>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</si>
  <si>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</si>
  <si>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</si>
  <si>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</si>
  <si>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</si>
  <si>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</si>
  <si>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</si>
  <si>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</si>
  <si>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</si>
  <si>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</si>
  <si>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</si>
  <si>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</si>
  <si>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</si>
  <si>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</si>
  <si>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</si>
  <si>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</si>
  <si>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</si>
  <si>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</si>
  <si>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</si>
  <si>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</si>
  <si>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</si>
  <si>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</si>
  <si>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</si>
  <si>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</si>
  <si>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</si>
  <si>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</si>
  <si>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</si>
  <si>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</si>
  <si>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</si>
  <si>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</si>
  <si>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</si>
  <si>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</si>
  <si>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</si>
  <si>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</si>
  <si>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</si>
  <si>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</si>
  <si>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</si>
  <si>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</si>
  <si>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</si>
  <si>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</si>
  <si>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</si>
  <si>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</si>
  <si>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</si>
  <si>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</si>
  <si>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</si>
  <si>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</si>
  <si>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</si>
  <si>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</si>
  <si>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</si>
  <si>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</si>
  <si>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</si>
  <si>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</si>
  <si>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</si>
  <si>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</si>
  <si>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</si>
  <si>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</si>
  <si>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</si>
  <si>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</si>
  <si>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</si>
  <si>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</si>
  <si>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</si>
  <si>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</si>
  <si>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</si>
  <si>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</si>
  <si>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</si>
  <si>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</si>
  <si>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</si>
  <si>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</si>
  <si>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</si>
  <si>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</si>
  <si>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</si>
  <si>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</si>
  <si>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</si>
  <si>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</si>
  <si>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</si>
  <si>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</si>
  <si>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</si>
  <si>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</si>
  <si>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</si>
  <si>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</si>
  <si>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</si>
  <si>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</si>
  <si>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</si>
  <si>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</si>
  <si>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</si>
  <si>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</si>
  <si>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</si>
  <si>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</si>
  <si>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</si>
  <si>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</si>
  <si>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</si>
  <si>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</si>
  <si>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</si>
  <si>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</si>
  <si>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</si>
  <si>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</si>
  <si>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</si>
  <si>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</si>
  <si>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</si>
  <si>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</si>
  <si>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</si>
  <si>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</si>
  <si>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</si>
  <si>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</si>
  <si>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</si>
  <si>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</si>
  <si>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</si>
  <si>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</si>
  <si>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</si>
  <si>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</si>
  <si>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</si>
  <si>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</si>
  <si>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</si>
  <si>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</si>
  <si>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</si>
  <si>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</si>
  <si>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</si>
  <si>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</si>
  <si>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</si>
  <si>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</si>
  <si>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</si>
  <si>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</si>
  <si>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</si>
  <si>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</si>
  <si>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</si>
  <si>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</si>
  <si>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</si>
  <si>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</si>
  <si>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</si>
  <si>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</si>
  <si>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</si>
  <si>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</si>
  <si>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</si>
  <si>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</si>
  <si>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</si>
  <si>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</si>
  <si>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</si>
  <si>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</si>
  <si>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</si>
  <si>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</si>
  <si>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</si>
  <si>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</si>
  <si>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</si>
  <si>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</si>
  <si>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</si>
  <si>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</si>
  <si>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</si>
  <si>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</si>
  <si>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</si>
  <si>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</si>
  <si>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</si>
  <si>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</si>
  <si>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</si>
  <si>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</si>
  <si>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</si>
  <si>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</si>
  <si>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</si>
  <si>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</si>
  <si>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</si>
  <si>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</si>
  <si>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</si>
  <si>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</si>
  <si>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</si>
  <si>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</si>
  <si>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</si>
  <si>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</si>
  <si>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</si>
  <si>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</si>
  <si>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</si>
  <si>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</si>
  <si>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</si>
  <si>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</si>
  <si>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</si>
  <si>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</si>
  <si>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</si>
  <si>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</si>
  <si>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</si>
  <si>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</si>
  <si>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</si>
  <si>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</si>
  <si>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</si>
  <si>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</si>
  <si>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</si>
  <si>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</si>
  <si>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</si>
  <si>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</si>
  <si>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</si>
  <si>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</si>
  <si>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</si>
  <si>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</si>
  <si>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</si>
  <si>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</si>
  <si>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</si>
  <si>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</si>
  <si>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</si>
  <si>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</si>
  <si>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</si>
  <si>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</si>
  <si>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</si>
  <si>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</si>
  <si>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</si>
  <si>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</si>
  <si>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</si>
  <si>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</si>
  <si>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</si>
  <si>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</si>
  <si>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</si>
  <si>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</si>
  <si>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</si>
  <si>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</si>
  <si>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</si>
  <si>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</si>
  <si>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</si>
  <si>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</si>
  <si>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</si>
  <si>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</si>
  <si>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</si>
  <si>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</si>
  <si>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</si>
  <si>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</si>
  <si>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</si>
  <si>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</si>
  <si>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</si>
  <si>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</si>
  <si>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</si>
  <si>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</si>
  <si>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</si>
  <si>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</si>
  <si>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</si>
  <si>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</si>
  <si>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</si>
  <si>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</si>
  <si>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</si>
  <si>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</si>
  <si>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</si>
  <si>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</si>
  <si>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</si>
  <si>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</si>
  <si>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</si>
  <si>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</si>
  <si>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</si>
  <si>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</si>
  <si>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</si>
  <si>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</si>
  <si>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</si>
  <si>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</si>
  <si>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</si>
  <si>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</si>
  <si>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</si>
  <si>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</si>
  <si>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</si>
  <si>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</si>
  <si>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</si>
  <si>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</si>
  <si>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</si>
  <si>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</si>
  <si>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</si>
  <si>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</si>
  <si>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</si>
  <si>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</si>
  <si>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</si>
  <si>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</si>
  <si>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</si>
  <si>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</si>
  <si>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</si>
  <si>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</si>
  <si>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</si>
  <si>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</si>
  <si>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</si>
  <si>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</si>
  <si>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</si>
  <si>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</si>
  <si>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</si>
  <si>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</si>
  <si>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</si>
  <si>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</si>
  <si>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</si>
  <si>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</si>
  <si>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</si>
  <si>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</si>
  <si>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</si>
  <si>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</si>
  <si>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</si>
  <si>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</si>
  <si>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</si>
  <si>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</si>
  <si>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</si>
  <si>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</si>
  <si>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</si>
  <si>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</si>
  <si>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</si>
  <si>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</si>
  <si>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</si>
  <si>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</si>
  <si>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</si>
  <si>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</si>
  <si>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</si>
  <si>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</si>
  <si>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</si>
  <si>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</si>
  <si>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</si>
  <si>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</si>
  <si>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</si>
  <si>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</si>
  <si>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</si>
  <si>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</si>
  <si>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</si>
  <si>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</si>
  <si>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</si>
  <si>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</si>
  <si>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</si>
  <si>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</si>
  <si>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</si>
  <si>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</si>
  <si>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</si>
  <si>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</si>
  <si>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</si>
  <si>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</si>
  <si>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</si>
  <si>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</si>
  <si>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</si>
  <si>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</si>
  <si>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</si>
  <si>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</si>
  <si>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</si>
  <si>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</si>
  <si>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</si>
  <si>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</si>
  <si>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</si>
  <si>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</si>
  <si>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</si>
  <si>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</si>
  <si>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</si>
  <si>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</si>
  <si>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</si>
  <si>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</si>
  <si>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</si>
  <si>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</si>
  <si>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</si>
  <si>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</si>
  <si>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</si>
  <si>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</si>
  <si>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</si>
  <si>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</si>
  <si>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</si>
  <si>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</si>
  <si>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</si>
  <si>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</si>
  <si>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</si>
  <si>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</si>
  <si>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</si>
  <si>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</si>
  <si>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</si>
  <si>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</si>
  <si>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</si>
  <si>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</si>
  <si>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</si>
  <si>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</si>
  <si>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</si>
  <si>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</si>
  <si>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</si>
  <si>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</si>
  <si>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</si>
  <si>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</si>
  <si>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</si>
  <si>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</si>
  <si>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</si>
  <si>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</si>
  <si>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</si>
  <si>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</si>
  <si>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</si>
  <si>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</si>
  <si>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</si>
  <si>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</si>
  <si>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</si>
  <si>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</si>
  <si>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</si>
  <si>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</si>
  <si>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</si>
  <si>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</si>
  <si>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</si>
  <si>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</si>
  <si>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</si>
  <si>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</si>
  <si>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</si>
  <si>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</si>
  <si>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</si>
  <si>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</si>
  <si>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</si>
  <si>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</si>
  <si>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</si>
  <si>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</si>
  <si>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</si>
  <si>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</si>
  <si>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</si>
  <si>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</si>
  <si>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</si>
  <si>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</si>
  <si>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</si>
  <si>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</si>
  <si>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</si>
  <si>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</si>
  <si>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</si>
  <si>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</si>
  <si>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</si>
  <si>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</si>
  <si>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</si>
  <si>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</si>
  <si>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</si>
  <si>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</si>
  <si>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</si>
  <si>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</si>
  <si>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</si>
  <si>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</si>
  <si>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</si>
  <si>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</si>
  <si>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</si>
  <si>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</si>
  <si>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</si>
  <si>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</si>
  <si>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</si>
  <si>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</si>
  <si>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</si>
  <si>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</si>
  <si>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</si>
  <si>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</si>
  <si>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</si>
  <si>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</si>
  <si>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</si>
  <si>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</si>
  <si>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</si>
  <si>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</si>
  <si>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</si>
  <si>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</si>
  <si>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</si>
  <si>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</si>
  <si>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</si>
  <si>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</si>
  <si>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</si>
  <si>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</si>
  <si>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</si>
  <si>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</si>
  <si>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</si>
  <si>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</si>
  <si>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</si>
  <si>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</si>
  <si>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</si>
  <si>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</si>
  <si>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</si>
  <si>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</si>
  <si>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</si>
  <si>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</si>
  <si>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</si>
  <si>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</si>
  <si>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</si>
  <si>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</si>
  <si>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</si>
  <si>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</si>
  <si>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</si>
  <si>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</si>
  <si>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</si>
  <si>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</si>
  <si>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</si>
  <si>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</si>
  <si>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</si>
  <si>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</si>
  <si>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</si>
  <si>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</si>
  <si>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</si>
  <si>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</si>
  <si>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</si>
  <si>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</si>
  <si>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</si>
  <si>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</si>
  <si>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</si>
  <si>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</si>
  <si>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</si>
  <si>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</si>
  <si>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</si>
  <si>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</si>
  <si>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</si>
  <si>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</si>
  <si>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</si>
  <si>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</si>
  <si>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</si>
  <si>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</si>
  <si>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</si>
  <si>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</si>
  <si>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</si>
  <si>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</si>
  <si>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</si>
  <si>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</si>
  <si>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</si>
  <si>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</si>
  <si>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</si>
  <si>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</si>
  <si>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</si>
  <si>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</si>
  <si>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</si>
  <si>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</si>
  <si>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</si>
  <si>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</si>
  <si>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</si>
  <si>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</si>
  <si>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</si>
  <si>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</si>
  <si>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</si>
  <si>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</si>
  <si>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</si>
  <si>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</si>
  <si>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</si>
  <si>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</si>
  <si>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</si>
  <si>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</si>
  <si>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</si>
  <si>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</si>
  <si>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</si>
  <si>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</si>
  <si>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</si>
  <si>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</si>
  <si>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</si>
  <si>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</si>
  <si>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</si>
  <si>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</si>
  <si>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</si>
  <si>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</si>
  <si>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</si>
  <si>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</si>
  <si>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</si>
  <si>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</si>
  <si>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</si>
  <si>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</si>
  <si>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</si>
  <si>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</si>
  <si>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</si>
  <si>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</si>
  <si>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</si>
  <si>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</si>
  <si>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</si>
  <si>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</si>
  <si>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</si>
  <si>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</si>
  <si>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</si>
  <si>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</si>
  <si>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</si>
  <si>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</si>
  <si>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</si>
  <si>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</si>
  <si>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</si>
  <si>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</si>
  <si>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</si>
  <si>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</si>
  <si>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</si>
  <si>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</si>
  <si>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</si>
  <si>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</si>
  <si>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</si>
  <si>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</si>
  <si>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</si>
  <si>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</si>
  <si>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</si>
  <si>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</si>
  <si>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</si>
  <si>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</si>
  <si>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</si>
  <si>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</si>
  <si>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</si>
  <si>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</si>
  <si>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</si>
  <si>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</si>
  <si>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</si>
  <si>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</si>
  <si>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</si>
  <si>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</si>
  <si>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</si>
  <si>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</si>
  <si>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</si>
  <si>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</si>
  <si>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</si>
  <si>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</si>
  <si>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</si>
  <si>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</si>
  <si>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</si>
  <si>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</si>
  <si>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</si>
  <si>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</si>
  <si>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</si>
  <si>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</si>
  <si>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</si>
  <si>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</si>
  <si>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</si>
  <si>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</si>
  <si>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</si>
  <si>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</si>
  <si>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</si>
  <si>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</si>
  <si>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</si>
  <si>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</si>
  <si>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</si>
  <si>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</si>
  <si>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</si>
  <si>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</si>
  <si>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</si>
  <si>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</si>
  <si>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</si>
  <si>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</si>
  <si>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</si>
  <si>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</si>
  <si>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</si>
  <si>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</si>
  <si>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</si>
  <si>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</si>
  <si>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</si>
  <si>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</si>
  <si>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</si>
  <si>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</si>
  <si>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</si>
  <si>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</si>
  <si>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</si>
  <si>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</si>
  <si>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</si>
  <si>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</si>
  <si>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</si>
  <si>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</si>
  <si>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</si>
  <si>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</si>
  <si>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</si>
  <si>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</si>
  <si>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</si>
  <si>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</si>
  <si>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</si>
  <si>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</si>
  <si>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</si>
  <si>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</si>
  <si>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</si>
  <si>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</si>
  <si>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</si>
  <si>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</si>
  <si>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</si>
  <si>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</si>
  <si>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</si>
  <si>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</si>
  <si>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</si>
  <si>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</si>
  <si>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</si>
  <si>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</si>
  <si>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</si>
  <si>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</si>
  <si>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</si>
  <si>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</si>
  <si>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</si>
  <si>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</si>
  <si>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</si>
  <si>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</si>
  <si>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</si>
  <si>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</si>
  <si>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</si>
  <si>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</si>
  <si>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</si>
  <si>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</si>
  <si>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</si>
  <si>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</si>
  <si>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</si>
  <si>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</si>
  <si>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</si>
  <si>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</si>
  <si>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</si>
  <si>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</si>
  <si>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</si>
  <si>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</si>
  <si>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</si>
  <si>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</si>
  <si>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</si>
  <si>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</si>
  <si>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</si>
  <si>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</si>
  <si>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</si>
  <si>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</si>
  <si>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</si>
  <si>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</si>
  <si>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</si>
  <si>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</si>
  <si>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</si>
  <si>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</si>
  <si>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</si>
  <si>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</si>
  <si>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</si>
  <si>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</si>
  <si>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</si>
  <si>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</si>
  <si>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</si>
  <si>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</si>
  <si>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</si>
  <si>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</si>
  <si>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</si>
  <si>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</si>
  <si>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</si>
  <si>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</si>
  <si>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</si>
  <si>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</si>
  <si>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</si>
  <si>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</si>
  <si>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</si>
  <si>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</si>
  <si>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</si>
  <si>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</si>
  <si>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</si>
  <si>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</si>
  <si>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</si>
  <si>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</si>
  <si>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</si>
  <si>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</si>
  <si>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</si>
  <si>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</si>
  <si>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</si>
  <si>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</si>
  <si>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</si>
  <si>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</si>
  <si>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</si>
  <si>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</si>
  <si>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</si>
  <si>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</si>
  <si>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</si>
  <si>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</si>
  <si>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</si>
  <si>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</si>
  <si>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</si>
  <si>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</si>
  <si>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</si>
  <si>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</si>
  <si>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</si>
  <si>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</si>
  <si>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</si>
  <si>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</si>
  <si>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</si>
  <si>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</si>
  <si>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</si>
  <si>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</si>
  <si>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</si>
  <si>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</si>
  <si>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</si>
  <si>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</si>
  <si>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</si>
  <si>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</si>
  <si>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</si>
  <si>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</si>
  <si>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</si>
  <si>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</si>
  <si>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</si>
  <si>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</si>
  <si>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</si>
  <si>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</si>
  <si>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</si>
  <si>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</si>
  <si>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</si>
  <si>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</si>
  <si>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</si>
  <si>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</si>
  <si>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</si>
  <si>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</si>
  <si>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</si>
  <si>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</si>
  <si>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</si>
  <si>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</si>
  <si>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</si>
  <si>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</si>
  <si>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</si>
  <si>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</si>
  <si>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</si>
  <si>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</si>
  <si>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</si>
  <si>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</si>
  <si>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</si>
  <si>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</si>
  <si>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</si>
  <si>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</si>
  <si>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</si>
  <si>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</si>
  <si>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</si>
  <si>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</si>
  <si>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</si>
  <si>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</si>
  <si>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</si>
  <si>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</si>
  <si>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</si>
  <si>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</si>
  <si>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</si>
  <si>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</si>
  <si>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</si>
  <si>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</si>
  <si>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</si>
  <si>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</si>
  <si>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</si>
  <si>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</si>
  <si>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</si>
  <si>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</si>
  <si>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</si>
  <si>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</si>
  <si>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</si>
  <si>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</si>
  <si>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</si>
  <si>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</si>
  <si>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</si>
  <si>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</si>
  <si>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</si>
  <si>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</si>
  <si>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</si>
  <si>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</si>
  <si>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</si>
  <si>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</si>
  <si>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</si>
  <si>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</si>
  <si>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</si>
  <si>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</si>
  <si>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</si>
  <si>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</si>
  <si>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</si>
  <si>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</si>
  <si>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</si>
  <si>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</si>
  <si>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</si>
  <si>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</si>
  <si>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</si>
  <si>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</si>
  <si>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</si>
  <si>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</si>
  <si>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</si>
  <si>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</si>
  <si>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</si>
  <si>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</si>
  <si>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</si>
  <si>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</si>
  <si>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</si>
  <si>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</si>
  <si>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</si>
  <si>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</si>
  <si>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</si>
  <si>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</si>
  <si>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</si>
  <si>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</si>
  <si>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</si>
  <si>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</si>
  <si>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</si>
  <si>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</si>
  <si>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</si>
  <si>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</si>
  <si>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</si>
  <si>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</si>
  <si>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</si>
  <si>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</si>
  <si>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</si>
  <si>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</si>
  <si>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</si>
  <si>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</si>
  <si>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</si>
  <si>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</si>
  <si>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</si>
  <si>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</si>
  <si>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</si>
  <si>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</si>
  <si>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</si>
  <si>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</si>
  <si>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</si>
  <si>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</si>
  <si>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</si>
  <si>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</si>
  <si>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</si>
  <si>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</si>
  <si>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</si>
  <si>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</si>
  <si>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</si>
  <si>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</si>
  <si>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</si>
  <si>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</si>
  <si>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</si>
  <si>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</si>
  <si>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</si>
  <si>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</si>
  <si>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</si>
  <si>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</si>
  <si>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</si>
  <si>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</si>
  <si>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</si>
  <si>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</si>
  <si>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</si>
  <si>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</si>
  <si>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</si>
  <si>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</si>
  <si>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</si>
  <si>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</si>
  <si>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</si>
  <si>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</si>
  <si>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</si>
  <si>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</si>
  <si>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</si>
  <si>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</si>
  <si>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</si>
  <si>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</si>
  <si>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</si>
  <si>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</si>
  <si>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</si>
  <si>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</si>
  <si>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</si>
  <si>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</si>
  <si>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</si>
  <si>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</si>
  <si>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</si>
  <si>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</si>
  <si>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</si>
  <si>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</si>
  <si>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</si>
  <si>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</si>
  <si>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</si>
  <si>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</si>
  <si>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</si>
  <si>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</si>
  <si>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</si>
  <si>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</si>
  <si>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</si>
  <si>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</si>
  <si>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</si>
  <si>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</si>
  <si>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</si>
  <si>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</si>
  <si>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</si>
  <si>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</si>
  <si>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</si>
  <si>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</si>
  <si>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</si>
  <si>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</si>
  <si>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</si>
  <si>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</si>
  <si>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</si>
  <si>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</si>
  <si>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</si>
  <si>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</si>
  <si>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</si>
  <si>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</si>
  <si>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</si>
  <si>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</si>
  <si>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</si>
  <si>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</si>
  <si>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</si>
  <si>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</si>
  <si>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</si>
  <si>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</si>
  <si>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</si>
  <si>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</si>
  <si>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</si>
  <si>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</si>
  <si>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</si>
  <si>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</si>
  <si>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</si>
  <si>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</si>
  <si>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</si>
  <si>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</si>
  <si>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</si>
  <si>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</si>
  <si>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</si>
  <si>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</si>
  <si>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</si>
  <si>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</si>
  <si>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</si>
  <si>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</si>
  <si>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</si>
  <si>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</si>
  <si>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</si>
  <si>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</si>
  <si>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</si>
  <si>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</si>
  <si>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</si>
  <si>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</si>
  <si>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</si>
  <si>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</si>
  <si>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</si>
  <si>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</si>
  <si>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</si>
  <si>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</si>
  <si>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</si>
  <si>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</si>
  <si>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</si>
  <si>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</si>
  <si>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</si>
  <si>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</si>
  <si>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</si>
  <si>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</si>
  <si>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</si>
  <si>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</si>
  <si>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</si>
  <si>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</si>
  <si>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</si>
  <si>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</si>
  <si>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</si>
  <si>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</si>
  <si>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</si>
  <si>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</si>
  <si>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</si>
  <si>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</si>
  <si>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</si>
  <si>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</si>
  <si>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</si>
  <si>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</si>
  <si>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</si>
  <si>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</si>
  <si>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</si>
  <si>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</si>
  <si>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</si>
  <si>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</si>
  <si>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</si>
  <si>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</si>
  <si>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</si>
  <si>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</si>
  <si>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</si>
  <si>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</si>
  <si>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</si>
  <si>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</si>
  <si>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</si>
  <si>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</si>
  <si>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</si>
  <si>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</si>
  <si>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</si>
  <si>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</si>
  <si>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</si>
  <si>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</si>
  <si>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</si>
  <si>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</si>
  <si>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</si>
  <si>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</si>
  <si>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</si>
  <si>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</si>
  <si>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</si>
  <si>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</si>
  <si>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</si>
  <si>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</si>
  <si>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</si>
  <si>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</si>
  <si>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</si>
  <si>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</si>
  <si>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</si>
  <si>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</si>
  <si>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</si>
  <si>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</si>
  <si>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</si>
  <si>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</si>
  <si>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</si>
  <si>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</si>
  <si>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</si>
  <si>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</si>
  <si>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</si>
  <si>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</si>
  <si>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</si>
  <si>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</si>
  <si>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</si>
  <si>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</si>
  <si>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</si>
  <si>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</si>
  <si>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</si>
  <si>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</si>
  <si>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</si>
  <si>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</si>
  <si>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</si>
  <si>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</si>
  <si>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</si>
  <si>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</si>
  <si>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</si>
  <si>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</si>
  <si>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</si>
  <si>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</si>
  <si>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</si>
  <si>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</si>
  <si>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</si>
  <si>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</si>
  <si>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</si>
  <si>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</si>
  <si>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</si>
  <si>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</si>
  <si>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</si>
  <si>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</si>
  <si>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</si>
  <si>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</si>
  <si>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</si>
  <si>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</si>
  <si>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</si>
  <si>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</si>
  <si>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</si>
  <si>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</si>
  <si>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</si>
  <si>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</si>
  <si>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</si>
  <si>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</si>
  <si>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</si>
  <si>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</si>
  <si>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</si>
  <si>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</si>
  <si>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</si>
  <si>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</si>
  <si>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</si>
  <si>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</si>
  <si>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</si>
  <si>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</si>
  <si>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</si>
  <si>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</si>
  <si>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</si>
  <si>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</si>
  <si>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</si>
  <si>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</si>
  <si>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</si>
  <si>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</si>
  <si>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</si>
  <si>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</si>
  <si>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</si>
  <si>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</si>
  <si>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</si>
  <si>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</si>
  <si>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</si>
  <si>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</si>
  <si>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</si>
  <si>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</si>
  <si>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</si>
  <si>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</si>
  <si>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</si>
  <si>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</si>
  <si>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</si>
  <si>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</si>
  <si>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</si>
  <si>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</si>
  <si>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</si>
  <si>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</si>
  <si>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</si>
  <si>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</si>
  <si>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</si>
  <si>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</si>
  <si>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</si>
  <si>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</si>
  <si>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</si>
  <si>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</si>
  <si>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</si>
  <si>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</si>
  <si>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</si>
  <si>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</si>
  <si>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</si>
  <si>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</si>
  <si>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</si>
  <si>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</si>
  <si>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</si>
  <si>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</si>
  <si>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</si>
  <si>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</si>
  <si>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</si>
  <si>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</si>
  <si>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</si>
  <si>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</si>
  <si>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</si>
  <si>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</si>
  <si>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</si>
  <si>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</si>
  <si>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</si>
  <si>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</si>
  <si>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</si>
  <si>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</si>
  <si>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</si>
  <si>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</si>
  <si>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</si>
  <si>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</si>
  <si>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</si>
  <si>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</si>
  <si>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</si>
  <si>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</si>
  <si>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</si>
  <si>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</si>
  <si>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</si>
  <si>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</si>
  <si>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</si>
  <si>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</si>
  <si>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</si>
  <si>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</si>
  <si>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</si>
  <si>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</si>
  <si>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</si>
  <si>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</si>
  <si>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</si>
  <si>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</si>
  <si>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</si>
  <si>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</si>
  <si>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</si>
  <si>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</si>
  <si>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</si>
  <si>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</si>
  <si>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</si>
  <si>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</si>
  <si>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</si>
  <si>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</si>
  <si>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</si>
  <si>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</si>
  <si>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</si>
  <si>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</si>
  <si>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</si>
  <si>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</si>
  <si>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</si>
  <si>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</si>
  <si>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</si>
  <si>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</si>
  <si>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</si>
  <si>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</si>
  <si>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</si>
  <si>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</si>
  <si>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</si>
  <si>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</si>
  <si>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</si>
  <si>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</si>
  <si>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</si>
  <si>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</si>
  <si>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</si>
  <si>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</si>
  <si>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</si>
  <si>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</si>
  <si>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</si>
  <si>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</si>
  <si>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</si>
  <si>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</si>
  <si>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</si>
  <si>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</si>
  <si>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</si>
  <si>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</si>
  <si>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</si>
  <si>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</si>
  <si>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</si>
  <si>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</si>
  <si>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</si>
  <si>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</si>
  <si>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</si>
  <si>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</si>
  <si>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</si>
  <si>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</si>
  <si>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</si>
  <si>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</si>
  <si>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</si>
  <si>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</si>
  <si>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</si>
  <si>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</si>
  <si>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</si>
  <si>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</si>
  <si>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</si>
  <si>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</si>
  <si>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</si>
  <si>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</si>
  <si>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</si>
  <si>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</si>
  <si>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</si>
  <si>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</si>
  <si>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</si>
  <si>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</si>
  <si>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</si>
  <si>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</si>
  <si>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</si>
  <si>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</si>
  <si>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</si>
  <si>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</si>
  <si>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</si>
  <si>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</si>
  <si>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</si>
  <si>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</si>
  <si>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</si>
  <si>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</si>
  <si>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</si>
  <si>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</si>
  <si>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</si>
  <si>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</si>
  <si>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</si>
  <si>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</si>
  <si>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</si>
  <si>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</si>
  <si>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</si>
  <si>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</si>
  <si>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</si>
  <si>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</si>
  <si>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</si>
  <si>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</si>
  <si>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</si>
  <si>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</si>
  <si>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</si>
  <si>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</si>
  <si>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</si>
  <si>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</si>
  <si>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</si>
  <si>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</si>
  <si>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</si>
  <si>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</si>
  <si>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</si>
  <si>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</si>
  <si>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</si>
  <si>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</si>
  <si>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</si>
  <si>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</si>
  <si>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</si>
  <si>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</si>
  <si>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</si>
  <si>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</si>
  <si>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</si>
  <si>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</si>
  <si>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</si>
  <si>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</si>
  <si>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</si>
  <si>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</si>
  <si>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</si>
  <si>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</si>
  <si>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</si>
  <si>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</si>
  <si>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</si>
  <si>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</si>
  <si>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</si>
  <si>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</si>
  <si>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</si>
  <si>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</si>
  <si>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</si>
  <si>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</si>
  <si>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</si>
  <si>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</si>
  <si>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</si>
  <si>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</si>
  <si>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</si>
  <si>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</si>
  <si>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</si>
  <si>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</si>
  <si>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</si>
  <si>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</si>
  <si>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</si>
  <si>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</si>
  <si>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</si>
  <si>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</si>
  <si>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</si>
  <si>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</si>
  <si>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</si>
  <si>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</si>
  <si>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</si>
  <si>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</si>
  <si>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</si>
  <si>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</si>
  <si>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</si>
  <si>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</si>
  <si>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</si>
  <si>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</si>
  <si>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</si>
  <si>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</si>
  <si>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</si>
  <si>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</si>
  <si>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</si>
  <si>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</si>
  <si>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</si>
  <si>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</si>
  <si>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</si>
  <si>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</si>
  <si>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</si>
  <si>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</si>
  <si>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</si>
  <si>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</si>
  <si>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</si>
  <si>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</si>
  <si>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</si>
  <si>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</si>
  <si>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</si>
  <si>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</si>
  <si>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</si>
  <si>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</si>
  <si>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</si>
  <si>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</si>
  <si>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</si>
  <si>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</si>
  <si>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</si>
  <si>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</si>
  <si>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</si>
  <si>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</si>
  <si>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</si>
  <si>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</si>
  <si>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</si>
  <si>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</si>
  <si>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</si>
  <si>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</si>
  <si>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</si>
  <si>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</si>
  <si>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</si>
  <si>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</si>
  <si>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</si>
  <si>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</si>
  <si>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</si>
  <si>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</si>
  <si>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</si>
  <si>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</si>
  <si>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</si>
  <si>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</si>
  <si>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</si>
  <si>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</si>
  <si>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</si>
  <si>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</si>
  <si>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</si>
  <si>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</si>
  <si>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</si>
  <si>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</si>
  <si>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</si>
  <si>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</si>
  <si>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</si>
  <si>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</si>
  <si>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</si>
  <si>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</si>
  <si>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</si>
  <si>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</si>
  <si>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</si>
  <si>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</si>
  <si>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</si>
  <si>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</si>
  <si>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</si>
  <si>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</si>
  <si>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</si>
  <si>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</si>
  <si>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</si>
  <si>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</si>
  <si>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</si>
  <si>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</si>
  <si>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</si>
  <si>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</si>
  <si>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</si>
  <si>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</si>
  <si>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</si>
  <si>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</si>
  <si>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</si>
  <si>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</si>
  <si>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</si>
  <si>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</si>
  <si>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</si>
  <si>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</si>
  <si>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</si>
  <si>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</si>
  <si>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</si>
  <si>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</si>
  <si>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</si>
  <si>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</si>
  <si>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</si>
  <si>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</si>
  <si>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</si>
  <si>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</si>
  <si>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</si>
  <si>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</si>
  <si>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</si>
  <si>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</si>
  <si>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</si>
  <si>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</si>
  <si>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</si>
  <si>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</si>
  <si>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</si>
  <si>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</si>
  <si>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</si>
  <si>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</si>
  <si>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</si>
  <si>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</si>
  <si>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</si>
  <si>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</si>
  <si>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</si>
  <si>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</si>
  <si>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</si>
  <si>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</si>
  <si>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</si>
  <si>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</si>
  <si>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</si>
  <si>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</si>
  <si>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</si>
  <si>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</si>
  <si>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</si>
  <si>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</si>
  <si>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</si>
  <si>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</si>
  <si>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</si>
  <si>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</si>
  <si>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</si>
  <si>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</si>
  <si>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</si>
  <si>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</si>
  <si>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</si>
  <si>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</si>
  <si>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</si>
  <si>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</si>
  <si>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</si>
  <si>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</si>
  <si>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</si>
  <si>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</si>
  <si>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</si>
  <si>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</si>
  <si>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</si>
  <si>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</si>
  <si>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</si>
  <si>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</si>
  <si>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</si>
  <si>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</si>
  <si>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</si>
  <si>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</si>
  <si>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</si>
  <si>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</si>
  <si>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</si>
  <si>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</si>
  <si>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</si>
  <si>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</si>
  <si>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</si>
  <si>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</si>
  <si>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</si>
  <si>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</si>
  <si>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</si>
  <si>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</si>
  <si>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</si>
  <si>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</si>
  <si>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</si>
  <si>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</si>
  <si>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</si>
  <si>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</si>
  <si>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</si>
  <si>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</si>
  <si>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</si>
  <si>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</si>
  <si>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</si>
  <si>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</si>
  <si>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</si>
  <si>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</si>
  <si>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</si>
  <si>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</si>
  <si>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</si>
  <si>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</si>
  <si>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</si>
  <si>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</si>
  <si>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</si>
  <si>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</si>
  <si>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</si>
  <si>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</si>
  <si>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</si>
  <si>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</si>
  <si>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</si>
  <si>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</si>
  <si>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</si>
  <si>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</si>
  <si>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</si>
  <si>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</si>
  <si>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</si>
  <si>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</si>
  <si>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</si>
  <si>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</si>
  <si>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</si>
  <si>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</si>
  <si>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</si>
  <si>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</si>
  <si>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</si>
  <si>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</si>
  <si>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</si>
  <si>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</si>
  <si>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</si>
  <si>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</si>
  <si>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</si>
  <si>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</si>
  <si>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</si>
  <si>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</si>
  <si>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</si>
  <si>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</si>
  <si>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</si>
  <si>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</si>
  <si>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</si>
  <si>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</si>
  <si>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</si>
  <si>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</si>
  <si>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</si>
  <si>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</si>
  <si>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</si>
  <si>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</si>
  <si>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</si>
  <si>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</si>
  <si>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</si>
  <si>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</si>
  <si>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</si>
  <si>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</si>
  <si>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</si>
  <si>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</si>
  <si>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</si>
  <si>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</si>
  <si>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</si>
  <si>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</si>
  <si>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</si>
  <si>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</si>
  <si>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</si>
  <si>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</si>
  <si>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</si>
  <si>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</si>
  <si>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</si>
  <si>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</si>
  <si>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</si>
  <si>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</si>
  <si>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</si>
  <si>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</si>
  <si>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</si>
  <si>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</si>
  <si>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</si>
  <si>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</si>
  <si>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</si>
  <si>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</si>
  <si>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</si>
  <si>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</si>
  <si>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</si>
  <si>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</si>
  <si>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</si>
  <si>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</si>
  <si>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</si>
  <si>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</si>
  <si>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</si>
  <si>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</si>
  <si>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</si>
  <si>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</si>
  <si>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</si>
  <si>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</si>
  <si>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</si>
  <si>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</si>
  <si>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</si>
  <si>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</si>
  <si>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</si>
  <si>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</si>
  <si>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</si>
  <si>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</si>
  <si>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</si>
  <si>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</si>
  <si>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</si>
  <si>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</si>
  <si>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</si>
  <si>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</si>
  <si>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</si>
  <si>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</si>
  <si>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</si>
  <si>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</si>
  <si>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</si>
  <si>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</si>
  <si>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</si>
  <si>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</si>
  <si>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</si>
  <si>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</si>
  <si>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</si>
  <si>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</si>
  <si>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</si>
  <si>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</si>
  <si>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</si>
  <si>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</si>
  <si>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</si>
  <si>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</si>
  <si>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</si>
  <si>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</si>
  <si>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</si>
  <si>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</si>
  <si>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</si>
  <si>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</si>
  <si>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</si>
  <si>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</si>
  <si>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</si>
  <si>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</si>
  <si>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</si>
  <si>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</si>
  <si>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</si>
  <si>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</si>
  <si>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</si>
  <si>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</si>
  <si>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</si>
  <si>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</si>
  <si>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</si>
  <si>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</si>
  <si>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</si>
  <si>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</si>
  <si>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</si>
  <si>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</si>
  <si>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</si>
  <si>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</si>
  <si>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</si>
  <si>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</si>
  <si>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</si>
  <si>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</si>
  <si>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</si>
  <si>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</si>
  <si>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</si>
  <si>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</si>
  <si>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</si>
  <si>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</si>
  <si>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</si>
  <si>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</si>
  <si>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</si>
  <si>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</si>
  <si>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</si>
  <si>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</si>
  <si>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</si>
  <si>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</si>
  <si>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</si>
  <si>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</si>
  <si>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</si>
  <si>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</si>
  <si>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</si>
  <si>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</si>
  <si>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</si>
  <si>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</si>
  <si>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</si>
  <si>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</si>
  <si>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</si>
  <si>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</si>
  <si>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</si>
  <si>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</si>
  <si>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</si>
  <si>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</si>
  <si>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</si>
  <si>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</si>
  <si>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</si>
  <si>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</si>
  <si>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</si>
  <si>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</si>
  <si>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</si>
  <si>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</si>
  <si>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</si>
  <si>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</si>
  <si>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</si>
  <si>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</si>
  <si>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</si>
  <si>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</si>
  <si>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</si>
  <si>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</si>
  <si>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</si>
  <si>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</si>
  <si>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</si>
  <si>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</si>
  <si>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</si>
  <si>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</si>
  <si>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</si>
  <si>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</si>
  <si>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</si>
  <si>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</si>
  <si>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</si>
  <si>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</si>
  <si>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</si>
  <si>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</si>
  <si>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</si>
  <si>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</si>
  <si>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</si>
  <si>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</si>
  <si>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</si>
  <si>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</si>
  <si>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</si>
  <si>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</si>
  <si>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</si>
  <si>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</si>
  <si>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</si>
  <si>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</si>
  <si>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</si>
  <si>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</si>
  <si>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</si>
  <si>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</si>
  <si>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</si>
  <si>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</si>
  <si>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</si>
  <si>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</si>
  <si>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</si>
  <si>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</si>
  <si>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</si>
  <si>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</si>
  <si>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</si>
  <si>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</si>
  <si>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</si>
  <si>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</si>
  <si>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</si>
  <si>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</si>
  <si>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</si>
  <si>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</si>
  <si>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</si>
  <si>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</si>
  <si>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</si>
  <si>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</si>
  <si>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</si>
  <si>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</si>
  <si>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</si>
  <si>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</si>
  <si>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</si>
  <si>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</si>
  <si>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</si>
  <si>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</si>
  <si>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</si>
  <si>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</si>
  <si>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</si>
  <si>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</si>
  <si>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</si>
  <si>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</si>
  <si>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</si>
  <si>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</si>
  <si>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</si>
  <si>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</si>
  <si>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</si>
  <si>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</si>
  <si>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</si>
  <si>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</si>
  <si>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</si>
  <si>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</si>
  <si>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</si>
  <si>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</si>
  <si>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</si>
  <si>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</si>
  <si>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</si>
  <si>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</si>
  <si>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</si>
  <si>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</si>
  <si>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</si>
  <si>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</si>
  <si>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</si>
  <si>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</si>
  <si>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</si>
  <si>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</si>
  <si>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</si>
  <si>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</si>
  <si>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</si>
  <si>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</si>
  <si>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</si>
  <si>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</si>
  <si>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</si>
  <si>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</si>
  <si>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</si>
  <si>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</si>
  <si>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</si>
  <si>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</si>
  <si>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</si>
  <si>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</si>
  <si>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</si>
  <si>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</si>
  <si>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</si>
  <si>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</si>
  <si>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</si>
  <si>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</si>
  <si>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</si>
  <si>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</si>
  <si>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</si>
  <si>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</si>
  <si>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</si>
  <si>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</si>
  <si>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</si>
  <si>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</si>
  <si>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</si>
  <si>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</si>
  <si>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</si>
  <si>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</si>
  <si>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</si>
  <si>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</si>
  <si>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</si>
  <si>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</si>
  <si>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</si>
  <si>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</si>
  <si>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</si>
  <si>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</si>
  <si>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</si>
  <si>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</si>
  <si>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</si>
  <si>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</si>
  <si>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</si>
  <si>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</si>
  <si>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</si>
  <si>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</si>
  <si>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</si>
  <si>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</si>
  <si>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</si>
  <si>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</si>
  <si>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</si>
  <si>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</si>
  <si>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</si>
  <si>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</si>
  <si>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</si>
  <si>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</si>
  <si>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</si>
  <si>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</si>
  <si>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</si>
  <si>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</si>
  <si>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</si>
  <si>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</si>
  <si>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</si>
  <si>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</si>
  <si>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</si>
  <si>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</si>
  <si>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</si>
  <si>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</si>
  <si>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</si>
  <si>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</si>
  <si>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</si>
  <si>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</si>
  <si>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</si>
  <si>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</si>
  <si>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</si>
  <si>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</si>
  <si>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</si>
  <si>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</si>
  <si>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</si>
  <si>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</si>
  <si>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</si>
  <si>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</si>
  <si>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</si>
  <si>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</si>
  <si>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</si>
  <si>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</si>
  <si>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</si>
  <si>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</si>
  <si>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</si>
  <si>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</si>
  <si>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</si>
  <si>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</si>
  <si>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</si>
  <si>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</si>
  <si>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</si>
  <si>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</si>
  <si>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</si>
  <si>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</si>
  <si>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</si>
  <si>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</si>
  <si>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</si>
  <si>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</si>
  <si>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</si>
  <si>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</si>
  <si>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</si>
  <si>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</si>
  <si>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</si>
  <si>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</si>
  <si>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</si>
  <si>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</si>
  <si>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</si>
  <si>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</si>
  <si>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</si>
  <si>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</si>
  <si>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</si>
  <si>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</si>
  <si>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</si>
  <si>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</si>
  <si>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</si>
  <si>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</si>
  <si>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</si>
  <si>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</si>
  <si>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</si>
  <si>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</si>
  <si>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</si>
  <si>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</si>
  <si>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</si>
  <si>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</si>
  <si>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</si>
  <si>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</si>
  <si>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</si>
  <si>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</si>
  <si>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</si>
  <si>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</si>
  <si>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</si>
  <si>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</si>
  <si>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</si>
  <si>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</si>
  <si>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</si>
  <si>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</si>
  <si>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</si>
  <si>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</si>
  <si>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</si>
  <si>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</si>
  <si>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</si>
  <si>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</si>
  <si>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</si>
  <si>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</si>
  <si>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</si>
  <si>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</si>
  <si>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</si>
  <si>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</si>
  <si>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</si>
  <si>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</si>
  <si>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</si>
  <si>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</si>
  <si>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</si>
  <si>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</si>
  <si>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</si>
  <si>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</si>
  <si>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</si>
  <si>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</si>
  <si>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</si>
  <si>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</si>
  <si>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</si>
  <si>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</si>
  <si>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</si>
  <si>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</si>
  <si>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</si>
  <si>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</si>
  <si>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</si>
  <si>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</si>
  <si>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</si>
  <si>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</si>
  <si>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</si>
  <si>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</si>
  <si>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</si>
  <si>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</si>
  <si>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</si>
  <si>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</si>
  <si>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</si>
  <si>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</si>
  <si>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</si>
  <si>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</si>
  <si>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</si>
  <si>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</si>
  <si>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</si>
  <si>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</si>
  <si>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</si>
  <si>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</si>
  <si>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</si>
  <si>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</si>
  <si>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</si>
  <si>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</si>
  <si>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</si>
  <si>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</si>
  <si>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</si>
  <si>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</si>
  <si>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</si>
  <si>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</si>
  <si>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</si>
  <si>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</si>
  <si>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</si>
  <si>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</si>
  <si>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</si>
  <si>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</si>
  <si>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</si>
  <si>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</si>
  <si>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</si>
  <si>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</si>
  <si>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</si>
  <si>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</si>
  <si>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</si>
  <si>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</si>
  <si>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</si>
  <si>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</si>
  <si>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</si>
  <si>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</si>
  <si>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</si>
  <si>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</si>
  <si>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</si>
  <si>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</si>
  <si>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</si>
  <si>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</si>
  <si>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</si>
  <si>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</si>
  <si>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</si>
  <si>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</si>
  <si>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</si>
  <si>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</si>
  <si>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</si>
  <si>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</si>
  <si>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</si>
  <si>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</si>
  <si>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</si>
  <si>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</si>
  <si>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</si>
  <si>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</si>
  <si>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</si>
  <si>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</si>
  <si>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</si>
  <si>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</si>
  <si>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</si>
  <si>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</si>
  <si>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</si>
  <si>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</si>
  <si>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</si>
  <si>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</si>
  <si>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</si>
  <si>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</si>
  <si>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</si>
  <si>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</si>
  <si>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</si>
  <si>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</si>
  <si>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</si>
  <si>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</si>
  <si>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</si>
  <si>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</si>
  <si>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</si>
  <si>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</si>
  <si>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</si>
  <si>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</si>
  <si>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</si>
  <si>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</si>
  <si>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</si>
  <si>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</si>
  <si>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</si>
  <si>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</si>
  <si>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</si>
  <si>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</si>
  <si>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</si>
  <si>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</si>
  <si>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</si>
  <si>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</si>
  <si>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</si>
  <si>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</si>
  <si>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</si>
  <si>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</si>
  <si>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</si>
  <si>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</si>
  <si>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</si>
  <si>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</si>
  <si>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</si>
  <si>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</si>
  <si>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</si>
  <si>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</si>
  <si>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</si>
  <si>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</si>
  <si>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</si>
  <si>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</si>
  <si>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</si>
  <si>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</si>
  <si>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</si>
  <si>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</si>
  <si>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</si>
  <si>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</si>
  <si>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</si>
  <si>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</si>
  <si>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</si>
  <si>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</si>
  <si>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</si>
  <si>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</si>
  <si>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</si>
  <si>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</si>
  <si>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</si>
  <si>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</si>
  <si>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</si>
  <si>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</si>
  <si>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</si>
  <si>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</si>
  <si>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</si>
  <si>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</si>
  <si>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</si>
  <si>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</si>
  <si>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</si>
  <si>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</si>
  <si>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</si>
  <si>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</si>
  <si>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</si>
  <si>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</si>
  <si>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</si>
  <si>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</si>
  <si>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</si>
  <si>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</si>
  <si>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</si>
  <si>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</si>
  <si>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</si>
  <si>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</si>
  <si>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</si>
  <si>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</si>
  <si>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</si>
  <si>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</si>
  <si>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</si>
  <si>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</si>
  <si>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</si>
  <si>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</si>
  <si>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</si>
  <si>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</si>
  <si>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</si>
  <si>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</si>
  <si>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</si>
  <si>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</si>
  <si>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</si>
  <si>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</si>
  <si>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</si>
  <si>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</si>
  <si>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</si>
  <si>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</si>
  <si>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</si>
  <si>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</si>
  <si>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</si>
  <si>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</si>
  <si>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</si>
  <si>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</si>
  <si>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</si>
  <si>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</si>
  <si>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</si>
  <si>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</si>
  <si>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</si>
  <si>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</si>
  <si>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</si>
  <si>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</si>
  <si>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</si>
  <si>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</si>
  <si>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</si>
  <si>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</si>
  <si>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</si>
  <si>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</si>
  <si>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</si>
  <si>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</si>
  <si>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</si>
  <si>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</si>
  <si>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</si>
  <si>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</si>
  <si>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</si>
  <si>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</si>
  <si>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</si>
  <si>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</si>
  <si>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</si>
  <si>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</si>
  <si>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</si>
  <si>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</si>
  <si>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</si>
  <si>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</si>
  <si>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</si>
  <si>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</si>
  <si>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</si>
  <si>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</si>
  <si>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</si>
  <si>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</si>
  <si>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</si>
  <si>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</si>
  <si>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</si>
  <si>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</si>
  <si>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</si>
  <si>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</si>
  <si>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</si>
  <si>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</si>
  <si>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</si>
  <si>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</si>
  <si>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</si>
  <si>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</si>
  <si>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</si>
  <si>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</si>
  <si>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</si>
  <si>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</si>
  <si>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</si>
  <si>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</si>
  <si>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</si>
  <si>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</si>
  <si>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</si>
  <si>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</si>
  <si>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</si>
  <si>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</si>
  <si>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</si>
  <si>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</si>
  <si>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</si>
  <si>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</si>
  <si>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</si>
  <si>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</si>
  <si>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</si>
  <si>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</si>
  <si>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</si>
  <si>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</si>
  <si>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</si>
  <si>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</si>
  <si>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</si>
  <si>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</si>
  <si>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</si>
  <si>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</si>
  <si>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</si>
  <si>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</si>
  <si>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</si>
  <si>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</si>
  <si>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</si>
  <si>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</si>
  <si>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</si>
  <si>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</si>
  <si>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</si>
  <si>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</si>
  <si>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</si>
  <si>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</si>
  <si>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</si>
  <si>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</si>
  <si>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</si>
  <si>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</si>
  <si>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</si>
  <si>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</si>
  <si>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</si>
  <si>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</si>
  <si>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</si>
  <si>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</si>
  <si>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</si>
  <si>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</si>
  <si>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</si>
  <si>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</si>
  <si>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</si>
  <si>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</si>
  <si>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</si>
  <si>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</si>
  <si>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</si>
  <si>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</si>
  <si>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</si>
  <si>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</si>
  <si>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</si>
  <si>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</si>
  <si>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</si>
  <si>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</si>
  <si>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</si>
  <si>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</si>
  <si>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</si>
  <si>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</si>
  <si>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</si>
  <si>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</si>
  <si>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</si>
  <si>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</si>
  <si>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</si>
  <si>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</si>
  <si>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</si>
  <si>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</si>
  <si>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</si>
  <si>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</si>
  <si>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</si>
  <si>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</si>
  <si>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</si>
  <si>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</si>
  <si>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</si>
  <si>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</si>
  <si>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</si>
  <si>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</si>
  <si>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</si>
  <si>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</si>
  <si>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</si>
  <si>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</si>
  <si>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</si>
  <si>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</si>
  <si>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</si>
  <si>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</si>
  <si>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</si>
  <si>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</si>
  <si>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</si>
  <si>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</si>
  <si>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</si>
  <si>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</si>
  <si>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</si>
  <si>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</si>
  <si>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</si>
  <si>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</si>
  <si>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</si>
  <si>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</si>
  <si>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</si>
  <si>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</si>
  <si>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</si>
  <si>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</si>
  <si>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</si>
  <si>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</si>
  <si>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</si>
  <si>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</si>
  <si>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</si>
  <si>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</si>
  <si>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</si>
  <si>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</si>
  <si>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</si>
  <si>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</si>
  <si>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</si>
  <si>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</si>
  <si>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</si>
  <si>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</si>
  <si>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</si>
  <si>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</si>
  <si>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</si>
  <si>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</si>
  <si>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</si>
  <si>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</si>
  <si>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</si>
  <si>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</si>
  <si>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</si>
  <si>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</si>
  <si>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</si>
  <si>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</si>
  <si>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</si>
  <si>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</si>
  <si>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</si>
  <si>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</si>
  <si>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</si>
  <si>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</si>
  <si>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</si>
  <si>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</si>
  <si>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</si>
  <si>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</si>
  <si>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</si>
  <si>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</si>
  <si>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</si>
  <si>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</si>
  <si>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</si>
  <si>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</si>
  <si>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</si>
  <si>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</si>
  <si>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</si>
  <si>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</si>
  <si>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</si>
  <si>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</si>
  <si>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</si>
  <si>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</si>
  <si>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</si>
  <si>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</si>
  <si>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</si>
  <si>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</si>
  <si>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</si>
  <si>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</si>
  <si>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</si>
  <si>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</si>
  <si>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</si>
  <si>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</si>
  <si>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</si>
  <si>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</si>
  <si>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</si>
  <si>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</si>
  <si>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</si>
  <si>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</si>
  <si>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</si>
  <si>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</si>
  <si>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</si>
  <si>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</si>
  <si>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</si>
  <si>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</si>
  <si>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</si>
  <si>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</si>
  <si>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</si>
  <si>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</si>
  <si>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</si>
  <si>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</si>
  <si>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</si>
  <si>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</si>
  <si>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</si>
  <si>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</si>
  <si>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</si>
  <si>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</si>
  <si>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</si>
  <si>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</si>
  <si>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</si>
  <si>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</si>
  <si>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</si>
  <si>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</si>
  <si>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</si>
  <si>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</si>
  <si>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</si>
  <si>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</si>
  <si>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</si>
  <si>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</si>
  <si>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</si>
  <si>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</si>
  <si>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</si>
  <si>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</si>
  <si>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</si>
  <si>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</si>
  <si>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</si>
  <si>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</si>
  <si>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</si>
  <si>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</si>
  <si>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</si>
  <si>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</si>
  <si>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</si>
  <si>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</si>
  <si>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</si>
  <si>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</si>
  <si>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</si>
  <si>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</si>
  <si>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</si>
  <si>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</si>
  <si>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</si>
  <si>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</si>
  <si>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</si>
  <si>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</si>
  <si>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</si>
  <si>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</si>
  <si>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</si>
  <si>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</si>
  <si>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</si>
  <si>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</si>
  <si>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</si>
  <si>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</si>
  <si>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</si>
  <si>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</si>
  <si>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</si>
  <si>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</si>
  <si>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</si>
  <si>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</si>
  <si>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</si>
  <si>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</si>
  <si>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</si>
  <si>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</si>
  <si>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</si>
  <si>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</si>
  <si>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</si>
  <si>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</si>
  <si>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</si>
  <si>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</si>
  <si>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</si>
  <si>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</si>
  <si>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</si>
  <si>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</si>
  <si>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</si>
  <si>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</si>
  <si>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</si>
  <si>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</si>
  <si>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</si>
  <si>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</si>
  <si>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</si>
  <si>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</si>
  <si>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</si>
  <si>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</si>
  <si>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</si>
  <si>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</si>
  <si>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</si>
  <si>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</si>
  <si>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</si>
  <si>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</si>
  <si>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</si>
  <si>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</si>
  <si>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</si>
  <si>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</si>
  <si>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</si>
  <si>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</si>
  <si>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</si>
  <si>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</si>
  <si>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</si>
  <si>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</si>
  <si>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</si>
  <si>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</si>
  <si>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</si>
  <si>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</si>
  <si>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</si>
  <si>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</si>
  <si>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</si>
  <si>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</si>
  <si>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</si>
  <si>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</si>
  <si>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</si>
  <si>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</si>
  <si>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</si>
  <si>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</si>
  <si>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</si>
  <si>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</si>
  <si>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</si>
  <si>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</si>
  <si>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</si>
  <si>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</si>
  <si>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</si>
  <si>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</si>
  <si>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</si>
  <si>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</si>
  <si>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</si>
  <si>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</si>
  <si>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</si>
  <si>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</si>
  <si>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</si>
  <si>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</si>
  <si>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</si>
  <si>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</si>
  <si>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</si>
  <si>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</si>
  <si>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</si>
  <si>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</si>
  <si>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</si>
  <si>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</si>
  <si>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</si>
  <si>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</si>
  <si>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</si>
  <si>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</si>
  <si>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</si>
  <si>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</si>
  <si>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</si>
  <si>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</si>
  <si>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</si>
  <si>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</si>
  <si>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</si>
  <si>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</si>
  <si>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</si>
  <si>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</si>
  <si>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</si>
  <si>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</si>
  <si>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</si>
  <si>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</si>
  <si>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</si>
  <si>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</si>
  <si>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</si>
  <si>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</si>
  <si>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</si>
  <si>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</si>
  <si>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</si>
  <si>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</si>
  <si>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</si>
  <si>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</si>
  <si>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</si>
  <si>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</si>
  <si>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</si>
  <si>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</si>
  <si>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</si>
  <si>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</si>
  <si>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</si>
  <si>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</si>
  <si>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</si>
  <si>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</si>
  <si>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</si>
  <si>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</si>
  <si>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</si>
  <si>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</si>
  <si>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</si>
  <si>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</si>
  <si>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</si>
  <si>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</si>
  <si>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</si>
  <si>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</si>
  <si>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</si>
  <si>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</si>
  <si>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</si>
  <si>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</si>
  <si>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</si>
  <si>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</si>
  <si>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</si>
  <si>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</si>
  <si>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</si>
  <si>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</si>
  <si>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</si>
  <si>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</si>
  <si>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</si>
  <si>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</si>
  <si>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</si>
  <si>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</si>
  <si>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</si>
  <si>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</si>
  <si>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</si>
  <si>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</si>
  <si>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</si>
  <si>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</si>
  <si>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</si>
  <si>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</si>
  <si>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</si>
  <si>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</si>
  <si>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</si>
  <si>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</si>
  <si>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</si>
  <si>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</si>
  <si>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</si>
  <si>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</si>
  <si>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</si>
  <si>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</si>
  <si>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</si>
  <si>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</si>
  <si>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</si>
  <si>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</si>
  <si>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</si>
  <si>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</si>
  <si>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</si>
  <si>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</si>
  <si>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</si>
  <si>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</si>
  <si>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</si>
  <si>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</si>
  <si>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</si>
  <si>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</si>
  <si>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</si>
  <si>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</si>
  <si>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</si>
  <si>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</si>
  <si>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</si>
  <si>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</si>
  <si>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</si>
  <si>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</si>
  <si>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</si>
  <si>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</si>
  <si>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</si>
  <si>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</si>
  <si>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</si>
  <si>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</si>
  <si>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</si>
  <si>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</si>
  <si>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</si>
  <si>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</si>
  <si>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</si>
  <si>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</si>
  <si>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</si>
  <si>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</si>
  <si>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</si>
  <si>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</si>
  <si>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</si>
  <si>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</si>
  <si>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</si>
  <si>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</si>
  <si>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</si>
  <si>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</si>
  <si>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</si>
  <si>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</si>
  <si>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</si>
  <si>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</si>
  <si>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</si>
  <si>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</si>
  <si>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</si>
  <si>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</si>
  <si>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</si>
  <si>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</si>
  <si>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</si>
  <si>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</si>
  <si>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</si>
  <si>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</si>
  <si>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</si>
  <si>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</si>
  <si>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</si>
  <si>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</si>
  <si>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</si>
  <si>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</si>
  <si>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</si>
  <si>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</si>
  <si>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</si>
  <si>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</si>
  <si>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</si>
  <si>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</si>
  <si>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</si>
  <si>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</si>
  <si>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</si>
  <si>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</si>
  <si>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</si>
  <si>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</si>
  <si>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</si>
  <si>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</si>
  <si>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</si>
  <si>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</si>
  <si>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</si>
  <si>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</si>
  <si>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</si>
  <si>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</si>
  <si>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</si>
  <si>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</si>
  <si>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</si>
  <si>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</si>
  <si>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</si>
  <si>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</si>
  <si>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</si>
  <si>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</si>
  <si>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</si>
  <si>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</si>
  <si>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</si>
  <si>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</si>
  <si>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</si>
  <si>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</si>
  <si>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</si>
  <si>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</si>
  <si>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</si>
  <si>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</si>
  <si>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</si>
  <si>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</si>
  <si>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</si>
  <si>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</si>
  <si>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</si>
  <si>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</si>
  <si>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</si>
  <si>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</si>
  <si>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</si>
  <si>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</si>
  <si>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</si>
  <si>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</si>
  <si>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</si>
  <si>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</si>
  <si>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</si>
  <si>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</si>
  <si>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</si>
  <si>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</si>
  <si>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</si>
  <si>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</si>
  <si>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</si>
  <si>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</si>
  <si>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</si>
  <si>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</si>
  <si>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</si>
  <si>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</si>
  <si>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</si>
  <si>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</si>
  <si>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</si>
  <si>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</si>
  <si>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</si>
  <si>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</si>
  <si>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</si>
  <si>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</si>
  <si>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</si>
  <si>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</si>
  <si>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</si>
  <si>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</si>
  <si>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</si>
  <si>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</si>
  <si>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</si>
  <si>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</si>
  <si>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</si>
  <si>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</si>
  <si>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</si>
  <si>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</si>
  <si>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</si>
  <si>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</si>
  <si>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</si>
  <si>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</si>
  <si>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</si>
  <si>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</si>
  <si>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</si>
  <si>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</si>
  <si>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</si>
  <si>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</si>
  <si>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</si>
  <si>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</si>
  <si>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</si>
  <si>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</si>
  <si>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</si>
  <si>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</si>
  <si>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</si>
  <si>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</si>
  <si>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</si>
  <si>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</si>
  <si>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</si>
  <si>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</si>
  <si>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</si>
  <si>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</si>
  <si>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</si>
  <si>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</si>
  <si>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</si>
  <si>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</si>
  <si>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</si>
  <si>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</si>
  <si>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</si>
  <si>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</si>
  <si>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</si>
  <si>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</si>
  <si>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</si>
  <si>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</si>
  <si>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</si>
  <si>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</si>
  <si>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</si>
  <si>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</si>
  <si>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</si>
  <si>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</si>
  <si>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</si>
  <si>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</si>
  <si>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</si>
  <si>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</si>
  <si>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</si>
  <si>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</si>
  <si>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</si>
  <si>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</si>
  <si>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</si>
  <si>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</si>
  <si>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</si>
  <si>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</si>
  <si>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</si>
  <si>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</si>
  <si>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</si>
  <si>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</si>
  <si>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</si>
  <si>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</si>
  <si>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</si>
  <si>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</si>
  <si>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</si>
  <si>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</si>
  <si>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</si>
  <si>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</si>
  <si>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</si>
  <si>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</si>
  <si>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</si>
  <si>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</si>
  <si>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</si>
  <si>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</si>
  <si>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</si>
  <si>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</si>
  <si>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</si>
  <si>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</si>
  <si>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</si>
  <si>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</si>
  <si>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</si>
  <si>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</si>
  <si>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</si>
  <si>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</si>
  <si>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</si>
  <si>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</si>
  <si>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</si>
  <si>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</si>
  <si>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</si>
  <si>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</si>
  <si>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</si>
  <si>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</si>
  <si>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</si>
  <si>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</si>
  <si>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</si>
  <si>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</si>
  <si>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</si>
  <si>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</si>
  <si>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</si>
  <si>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</si>
  <si>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</si>
  <si>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</si>
  <si>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</si>
  <si>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</si>
  <si>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</si>
  <si>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</si>
  <si>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</si>
  <si>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</si>
  <si>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</si>
  <si>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</si>
  <si>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</si>
  <si>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</si>
  <si>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</si>
  <si>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</si>
  <si>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</si>
  <si>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</si>
  <si>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</si>
  <si>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</si>
  <si>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</si>
  <si>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</si>
  <si>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</si>
  <si>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</si>
  <si>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</si>
  <si>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</si>
  <si>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</si>
  <si>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</si>
  <si>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</si>
  <si>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</si>
  <si>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</si>
  <si>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</si>
  <si>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</si>
  <si>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</si>
  <si>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</si>
  <si>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</si>
  <si>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</si>
  <si>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</si>
  <si>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</si>
  <si>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</si>
  <si>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</si>
  <si>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</si>
  <si>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</si>
  <si>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</si>
  <si>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</si>
  <si>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</si>
  <si>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</si>
  <si>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</si>
  <si>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</si>
  <si>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</si>
  <si>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</si>
  <si>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</si>
  <si>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</si>
  <si>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</si>
  <si>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</si>
  <si>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</si>
  <si>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</si>
  <si>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</si>
  <si>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</si>
  <si>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</si>
  <si>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</si>
  <si>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</si>
  <si>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</si>
  <si>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</si>
  <si>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</si>
  <si>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</si>
  <si>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</si>
  <si>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</si>
  <si>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</si>
  <si>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</si>
  <si>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</si>
  <si>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</si>
  <si>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</si>
  <si>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</si>
  <si>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</si>
  <si>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</si>
  <si>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</si>
  <si>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</si>
  <si>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</si>
  <si>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</si>
  <si>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</si>
  <si>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</si>
  <si>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</si>
  <si>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</si>
  <si>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</si>
  <si>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</si>
  <si>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</si>
  <si>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</si>
  <si>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</si>
  <si>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</si>
  <si>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</si>
  <si>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</si>
  <si>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</si>
  <si>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</si>
  <si>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</si>
  <si>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</si>
  <si>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</si>
  <si>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</si>
  <si>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</si>
  <si>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</si>
  <si>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</si>
  <si>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</si>
  <si>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</si>
  <si>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</si>
  <si>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</si>
  <si>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</si>
  <si>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</si>
  <si>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</si>
  <si>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</si>
  <si>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</si>
  <si>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</si>
  <si>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</si>
  <si>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</si>
  <si>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</si>
  <si>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</si>
  <si>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</si>
  <si>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</si>
  <si>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</si>
  <si>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</si>
  <si>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</si>
  <si>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</si>
  <si>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</si>
  <si>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</si>
  <si>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</si>
  <si>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</si>
  <si>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</si>
  <si>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</si>
  <si>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</si>
  <si>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</si>
  <si>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</si>
  <si>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</si>
  <si>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</si>
  <si>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</si>
  <si>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</si>
  <si>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</si>
  <si>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</si>
  <si>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</si>
  <si>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</si>
  <si>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</si>
  <si>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</si>
  <si>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</si>
  <si>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</si>
  <si>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</si>
  <si>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</si>
  <si>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</si>
  <si>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</si>
  <si>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</si>
  <si>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</si>
  <si>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</si>
  <si>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</si>
  <si>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</si>
  <si>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</si>
  <si>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</si>
  <si>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</si>
  <si>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</si>
  <si>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</si>
  <si>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</si>
  <si>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</si>
  <si>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</si>
  <si>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</si>
  <si>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</si>
  <si>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</si>
  <si>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</si>
  <si>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</si>
  <si>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</si>
  <si>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</si>
  <si>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</si>
  <si>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</si>
  <si>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</si>
  <si>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</si>
  <si>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</si>
  <si>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</si>
  <si>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</si>
  <si>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</si>
  <si>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</si>
  <si>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</si>
  <si>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</si>
  <si>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</si>
  <si>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</si>
  <si>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</si>
  <si>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</si>
  <si>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</si>
  <si>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</si>
  <si>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</si>
  <si>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</si>
  <si>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</si>
  <si>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</si>
  <si>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</si>
  <si>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</si>
  <si>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</si>
  <si>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</si>
  <si>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</si>
  <si>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</si>
  <si>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</si>
  <si>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</si>
  <si>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</si>
  <si>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</si>
  <si>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</si>
  <si>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</si>
  <si>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</si>
  <si>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</si>
  <si>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</si>
  <si>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</si>
  <si>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</si>
  <si>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</si>
  <si>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</si>
  <si>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</si>
  <si>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</si>
  <si>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</si>
  <si>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</si>
  <si>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</si>
  <si>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</si>
  <si>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</si>
  <si>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</si>
  <si>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</si>
  <si>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</si>
  <si>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</si>
  <si>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</si>
  <si>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</si>
  <si>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</si>
  <si>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</si>
  <si>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</si>
  <si>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</si>
  <si>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</si>
  <si>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</si>
  <si>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</si>
  <si>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</si>
  <si>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</si>
  <si>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</si>
  <si>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</si>
  <si>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</si>
  <si>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</si>
  <si>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</si>
  <si>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</si>
  <si>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</si>
  <si>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</si>
  <si>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</si>
  <si>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</si>
  <si>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</si>
  <si>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</si>
  <si>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</si>
  <si>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</si>
  <si>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</si>
  <si>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</si>
  <si>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</si>
  <si>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</si>
  <si>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</si>
  <si>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</si>
  <si>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</si>
  <si>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</si>
  <si>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</si>
  <si>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</si>
  <si>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</si>
  <si>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</si>
  <si>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</si>
  <si>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</si>
  <si>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</si>
  <si>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</si>
  <si>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</si>
  <si>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</si>
  <si>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</si>
  <si>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</si>
  <si>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</si>
  <si>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</si>
  <si>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</si>
  <si>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</si>
  <si>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</si>
  <si>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</si>
  <si>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</si>
  <si>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</si>
  <si>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</si>
  <si>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</si>
  <si>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</si>
  <si>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</si>
  <si>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</si>
  <si>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</si>
  <si>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</si>
  <si>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</si>
  <si>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</si>
  <si>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</si>
  <si>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</si>
  <si>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</si>
  <si>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</si>
  <si>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</si>
  <si>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</si>
  <si>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</si>
  <si>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</si>
  <si>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</si>
  <si>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</si>
  <si>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</si>
  <si>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</si>
  <si>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</si>
  <si>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</si>
  <si>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</si>
  <si>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</si>
  <si>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</si>
  <si>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</si>
  <si>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</si>
  <si>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</si>
  <si>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</si>
  <si>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</si>
  <si>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</si>
  <si>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</si>
  <si>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</si>
  <si>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</si>
  <si>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</si>
  <si>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</si>
  <si>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</si>
  <si>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</si>
  <si>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</si>
  <si>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</si>
  <si>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</si>
  <si>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</si>
  <si>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</si>
  <si>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</si>
  <si>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</si>
  <si>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</si>
  <si>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</si>
  <si>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</si>
  <si>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</si>
  <si>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</si>
  <si>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</si>
  <si>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</si>
  <si>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</si>
  <si>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</si>
  <si>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</si>
  <si>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</si>
  <si>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</si>
  <si>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</si>
  <si>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</si>
  <si>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</si>
  <si>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</si>
  <si>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</si>
  <si>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</si>
  <si>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</si>
  <si>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</si>
  <si>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</si>
  <si>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</si>
  <si>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</si>
  <si>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</si>
  <si>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</si>
  <si>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</si>
  <si>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</si>
  <si>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</si>
  <si>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</si>
  <si>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</si>
  <si>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</si>
  <si>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</si>
  <si>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</si>
  <si>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</si>
  <si>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</si>
  <si>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</si>
  <si>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</si>
  <si>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</si>
  <si>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</si>
  <si>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</si>
  <si>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</si>
  <si>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</si>
  <si>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</si>
  <si>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</si>
  <si>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</si>
  <si>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</si>
  <si>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</si>
  <si>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</si>
  <si>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</si>
  <si>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</si>
  <si>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</si>
  <si>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</si>
  <si>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</si>
  <si>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</si>
  <si>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</si>
  <si>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</si>
  <si>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</si>
  <si>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</si>
  <si>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</si>
  <si>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</si>
  <si>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</si>
  <si>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</si>
  <si>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</si>
  <si>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</si>
  <si>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</si>
  <si>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</si>
  <si>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</si>
  <si>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</si>
  <si>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</si>
  <si>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</si>
  <si>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</si>
  <si>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</si>
  <si>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</si>
  <si>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</si>
  <si>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</si>
  <si>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</si>
  <si>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</si>
  <si>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</si>
  <si>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</si>
  <si>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</si>
  <si>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</si>
  <si>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</si>
  <si>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</si>
  <si>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</si>
  <si>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</si>
  <si>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</si>
  <si>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</si>
  <si>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</si>
  <si>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</si>
  <si>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</si>
  <si>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</si>
  <si>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</si>
  <si>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</si>
  <si>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</si>
  <si>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</si>
  <si>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</si>
  <si>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</si>
  <si>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</si>
  <si>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</si>
  <si>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</si>
  <si>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</si>
  <si>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</si>
  <si>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</si>
  <si>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</si>
  <si>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</si>
  <si>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</si>
  <si>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</si>
  <si>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</si>
  <si>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</si>
  <si>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</si>
  <si>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</si>
  <si>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</si>
  <si>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</si>
  <si>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</si>
  <si>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</si>
  <si>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</si>
  <si>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</si>
  <si>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</si>
  <si>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</si>
  <si>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</si>
  <si>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</si>
  <si>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</si>
  <si>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</si>
  <si>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</si>
  <si>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</si>
  <si>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</si>
  <si>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</si>
  <si>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</si>
  <si>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</si>
  <si>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</si>
  <si>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</si>
  <si>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</si>
  <si>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</si>
  <si>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</si>
  <si>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</si>
  <si>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</si>
  <si>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</si>
  <si>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</si>
  <si>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</si>
  <si>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</si>
  <si>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</si>
  <si>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</si>
  <si>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</si>
  <si>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</si>
  <si>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</si>
  <si>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</si>
  <si>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</si>
  <si>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</si>
  <si>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</si>
  <si>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</si>
  <si>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</si>
  <si>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</si>
  <si>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</si>
  <si>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</si>
  <si>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</si>
  <si>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</si>
  <si>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</si>
  <si>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</si>
  <si>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</si>
  <si>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</si>
  <si>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</si>
  <si>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</si>
  <si>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</si>
  <si>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</si>
  <si>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</si>
  <si>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</si>
  <si>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</si>
  <si>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</si>
  <si>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</si>
  <si>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</si>
  <si>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</si>
  <si>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</si>
  <si>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</si>
  <si>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</si>
  <si>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</si>
  <si>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</si>
  <si>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</si>
  <si>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</si>
  <si>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</si>
  <si>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</si>
  <si>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</si>
  <si>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</si>
  <si>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</si>
  <si>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</si>
  <si>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</si>
  <si>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</si>
  <si>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</si>
  <si>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</si>
  <si>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</si>
  <si>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</si>
  <si>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</si>
  <si>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</si>
  <si>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</si>
  <si>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</si>
  <si>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</si>
  <si>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</si>
  <si>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</si>
  <si>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</si>
  <si>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</si>
  <si>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</si>
  <si>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</si>
  <si>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</si>
  <si>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</si>
  <si>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</si>
  <si>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</si>
  <si>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</si>
  <si>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</si>
  <si>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</si>
  <si>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</si>
  <si>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</si>
  <si>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</si>
  <si>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</si>
  <si>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</si>
  <si>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</si>
  <si>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</si>
  <si>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</si>
  <si>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</si>
  <si>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</si>
  <si>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</si>
  <si>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</si>
  <si>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</si>
  <si>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</si>
  <si>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</si>
  <si>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</si>
  <si>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</si>
  <si>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</si>
  <si>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</si>
  <si>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</si>
  <si>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</si>
  <si>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</si>
  <si>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</si>
  <si>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</si>
  <si>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</si>
  <si>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</si>
  <si>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</si>
  <si>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</si>
  <si>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</si>
  <si>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</si>
  <si>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</si>
  <si>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</si>
  <si>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</si>
  <si>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</si>
  <si>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</si>
  <si>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</si>
  <si>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</si>
  <si>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</si>
  <si>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</si>
  <si>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</si>
  <si>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</si>
  <si>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</si>
  <si>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</si>
  <si>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</si>
  <si>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</si>
  <si>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</si>
  <si>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</si>
  <si>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</si>
  <si>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</si>
  <si>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</si>
  <si>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</si>
  <si>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</si>
  <si>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</si>
  <si>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</si>
  <si>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</si>
  <si>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</si>
  <si>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</si>
  <si>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</si>
  <si>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</si>
  <si>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</si>
  <si>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</si>
  <si>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</si>
  <si>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</si>
  <si>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</si>
  <si>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</si>
  <si>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</si>
  <si>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</si>
  <si>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</si>
  <si>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</si>
  <si>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</si>
  <si>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</si>
  <si>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</si>
  <si>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</si>
  <si>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</si>
  <si>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</si>
  <si>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</si>
  <si>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</si>
  <si>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</si>
  <si>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</si>
  <si>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</si>
  <si>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</si>
  <si>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</si>
  <si>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</si>
  <si>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</si>
  <si>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</si>
  <si>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</si>
  <si>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</si>
  <si>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</si>
  <si>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</si>
  <si>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</si>
  <si>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</si>
  <si>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</si>
  <si>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</si>
  <si>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</si>
  <si>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</si>
  <si>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</si>
  <si>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</si>
  <si>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</si>
  <si>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</si>
  <si>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</si>
  <si>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</si>
  <si>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</si>
  <si>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</si>
  <si>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</si>
  <si>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</si>
  <si>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</si>
  <si>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</si>
  <si>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</si>
  <si>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</si>
  <si>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</si>
  <si>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</si>
  <si>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</si>
  <si>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</si>
  <si>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</si>
  <si>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</si>
  <si>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</si>
  <si>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</si>
  <si>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</si>
  <si>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</si>
  <si>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</si>
  <si>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</si>
  <si>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</si>
  <si>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</si>
  <si>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</si>
  <si>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</si>
  <si>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</si>
  <si>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</si>
  <si>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</si>
  <si>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</si>
  <si>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</si>
  <si>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</si>
  <si>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</si>
  <si>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</si>
  <si>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</si>
  <si>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</si>
  <si>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</si>
  <si>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</si>
  <si>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</si>
  <si>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</si>
  <si>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</si>
  <si>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</si>
  <si>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</si>
  <si>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</si>
  <si>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</si>
  <si>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</si>
  <si>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</si>
  <si>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</si>
  <si>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</si>
  <si>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</si>
  <si>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</si>
  <si>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</si>
  <si>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</si>
  <si>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</si>
  <si>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</si>
  <si>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</si>
  <si>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</si>
  <si>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</si>
  <si>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</si>
  <si>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</si>
  <si>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</si>
  <si>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</si>
  <si>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</si>
  <si>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</si>
  <si>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</si>
  <si>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</si>
  <si>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</si>
  <si>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</si>
  <si>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</si>
  <si>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</si>
  <si>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</si>
  <si>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</si>
  <si>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</si>
  <si>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</si>
  <si>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</si>
  <si>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</si>
  <si>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</si>
  <si>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</si>
  <si>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</si>
  <si>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</si>
  <si>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</si>
  <si>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</si>
  <si>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</si>
  <si>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</si>
  <si>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</si>
  <si>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</si>
  <si>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</si>
  <si>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</si>
  <si>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</si>
  <si>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</si>
  <si>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</si>
  <si>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</si>
  <si>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</si>
  <si>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</si>
  <si>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</si>
  <si>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</si>
  <si>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</si>
  <si>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</si>
  <si>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</si>
  <si>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</si>
  <si>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</si>
  <si>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</si>
  <si>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</si>
  <si>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</si>
  <si>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</si>
  <si>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</si>
  <si>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</si>
  <si>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</si>
  <si>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</si>
  <si>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</si>
  <si>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</si>
  <si>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</si>
  <si>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</si>
  <si>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</si>
  <si>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</si>
  <si>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</si>
  <si>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</si>
  <si>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</si>
  <si>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</si>
  <si>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</si>
  <si>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</si>
  <si>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</si>
  <si>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</si>
  <si>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</si>
  <si>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</si>
  <si>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</si>
  <si>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</si>
  <si>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</si>
  <si>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</si>
  <si>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</si>
  <si>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</si>
  <si>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</si>
  <si>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</si>
  <si>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</si>
  <si>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</si>
  <si>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</si>
  <si>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</si>
  <si>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</si>
  <si>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</si>
  <si>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</si>
  <si>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</si>
  <si>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</si>
  <si>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</si>
  <si>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</si>
  <si>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</si>
  <si>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</si>
  <si>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</si>
  <si>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</si>
  <si>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</si>
  <si>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</si>
  <si>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</si>
  <si>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</si>
  <si>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</si>
  <si>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</si>
  <si>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</si>
  <si>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</si>
  <si>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</si>
  <si>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</si>
  <si>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</si>
  <si>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</si>
  <si>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</si>
  <si>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</si>
  <si>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</si>
  <si>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</si>
  <si>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</si>
  <si>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</si>
  <si>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</si>
  <si>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</si>
  <si>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</si>
  <si>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</si>
  <si>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</si>
  <si>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</si>
  <si>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</si>
  <si>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</si>
  <si>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</si>
  <si>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</si>
  <si>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</si>
  <si>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</si>
  <si>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</si>
  <si>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</si>
  <si>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</si>
  <si>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</si>
  <si>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</si>
  <si>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</si>
  <si>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</si>
  <si>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</si>
  <si>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</si>
  <si>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</si>
  <si>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</si>
  <si>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</si>
  <si>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</si>
  <si>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</si>
  <si>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</si>
  <si>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</si>
  <si>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</si>
  <si>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</si>
  <si>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</si>
  <si>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</si>
  <si>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</si>
  <si>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</si>
  <si>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</si>
  <si>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</si>
  <si>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</si>
  <si>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</si>
  <si>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</si>
  <si>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</si>
  <si>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</si>
  <si>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</si>
  <si>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</si>
  <si>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</si>
  <si>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</si>
  <si>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</si>
  <si>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</si>
  <si>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</si>
  <si>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</si>
  <si>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</si>
  <si>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</si>
  <si>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</si>
  <si>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</si>
  <si>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</si>
  <si>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</si>
  <si>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</si>
  <si>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</si>
  <si>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</si>
  <si>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</si>
  <si>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</si>
  <si>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</si>
  <si>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</si>
  <si>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</si>
  <si>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</si>
  <si>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</si>
  <si>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</si>
  <si>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</si>
  <si>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</si>
  <si>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</si>
  <si>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</si>
  <si>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</si>
  <si>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</si>
  <si>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</si>
  <si>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</si>
  <si>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</si>
  <si>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</si>
  <si>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</si>
  <si>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</si>
  <si>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</si>
  <si>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</si>
  <si>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</si>
  <si>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</si>
  <si>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</si>
  <si>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</si>
  <si>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</si>
  <si>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</si>
  <si>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</si>
  <si>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</si>
  <si>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</si>
  <si>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</si>
  <si>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</si>
  <si>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</si>
  <si>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</si>
  <si>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</si>
  <si>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</si>
  <si>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</si>
  <si>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</si>
  <si>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</si>
  <si>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</si>
  <si>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</si>
  <si>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</si>
  <si>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</si>
  <si>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</si>
  <si>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</si>
  <si>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</si>
  <si>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</si>
  <si>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</si>
  <si>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</si>
  <si>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</si>
  <si>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</si>
  <si>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</si>
  <si>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</si>
  <si>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</si>
  <si>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</si>
  <si>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</si>
  <si>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</si>
  <si>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</si>
  <si>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</si>
  <si>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</si>
  <si>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</si>
  <si>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</si>
  <si>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</si>
  <si>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</si>
  <si>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</si>
  <si>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</si>
  <si>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</si>
  <si>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</si>
  <si>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</si>
  <si>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</si>
  <si>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</si>
  <si>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</si>
  <si>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</si>
  <si>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</si>
  <si>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</si>
  <si>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</si>
  <si>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</si>
  <si>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</si>
  <si>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</si>
  <si>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</si>
  <si>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</si>
  <si>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</si>
  <si>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</si>
  <si>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</si>
  <si>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</si>
  <si>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</si>
  <si>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</si>
  <si>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</si>
  <si>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</si>
  <si>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</si>
  <si>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</si>
  <si>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</si>
  <si>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</si>
  <si>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</si>
  <si>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</si>
  <si>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</si>
  <si>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</si>
  <si>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</si>
  <si>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</si>
  <si>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</si>
  <si>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</si>
  <si>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</si>
  <si>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</si>
  <si>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</si>
  <si>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</si>
  <si>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</si>
  <si>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</si>
  <si>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</si>
  <si>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</si>
  <si>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</si>
  <si>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</si>
  <si>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</si>
  <si>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</si>
  <si>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</si>
  <si>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</si>
  <si>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</si>
  <si>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</si>
  <si>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</si>
  <si>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</si>
  <si>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</si>
  <si>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</si>
  <si>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</si>
  <si>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</si>
  <si>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</si>
  <si>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</si>
  <si>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</si>
  <si>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</si>
  <si>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</si>
  <si>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</si>
  <si>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</si>
  <si>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</si>
  <si>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</si>
  <si>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</si>
  <si>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</si>
  <si>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</si>
  <si>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</si>
  <si>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</si>
  <si>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</si>
  <si>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</si>
  <si>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</si>
  <si>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</si>
  <si>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</si>
  <si>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</si>
  <si>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</si>
  <si>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</si>
  <si>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</si>
  <si>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</si>
  <si>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</si>
  <si>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</si>
  <si>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</si>
  <si>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</si>
  <si>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</si>
  <si>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</si>
  <si>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</si>
  <si>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</si>
  <si>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</si>
  <si>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</si>
  <si>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</si>
  <si>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</si>
  <si>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</si>
  <si>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</si>
  <si>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</si>
  <si>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</si>
  <si>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</si>
  <si>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</si>
  <si>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</si>
  <si>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</si>
  <si>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</si>
  <si>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</si>
  <si>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</si>
  <si>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</si>
  <si>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</si>
  <si>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</si>
  <si>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</si>
  <si>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</si>
  <si>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</si>
  <si>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</si>
  <si>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</si>
  <si>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</si>
  <si>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</si>
  <si>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</si>
  <si>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</si>
  <si>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</si>
  <si>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</si>
  <si>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</si>
  <si>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</si>
  <si>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</si>
  <si>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</si>
  <si>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</si>
  <si>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</si>
  <si>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</si>
  <si>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</si>
  <si>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</si>
  <si>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</si>
  <si>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</si>
  <si>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</si>
  <si>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</si>
  <si>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</si>
  <si>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</si>
  <si>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</si>
  <si>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</si>
  <si>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</si>
  <si>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</si>
  <si>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</si>
  <si>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</si>
  <si>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</si>
  <si>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</si>
  <si>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</si>
  <si>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</si>
  <si>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</si>
  <si>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</si>
  <si>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</si>
  <si>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</si>
  <si>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</si>
  <si>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</si>
  <si>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</si>
  <si>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</si>
  <si>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</si>
  <si>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</si>
  <si>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</si>
  <si>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</si>
  <si>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</si>
  <si>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</si>
  <si>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</si>
  <si>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</si>
  <si>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</si>
  <si>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</si>
  <si>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</si>
  <si>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</si>
  <si>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</si>
  <si>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</si>
  <si>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</si>
  <si>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</si>
  <si>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</si>
  <si>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</si>
  <si>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</si>
  <si>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</si>
  <si>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</si>
  <si>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</si>
  <si>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</si>
  <si>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</si>
  <si>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</si>
  <si>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</si>
  <si>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</si>
  <si>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</si>
  <si>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</si>
  <si>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</si>
  <si>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</si>
  <si>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</si>
  <si>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</si>
  <si>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</si>
  <si>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</si>
  <si>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</si>
  <si>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</si>
  <si>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</si>
  <si>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</si>
  <si>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</si>
  <si>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</si>
  <si>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</si>
  <si>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</si>
  <si>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</si>
  <si>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</si>
  <si>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</si>
  <si>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</si>
  <si>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</si>
  <si>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</si>
  <si>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</si>
  <si>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</si>
  <si>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</si>
  <si>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</si>
  <si>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</si>
  <si>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</si>
  <si>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</si>
  <si>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</si>
  <si>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</si>
  <si>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</si>
  <si>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</si>
  <si>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</si>
  <si>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</si>
  <si>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</si>
  <si>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</si>
  <si>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</si>
  <si>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</si>
  <si>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</si>
  <si>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</si>
  <si>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</si>
  <si>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</si>
  <si>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</si>
  <si>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</si>
  <si>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</si>
  <si>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</si>
  <si>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</si>
  <si>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</si>
  <si>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</si>
  <si>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</si>
  <si>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</si>
  <si>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</si>
  <si>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</si>
  <si>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</si>
  <si>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</si>
  <si>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</si>
  <si>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</si>
  <si>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</si>
  <si>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</si>
  <si>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</si>
  <si>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</si>
  <si>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</si>
  <si>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</si>
  <si>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</si>
  <si>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</si>
  <si>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</si>
  <si>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</si>
  <si>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</si>
  <si>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</si>
  <si>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</si>
  <si>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</si>
  <si>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</si>
  <si>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</si>
  <si>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</si>
  <si>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</si>
  <si>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</si>
  <si>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</si>
  <si>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</si>
  <si>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</si>
  <si>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</si>
  <si>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</si>
  <si>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</si>
  <si>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</si>
  <si>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</si>
  <si>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</si>
  <si>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</si>
  <si>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</si>
  <si>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</si>
  <si>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</si>
  <si>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</si>
  <si>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</si>
  <si>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</si>
  <si>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</si>
  <si>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</si>
  <si>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</si>
  <si>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</si>
  <si>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</si>
  <si>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</si>
  <si>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</si>
  <si>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</si>
  <si>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</si>
  <si>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</si>
  <si>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</si>
  <si>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</si>
  <si>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</si>
  <si>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</si>
  <si>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</si>
  <si>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</si>
  <si>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</si>
  <si>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</si>
  <si>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</si>
  <si>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</si>
  <si>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</si>
  <si>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</si>
  <si>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</si>
  <si>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</si>
  <si>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</si>
  <si>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</si>
  <si>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</si>
  <si>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</si>
  <si>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</si>
  <si>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</si>
  <si>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</si>
  <si>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</si>
  <si>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</si>
  <si>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</si>
  <si>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</si>
  <si>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</si>
  <si>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</si>
  <si>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</si>
  <si>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</si>
  <si>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</si>
  <si>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</si>
  <si>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</si>
  <si>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</si>
  <si>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</si>
  <si>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</si>
  <si>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</si>
  <si>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</si>
  <si>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</si>
  <si>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</si>
  <si>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</si>
  <si>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</si>
  <si>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</si>
  <si>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</si>
  <si>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</si>
  <si>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</si>
  <si>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</si>
  <si>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</si>
  <si>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</si>
  <si>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</si>
  <si>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</si>
  <si>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</si>
  <si>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</si>
  <si>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</si>
  <si>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</si>
  <si>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</si>
  <si>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</si>
  <si>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</si>
  <si>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</si>
  <si>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</si>
  <si>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</si>
  <si>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</si>
  <si>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</si>
  <si>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</si>
  <si>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</si>
  <si>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</si>
  <si>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</si>
  <si>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</si>
  <si>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</si>
  <si>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</si>
  <si>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</si>
  <si>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</si>
  <si>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</si>
  <si>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</si>
  <si>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</si>
  <si>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</si>
  <si>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</si>
  <si>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</si>
  <si>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</si>
  <si>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</si>
  <si>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</si>
  <si>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</si>
  <si>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</si>
  <si>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</si>
  <si>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</si>
  <si>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</si>
  <si>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</si>
  <si>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</si>
  <si>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</si>
  <si>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</si>
  <si>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</si>
  <si>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</si>
  <si>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</si>
  <si>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</si>
  <si>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</si>
  <si>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</si>
  <si>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</si>
  <si>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</si>
  <si>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</si>
  <si>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</si>
  <si>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</si>
  <si>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</si>
  <si>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</si>
  <si>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</si>
  <si>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</si>
  <si>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</si>
  <si>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</si>
  <si>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</si>
  <si>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</si>
  <si>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</si>
  <si>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</si>
  <si>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</si>
  <si>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</si>
  <si>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</si>
  <si>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</si>
  <si>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</si>
  <si>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</si>
  <si>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</si>
  <si>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</si>
  <si>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</si>
  <si>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</si>
  <si>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</si>
  <si>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</si>
  <si>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</si>
  <si>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</si>
  <si>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</si>
  <si>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</si>
  <si>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</si>
  <si>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</si>
  <si>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</si>
  <si>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</si>
  <si>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</si>
  <si>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</si>
  <si>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</si>
  <si>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</si>
  <si>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</si>
  <si>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</si>
  <si>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</si>
  <si>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</si>
  <si>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</si>
  <si>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</si>
  <si>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</si>
  <si>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</si>
  <si>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</si>
  <si>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</si>
  <si>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</si>
  <si>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</si>
  <si>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</si>
  <si>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</si>
  <si>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</si>
  <si>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</si>
  <si>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</si>
  <si>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</si>
  <si>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</si>
  <si>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</si>
  <si>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</si>
  <si>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</si>
  <si>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</si>
  <si>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</si>
  <si>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</si>
  <si>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</si>
  <si>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</si>
  <si>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</si>
  <si>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</si>
  <si>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</si>
  <si>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</si>
  <si>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</si>
  <si>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</si>
  <si>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</si>
  <si>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</si>
  <si>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</si>
  <si>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</si>
  <si>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</si>
  <si>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</si>
  <si>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</si>
  <si>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</si>
  <si>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</si>
  <si>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</si>
  <si>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</si>
  <si>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</si>
  <si>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</si>
  <si>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</si>
  <si>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</si>
  <si>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</si>
  <si>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</si>
  <si>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</si>
  <si>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</si>
  <si>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</si>
  <si>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</si>
  <si>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</si>
  <si>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</si>
  <si>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</si>
  <si>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</si>
  <si>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</si>
  <si>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</si>
  <si>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</si>
  <si>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</si>
  <si>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</si>
  <si>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</si>
  <si>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</si>
  <si>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</si>
  <si>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</si>
  <si>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</si>
  <si>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</si>
  <si>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</si>
  <si>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</si>
  <si>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</si>
  <si>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</si>
  <si>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</si>
  <si>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</si>
  <si>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</si>
  <si>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</si>
  <si>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</si>
  <si>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</si>
  <si>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</si>
  <si>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</si>
  <si>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</si>
  <si>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</si>
  <si>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</si>
  <si>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</si>
  <si>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</si>
  <si>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</si>
  <si>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</si>
  <si>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</si>
  <si>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</si>
  <si>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</si>
  <si>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</si>
  <si>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</si>
  <si>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</si>
  <si>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</si>
  <si>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</si>
  <si>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</si>
  <si>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</si>
  <si>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</si>
  <si>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</si>
  <si>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</si>
  <si>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</si>
  <si>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</si>
  <si>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</si>
  <si>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</si>
  <si>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</si>
  <si>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</si>
  <si>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</si>
  <si>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</si>
  <si>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</si>
  <si>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</si>
  <si>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</si>
  <si>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</si>
  <si>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</si>
  <si>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</si>
  <si>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</si>
  <si>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</si>
  <si>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</si>
  <si>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</si>
  <si>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</si>
  <si>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</si>
  <si>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</si>
  <si>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</si>
  <si>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</si>
  <si>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</si>
  <si>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</si>
  <si>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</si>
  <si>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</si>
  <si>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</si>
  <si>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</si>
  <si>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</si>
  <si>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</si>
  <si>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</si>
  <si>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</si>
  <si>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</si>
  <si>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</si>
  <si>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</si>
  <si>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</si>
  <si>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</si>
  <si>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</si>
  <si>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</si>
  <si>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</si>
  <si>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</si>
  <si>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</si>
  <si>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</si>
  <si>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</si>
  <si>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</si>
  <si>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</si>
  <si>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</si>
  <si>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</si>
  <si>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</si>
  <si>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</si>
  <si>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</si>
  <si>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</si>
  <si>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</si>
  <si>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</si>
  <si>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</si>
  <si>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</si>
  <si>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</si>
  <si>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</si>
  <si>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</si>
  <si>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</si>
  <si>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</si>
  <si>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</si>
  <si>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</si>
  <si>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</si>
  <si>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</si>
  <si>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</si>
  <si>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</si>
  <si>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</si>
  <si>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</si>
  <si>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</si>
  <si>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</si>
  <si>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</si>
  <si>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</si>
  <si>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</si>
  <si>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</si>
  <si>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</si>
  <si>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</si>
  <si>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</si>
  <si>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</si>
  <si>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</si>
  <si>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</si>
  <si>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</si>
  <si>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</si>
  <si>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</si>
  <si>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</si>
  <si>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</si>
  <si>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</si>
  <si>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</si>
  <si>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</si>
  <si>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</si>
  <si>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</si>
  <si>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</si>
  <si>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</si>
  <si>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</si>
  <si>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</si>
  <si>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</si>
  <si>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</si>
  <si>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</si>
  <si>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</si>
  <si>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</si>
  <si>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</si>
  <si>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</si>
  <si>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</si>
  <si>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</si>
  <si>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</si>
  <si>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</si>
  <si>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</si>
  <si>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</si>
  <si>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</si>
  <si>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</si>
  <si>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</si>
  <si>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</si>
  <si>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</si>
  <si>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</si>
  <si>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</si>
  <si>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</si>
  <si>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</si>
  <si>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</si>
  <si>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</si>
  <si>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</si>
  <si>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</si>
  <si>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</si>
  <si>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</si>
  <si>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</si>
  <si>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</si>
  <si>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</si>
  <si>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</si>
  <si>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</si>
  <si>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</si>
  <si>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</si>
  <si>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</si>
  <si>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</si>
  <si>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</si>
  <si>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</si>
  <si>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</si>
  <si>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</si>
  <si>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</si>
  <si>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</si>
  <si>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</si>
  <si>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</si>
  <si>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</si>
  <si>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</si>
  <si>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</si>
  <si>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</si>
  <si>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</si>
  <si>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</si>
  <si>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</si>
  <si>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</si>
  <si>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</si>
  <si>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</si>
  <si>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</si>
  <si>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</si>
  <si>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</si>
  <si>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</si>
  <si>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</si>
  <si>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</si>
  <si>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</si>
  <si>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</si>
  <si>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</si>
  <si>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</si>
  <si>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</si>
  <si>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</si>
  <si>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</si>
  <si>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</si>
  <si>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</si>
  <si>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</si>
  <si>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</si>
  <si>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</si>
  <si>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</si>
  <si>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</si>
  <si>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</si>
  <si>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</si>
  <si>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</si>
  <si>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</si>
  <si>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</si>
  <si>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</si>
  <si>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</si>
  <si>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</si>
  <si>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</si>
  <si>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</si>
  <si>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</si>
  <si>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</si>
  <si>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</si>
  <si>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</si>
  <si>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</si>
  <si>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</si>
  <si>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</si>
  <si>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</si>
  <si>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</si>
  <si>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</si>
  <si>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</si>
  <si>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</si>
  <si>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</si>
  <si>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</si>
  <si>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</si>
  <si>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</si>
  <si>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</si>
  <si>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</si>
  <si>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</si>
  <si>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</si>
  <si>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</si>
  <si>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</si>
  <si>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</si>
  <si>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</si>
  <si>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</si>
  <si>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</si>
  <si>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</si>
  <si>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</si>
  <si>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</si>
  <si>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</si>
  <si>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</si>
  <si>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</si>
  <si>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</si>
  <si>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</si>
  <si>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</si>
  <si>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</si>
  <si>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</si>
  <si>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</si>
  <si>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</si>
  <si>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</si>
  <si>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</si>
  <si>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</si>
  <si>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</si>
  <si>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</si>
  <si>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</si>
  <si>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</si>
  <si>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</si>
  <si>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</si>
  <si>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</si>
  <si>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</si>
  <si>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</si>
  <si>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</si>
  <si>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</si>
  <si>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</si>
  <si>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</si>
  <si>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</si>
  <si>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</si>
  <si>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</si>
  <si>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</si>
  <si>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</si>
  <si>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</si>
  <si>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</si>
  <si>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</si>
  <si>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</si>
  <si>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</si>
  <si>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</si>
  <si>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</si>
  <si>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</si>
  <si>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</si>
  <si>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</si>
  <si>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</si>
  <si>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</si>
  <si>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</si>
  <si>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</si>
  <si>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</si>
  <si>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</si>
  <si>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</si>
  <si>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</si>
  <si>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</si>
  <si>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</si>
  <si>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</si>
  <si>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</si>
  <si>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</si>
  <si>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</si>
  <si>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</si>
  <si>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</si>
  <si>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</si>
  <si>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</si>
  <si>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</si>
  <si>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</si>
  <si>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</si>
  <si>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</si>
  <si>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</si>
  <si>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</si>
  <si>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</si>
  <si>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</si>
  <si>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</si>
  <si>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</si>
  <si>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</si>
  <si>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</si>
  <si>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</si>
  <si>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</si>
  <si>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</si>
  <si>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</si>
  <si>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</si>
  <si>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</si>
  <si>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</si>
  <si>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</si>
  <si>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</si>
  <si>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</si>
  <si>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</si>
  <si>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</si>
  <si>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</si>
  <si>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</si>
  <si>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</si>
  <si>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</si>
  <si>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</si>
  <si>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</si>
  <si>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</si>
  <si>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</si>
  <si>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</si>
  <si>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</si>
  <si>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</si>
  <si>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</si>
  <si>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</si>
  <si>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</si>
  <si>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</si>
  <si>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</si>
  <si>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</si>
  <si>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</si>
  <si>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</si>
  <si>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</si>
  <si>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</si>
  <si>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</si>
  <si>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</si>
  <si>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</si>
  <si>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</si>
  <si>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</si>
  <si>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</si>
  <si>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</si>
  <si>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</si>
  <si>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</si>
  <si>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</si>
  <si>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</si>
  <si>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</si>
  <si>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</si>
  <si>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</si>
  <si>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</si>
  <si>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</si>
  <si>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</si>
  <si>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</si>
  <si>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</si>
  <si>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</si>
  <si>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</si>
  <si>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</si>
  <si>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</si>
  <si>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</si>
  <si>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</si>
  <si>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</si>
  <si>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</si>
  <si>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</si>
  <si>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</si>
  <si>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</si>
  <si>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</si>
  <si>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</si>
  <si>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</si>
  <si>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</si>
  <si>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</si>
  <si>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</si>
  <si>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</si>
  <si>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</si>
  <si>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</si>
  <si>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</si>
  <si>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</si>
  <si>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</si>
  <si>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</si>
  <si>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</si>
  <si>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</si>
  <si>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</si>
  <si>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</si>
  <si>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</si>
  <si>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</si>
  <si>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</si>
  <si>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</si>
  <si>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</si>
  <si>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</si>
  <si>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</si>
  <si>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</si>
  <si>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</si>
  <si>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</si>
  <si>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</si>
  <si>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</si>
  <si>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</si>
  <si>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</si>
  <si>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</si>
  <si>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</si>
  <si>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</si>
  <si>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</si>
  <si>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</si>
  <si>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</si>
  <si>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</si>
  <si>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</si>
  <si>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</si>
  <si>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</si>
  <si>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</si>
  <si>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</si>
  <si>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</si>
  <si>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</si>
  <si>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</si>
  <si>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</si>
  <si>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</si>
  <si>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</si>
  <si>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</si>
  <si>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</si>
  <si>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</si>
  <si>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</si>
  <si>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</si>
  <si>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</si>
  <si>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</si>
  <si>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</si>
  <si>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</si>
  <si>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</si>
  <si>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</si>
  <si>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</si>
  <si>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</si>
  <si>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</si>
  <si>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</si>
  <si>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</si>
  <si>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</si>
  <si>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</si>
  <si>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</si>
  <si>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</si>
  <si>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</si>
  <si>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</si>
  <si>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</si>
  <si>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</si>
  <si>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</si>
  <si>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</si>
  <si>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</si>
  <si>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</si>
  <si>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</si>
  <si>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</si>
  <si>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</si>
  <si>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</si>
  <si>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</si>
  <si>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</si>
  <si>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</si>
  <si>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</si>
  <si>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</si>
  <si>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</si>
  <si>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</si>
  <si>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</si>
  <si>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</si>
  <si>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</si>
  <si>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</si>
  <si>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</si>
  <si>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</si>
  <si>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</si>
  <si>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</si>
  <si>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</si>
  <si>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</si>
  <si>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</si>
  <si>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</si>
  <si>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</si>
  <si>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</si>
  <si>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</si>
  <si>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</si>
  <si>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</si>
  <si>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</si>
  <si>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</si>
  <si>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</si>
  <si>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</si>
  <si>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</si>
  <si>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</si>
  <si>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</si>
  <si>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</si>
  <si>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</si>
  <si>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</si>
  <si>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</si>
  <si>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</si>
  <si>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</si>
  <si>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</si>
  <si>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</si>
  <si>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</si>
  <si>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</si>
  <si>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</si>
  <si>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</si>
  <si>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</si>
  <si>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</si>
  <si>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</si>
  <si>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</si>
  <si>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</si>
  <si>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</si>
  <si>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</si>
  <si>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</si>
  <si>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</si>
  <si>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</si>
  <si>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</si>
  <si>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</si>
  <si>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</si>
  <si>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</si>
  <si>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</si>
  <si>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</si>
  <si>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</si>
  <si>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</si>
  <si>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</si>
  <si>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</si>
  <si>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</si>
  <si>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</si>
  <si>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</si>
  <si>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</si>
  <si>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</si>
  <si>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</si>
  <si>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</si>
  <si>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</si>
  <si>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</si>
  <si>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</si>
  <si>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</si>
  <si>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</si>
  <si>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</si>
  <si>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</si>
  <si>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</si>
  <si>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</si>
  <si>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</si>
  <si>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</si>
  <si>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</si>
  <si>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</si>
  <si>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</si>
  <si>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</si>
  <si>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</si>
  <si>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</si>
  <si>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</si>
  <si>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</si>
  <si>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</si>
  <si>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</si>
  <si>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</si>
  <si>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</si>
  <si>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</si>
  <si>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</si>
  <si>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</si>
  <si>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</si>
  <si>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</si>
  <si>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</si>
  <si>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</si>
  <si>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</si>
  <si>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</si>
  <si>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</si>
  <si>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</si>
  <si>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</si>
  <si>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</si>
  <si>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</si>
  <si>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</si>
  <si>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</si>
  <si>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</si>
  <si>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</si>
  <si>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</si>
  <si>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</si>
  <si>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</si>
  <si>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</si>
  <si>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</si>
  <si>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</si>
  <si>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</si>
  <si>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</si>
  <si>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</si>
  <si>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</si>
  <si>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</si>
  <si>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</si>
  <si>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</si>
  <si>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</si>
  <si>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</si>
  <si>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</si>
  <si>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</si>
  <si>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</si>
  <si>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</si>
  <si>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</si>
  <si>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</si>
  <si>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</si>
  <si>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</si>
  <si>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</si>
  <si>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</si>
  <si>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</si>
  <si>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</si>
  <si>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</si>
  <si>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</si>
  <si>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</si>
  <si>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</si>
  <si>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</si>
  <si>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</si>
  <si>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</si>
  <si>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</si>
  <si>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</si>
  <si>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</si>
  <si>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</si>
  <si>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</si>
  <si>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</si>
  <si>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</si>
  <si>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</si>
  <si>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</si>
  <si>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</si>
  <si>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</si>
  <si>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</si>
  <si>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</si>
  <si>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</si>
  <si>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</si>
  <si>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</si>
  <si>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</si>
  <si>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</si>
  <si>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</si>
  <si>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</si>
  <si>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</si>
  <si>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</si>
  <si>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</si>
  <si>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</si>
  <si>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</si>
  <si>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</si>
  <si>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</si>
  <si>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</si>
  <si>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</si>
  <si>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</si>
  <si>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</si>
  <si>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</si>
  <si>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</si>
  <si>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</si>
  <si>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</si>
  <si>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</si>
  <si>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</si>
  <si>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</si>
  <si>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</si>
  <si>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</si>
  <si>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</si>
  <si>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</si>
  <si>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</si>
  <si>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</si>
  <si>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</si>
  <si>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</si>
  <si>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</si>
  <si>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</si>
  <si>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</si>
  <si>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</si>
  <si>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</si>
  <si>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</si>
  <si>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</si>
  <si>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</si>
  <si>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</si>
  <si>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</si>
  <si>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</si>
  <si>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</si>
  <si>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</si>
  <si>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</si>
  <si>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</si>
  <si>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</si>
  <si>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</si>
  <si>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</si>
  <si>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</si>
  <si>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</si>
  <si>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</si>
  <si>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</si>
  <si>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</si>
  <si>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</si>
  <si>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</si>
  <si>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</si>
  <si>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</si>
  <si>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</si>
  <si>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</si>
  <si>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</si>
  <si>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</si>
  <si>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</si>
  <si>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</si>
  <si>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</si>
  <si>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</si>
  <si>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</si>
  <si>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</si>
  <si>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</si>
  <si>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</si>
  <si>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</si>
  <si>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</si>
  <si>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</si>
  <si>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</si>
  <si>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</si>
  <si>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</si>
  <si>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</si>
  <si>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</si>
  <si>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</si>
  <si>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</si>
  <si>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</si>
  <si>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</si>
  <si>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</si>
  <si>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</si>
  <si>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</si>
  <si>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</si>
  <si>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</si>
  <si>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</si>
  <si>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</si>
  <si>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</si>
  <si>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</si>
  <si>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</si>
  <si>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</si>
  <si>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</si>
  <si>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</si>
  <si>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</si>
  <si>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</si>
  <si>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</si>
  <si>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</si>
  <si>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</si>
  <si>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</si>
  <si>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</si>
  <si>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</si>
  <si>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</si>
  <si>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</si>
  <si>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</si>
  <si>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</si>
  <si>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</si>
  <si>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</si>
  <si>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</si>
  <si>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</si>
  <si>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</si>
  <si>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</si>
  <si>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</si>
  <si>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</si>
  <si>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</si>
  <si>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</si>
  <si>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</si>
  <si>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</si>
  <si>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</si>
  <si>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</si>
  <si>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</si>
  <si>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</si>
  <si>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</si>
  <si>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</si>
  <si>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</si>
  <si>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</si>
  <si>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</si>
  <si>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</si>
  <si>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</si>
  <si>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</si>
  <si>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</si>
  <si>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</si>
  <si>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</si>
  <si>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</si>
  <si>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</si>
  <si>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</si>
  <si>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</si>
  <si>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</si>
  <si>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</si>
  <si>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</si>
  <si>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</si>
  <si>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</si>
  <si>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</si>
  <si>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</si>
  <si>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</si>
  <si>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</si>
  <si>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</si>
  <si>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</si>
  <si>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</si>
  <si>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</si>
  <si>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</si>
  <si>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</si>
  <si>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</si>
  <si>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</si>
  <si>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</si>
  <si>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</si>
  <si>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</si>
  <si>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</si>
  <si>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</si>
  <si>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</si>
  <si>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</si>
  <si>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</si>
  <si>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</si>
  <si>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</si>
  <si>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</si>
  <si>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</si>
  <si>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</si>
  <si>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</si>
  <si>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</si>
  <si>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</si>
  <si>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</si>
  <si>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</si>
  <si>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</si>
  <si>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</si>
  <si>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</si>
  <si>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</si>
  <si>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</si>
  <si>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</si>
  <si>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</si>
  <si>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</si>
  <si>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</si>
  <si>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</si>
  <si>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</si>
  <si>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</si>
  <si>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</si>
  <si>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</si>
  <si>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</si>
  <si>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</si>
  <si>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</si>
  <si>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</si>
  <si>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</si>
  <si>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</si>
  <si>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</si>
  <si>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</si>
  <si>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</si>
  <si>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</si>
  <si>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</si>
  <si>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</si>
  <si>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</si>
  <si>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</si>
  <si>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</si>
  <si>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</si>
  <si>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</si>
  <si>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</si>
  <si>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</si>
  <si>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</si>
  <si>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</si>
  <si>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</si>
  <si>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</si>
  <si>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</si>
  <si>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</si>
  <si>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</si>
  <si>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</si>
  <si>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</si>
  <si>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</si>
  <si>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</si>
  <si>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</si>
  <si>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</si>
  <si>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</si>
  <si>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</si>
  <si>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</si>
  <si>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</si>
  <si>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</si>
  <si>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</si>
  <si>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</si>
  <si>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</si>
  <si>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</si>
  <si>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</si>
  <si>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</si>
  <si>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</si>
  <si>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</si>
  <si>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</si>
  <si>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</si>
  <si>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</si>
  <si>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</si>
  <si>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</si>
  <si>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</si>
  <si>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</si>
  <si>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</si>
  <si>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</si>
  <si>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</si>
  <si>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</si>
  <si>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</si>
  <si>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</si>
  <si>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</si>
  <si>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</si>
  <si>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</si>
  <si>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</si>
  <si>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</si>
  <si>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</si>
  <si>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</si>
  <si>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</si>
  <si>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</si>
  <si>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</si>
  <si>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</si>
  <si>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</si>
  <si>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</si>
  <si>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</si>
  <si>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</si>
  <si>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</si>
  <si>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</si>
  <si>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</si>
  <si>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</si>
  <si>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</si>
  <si>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</si>
  <si>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</si>
  <si>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</si>
  <si>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</si>
  <si>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</si>
  <si>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</si>
  <si>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</si>
  <si>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</si>
  <si>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</si>
  <si>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</si>
  <si>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</si>
  <si>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</si>
  <si>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</si>
  <si>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</si>
  <si>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</si>
  <si>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</si>
  <si>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</si>
  <si>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</si>
  <si>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</si>
  <si>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</si>
  <si>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</si>
  <si>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</si>
  <si>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</si>
  <si>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</si>
  <si>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</si>
  <si>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</si>
  <si>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</si>
  <si>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</si>
  <si>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</si>
  <si>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</si>
  <si>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</si>
  <si>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</si>
  <si>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</si>
  <si>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</si>
  <si>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</si>
  <si>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</si>
  <si>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</si>
  <si>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</si>
  <si>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</si>
  <si>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</si>
  <si>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</si>
  <si>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</si>
  <si>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</si>
  <si>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</si>
  <si>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</si>
  <si>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</si>
  <si>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</si>
  <si>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</si>
  <si>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</si>
  <si>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</si>
  <si>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</si>
  <si>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</si>
  <si>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</si>
  <si>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</si>
  <si>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</si>
  <si>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</si>
  <si>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</si>
  <si>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</si>
  <si>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</si>
  <si>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</si>
  <si>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</si>
  <si>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</si>
  <si>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</si>
  <si>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</si>
  <si>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</si>
  <si>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</si>
  <si>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</si>
  <si>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</si>
  <si>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</si>
  <si>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</si>
  <si>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</si>
  <si>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</si>
  <si>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</si>
  <si>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</si>
  <si>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</si>
  <si>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</si>
  <si>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</si>
  <si>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</si>
  <si>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</si>
  <si>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</si>
  <si>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</si>
  <si>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</si>
  <si>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</si>
  <si>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</si>
  <si>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</si>
  <si>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</si>
  <si>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</si>
  <si>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</si>
  <si>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</si>
  <si>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</si>
  <si>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</si>
  <si>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</si>
  <si>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</si>
  <si>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</si>
  <si>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</si>
  <si>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</si>
  <si>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</si>
  <si>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</si>
  <si>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</si>
  <si>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</si>
  <si>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</si>
  <si>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</si>
  <si>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</si>
  <si>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</si>
  <si>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</si>
  <si>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</si>
  <si>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</si>
  <si>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</si>
  <si>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</si>
  <si>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</si>
  <si>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</si>
  <si>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</si>
  <si>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</si>
  <si>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</si>
  <si>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</si>
  <si>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</si>
  <si>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</si>
  <si>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</si>
  <si>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</si>
  <si>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</si>
  <si>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</si>
  <si>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</si>
  <si>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</si>
  <si>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</si>
  <si>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</si>
  <si>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</si>
  <si>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</si>
  <si>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</si>
  <si>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</si>
  <si>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</si>
  <si>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</si>
  <si>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</si>
  <si>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</si>
  <si>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</si>
  <si>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</si>
  <si>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</si>
  <si>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</si>
  <si>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</si>
  <si>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</si>
  <si>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</si>
  <si>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</si>
  <si>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</si>
  <si>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</si>
  <si>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</si>
  <si>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</si>
  <si>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</si>
  <si>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</si>
  <si>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</si>
  <si>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</si>
  <si>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</si>
  <si>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</si>
  <si>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</si>
  <si>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</si>
  <si>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</si>
  <si>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</si>
  <si>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</si>
  <si>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</si>
  <si>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</si>
  <si>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</si>
  <si>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</si>
  <si>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</si>
  <si>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</si>
  <si>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</si>
  <si>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</si>
  <si>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</si>
  <si>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</si>
  <si>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</si>
  <si>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</si>
  <si>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</si>
  <si>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</si>
  <si>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</si>
  <si>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</si>
  <si>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</si>
  <si>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</si>
  <si>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</si>
  <si>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</si>
  <si>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</si>
  <si>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</si>
  <si>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</si>
  <si>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</si>
  <si>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</si>
  <si>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</si>
  <si>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</si>
  <si>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</si>
  <si>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</si>
  <si>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</si>
  <si>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</si>
  <si>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</si>
  <si>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</si>
  <si>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</si>
  <si>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</si>
  <si>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</si>
  <si>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</si>
  <si>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</si>
  <si>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</si>
  <si>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</si>
  <si>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</si>
  <si>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</si>
  <si>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</si>
  <si>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</si>
  <si>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</si>
  <si>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</si>
  <si>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</si>
  <si>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</si>
  <si>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</si>
  <si>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</si>
  <si>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</si>
  <si>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</si>
  <si>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</si>
  <si>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</si>
  <si>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</si>
  <si>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</si>
  <si>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</si>
  <si>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</si>
  <si>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</si>
  <si>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</si>
  <si>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</si>
  <si>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</si>
  <si>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</si>
  <si>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</si>
  <si>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</si>
  <si>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</si>
  <si>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</si>
  <si>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</si>
  <si>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</si>
  <si>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</si>
  <si>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</si>
  <si>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</si>
  <si>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</si>
  <si>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</si>
  <si>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</si>
  <si>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</si>
  <si>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</si>
  <si>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</si>
  <si>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</si>
  <si>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</si>
  <si>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</si>
  <si>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</si>
  <si>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</si>
  <si>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</si>
  <si>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</si>
  <si>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</si>
  <si>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</si>
  <si>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</si>
  <si>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</si>
  <si>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</si>
  <si>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</si>
  <si>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</si>
  <si>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</si>
  <si>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</si>
  <si>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</si>
  <si>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</si>
  <si>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</si>
  <si>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</si>
  <si>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</si>
  <si>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</si>
  <si>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</si>
  <si>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</si>
  <si>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</si>
  <si>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</si>
  <si>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</si>
  <si>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</si>
  <si>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</si>
  <si>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</si>
  <si>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</si>
  <si>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</si>
  <si>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</si>
  <si>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</si>
  <si>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</si>
  <si>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</si>
  <si>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</si>
  <si>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</si>
  <si>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</si>
  <si>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</si>
  <si>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</si>
  <si>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</si>
  <si>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</si>
  <si>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</si>
  <si>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</si>
  <si>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</si>
  <si>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</si>
  <si>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</si>
  <si>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</si>
  <si>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</si>
  <si>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</si>
  <si>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</si>
  <si>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</si>
  <si>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</si>
  <si>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</si>
  <si>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</si>
  <si>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</si>
  <si>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</si>
  <si>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</si>
  <si>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</si>
  <si>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</si>
  <si>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</si>
  <si>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</si>
  <si>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</si>
  <si>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</si>
  <si>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</si>
  <si>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</si>
  <si>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</si>
  <si>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</si>
  <si>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</si>
  <si>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</si>
  <si>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</si>
  <si>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</si>
  <si>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</si>
  <si>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</si>
  <si>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</si>
  <si>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</si>
  <si>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</si>
  <si>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</si>
  <si>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</si>
  <si>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</si>
  <si>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</si>
  <si>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</si>
  <si>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</si>
  <si>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</si>
  <si>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</si>
  <si>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</si>
  <si>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</si>
  <si>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</si>
  <si>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</si>
  <si>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</si>
  <si>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</si>
  <si>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</si>
  <si>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</si>
  <si>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</si>
  <si>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</si>
  <si>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</si>
  <si>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</si>
  <si>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</si>
  <si>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</si>
  <si>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</si>
  <si>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</si>
  <si>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</si>
  <si>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</si>
  <si>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</si>
  <si>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</si>
  <si>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</si>
  <si>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</si>
  <si>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</si>
  <si>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</si>
  <si>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</si>
  <si>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</si>
  <si>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</si>
  <si>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</si>
  <si>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</si>
  <si>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</si>
  <si>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</si>
  <si>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</si>
  <si>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</si>
  <si>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</si>
  <si>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</si>
  <si>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</si>
  <si>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</si>
  <si>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</si>
  <si>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</si>
  <si>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</si>
  <si>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</si>
  <si>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</si>
  <si>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</si>
  <si>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</si>
  <si>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</si>
  <si>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</si>
  <si>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</si>
  <si>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</si>
  <si>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</si>
  <si>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</si>
  <si>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</si>
  <si>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</si>
  <si>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</si>
  <si>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</si>
  <si>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</si>
  <si>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</si>
  <si>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</si>
  <si>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</si>
  <si>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</si>
  <si>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</si>
  <si>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</si>
  <si>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</si>
  <si>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</si>
  <si>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</si>
  <si>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</si>
  <si>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</si>
  <si>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</si>
  <si>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</si>
  <si>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</si>
  <si>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</si>
  <si>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</si>
  <si>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</si>
  <si>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</si>
  <si>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</si>
  <si>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</si>
  <si>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</si>
  <si>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</si>
  <si>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</si>
  <si>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</si>
  <si>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</si>
  <si>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</si>
  <si>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</si>
  <si>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</si>
  <si>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</si>
  <si>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</si>
  <si>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</si>
  <si>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</si>
  <si>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</si>
  <si>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</si>
  <si>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</si>
  <si>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</si>
  <si>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</si>
  <si>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</si>
  <si>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</si>
  <si>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</si>
  <si>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</si>
  <si>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</si>
  <si>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</si>
  <si>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</si>
  <si>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</si>
  <si>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</si>
  <si>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</si>
  <si>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</si>
  <si>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</si>
  <si>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</si>
  <si>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</si>
  <si>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</si>
  <si>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</si>
  <si>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</si>
  <si>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</si>
  <si>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</si>
  <si>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</si>
  <si>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</si>
  <si>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</si>
  <si>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</si>
  <si>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</si>
  <si>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</si>
  <si>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</si>
  <si>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</si>
  <si>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</si>
  <si>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</si>
  <si>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</si>
  <si>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</si>
  <si>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</si>
  <si>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</si>
  <si>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</si>
  <si>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</si>
  <si>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</si>
  <si>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</si>
  <si>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</si>
  <si>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</si>
  <si>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</si>
  <si>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</si>
  <si>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</si>
  <si>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</si>
  <si>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</si>
  <si>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</si>
  <si>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</si>
  <si>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</si>
  <si>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</si>
  <si>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</si>
  <si>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</si>
  <si>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</si>
  <si>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</si>
  <si>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</si>
  <si>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</si>
  <si>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</si>
  <si>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</si>
  <si>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</si>
  <si>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</si>
  <si>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</si>
  <si>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</si>
  <si>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</si>
  <si>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</si>
  <si>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</si>
  <si>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</si>
  <si>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</si>
  <si>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</si>
  <si>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</si>
  <si>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</si>
  <si>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</si>
  <si>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</si>
  <si>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</si>
  <si>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</si>
  <si>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</si>
  <si>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</si>
  <si>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</si>
  <si>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</si>
  <si>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</si>
  <si>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</si>
  <si>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</si>
  <si>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</si>
  <si>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</si>
  <si>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</si>
  <si>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</si>
  <si>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</si>
  <si>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</si>
  <si>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</si>
  <si>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</si>
  <si>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</si>
  <si>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</si>
  <si>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</si>
  <si>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</si>
  <si>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</si>
  <si>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</si>
  <si>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</si>
  <si>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</si>
  <si>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</si>
  <si>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</si>
  <si>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</si>
  <si>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</si>
  <si>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</si>
  <si>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</si>
  <si>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</si>
  <si>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</si>
  <si>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</si>
  <si>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</si>
  <si>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</si>
  <si>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</si>
  <si>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</si>
  <si>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</si>
  <si>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</si>
  <si>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</si>
  <si>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</si>
  <si>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</si>
  <si>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</si>
  <si>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</si>
  <si>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</si>
  <si>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</si>
  <si>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</si>
  <si>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</si>
  <si>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</si>
  <si>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</si>
  <si>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</si>
  <si>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</si>
  <si>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</si>
  <si>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</si>
  <si>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</si>
  <si>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</si>
  <si>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</si>
  <si>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</si>
  <si>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</si>
  <si>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</si>
  <si>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</si>
  <si>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</si>
  <si>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</si>
  <si>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</si>
  <si>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</si>
  <si>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</si>
  <si>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</si>
  <si>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</si>
  <si>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</si>
  <si>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</si>
  <si>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</si>
  <si>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</si>
  <si>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</si>
  <si>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</si>
  <si>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</si>
  <si>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</si>
  <si>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</si>
  <si>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</si>
  <si>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</si>
  <si>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</si>
  <si>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</si>
  <si>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</si>
  <si>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</si>
  <si>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</si>
  <si>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</si>
  <si>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</si>
  <si>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</si>
  <si>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</si>
  <si>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</si>
  <si>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</si>
  <si>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</si>
  <si>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</si>
  <si>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</si>
  <si>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</si>
  <si>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</si>
  <si>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</si>
  <si>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</si>
  <si>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</si>
  <si>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</si>
  <si>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</si>
  <si>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</si>
  <si>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</si>
  <si>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</si>
  <si>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</si>
  <si>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</si>
  <si>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</si>
  <si>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</si>
  <si>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</si>
  <si>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</si>
  <si>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</si>
  <si>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</si>
  <si>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</si>
  <si>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</si>
  <si>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</si>
  <si>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</si>
  <si>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</si>
  <si>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</si>
  <si>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</si>
  <si>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</si>
  <si>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</si>
  <si>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</si>
  <si>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</si>
  <si>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</si>
  <si>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</si>
  <si>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</si>
  <si>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</si>
  <si>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</si>
  <si>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</si>
  <si>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</si>
  <si>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</si>
  <si>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</si>
  <si>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</si>
  <si>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</si>
  <si>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</si>
  <si>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</si>
  <si>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</si>
  <si>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</si>
  <si>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</si>
  <si>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</si>
  <si>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</si>
  <si>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</si>
  <si>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</si>
  <si>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</si>
  <si>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</si>
  <si>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</si>
  <si>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</si>
  <si>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</si>
  <si>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</si>
  <si>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</si>
  <si>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</si>
  <si>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</si>
  <si>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</si>
  <si>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</si>
  <si>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</si>
  <si>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</si>
  <si>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</si>
  <si>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</si>
  <si>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</si>
  <si>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</si>
  <si>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</si>
  <si>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</si>
  <si>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</si>
  <si>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</si>
  <si>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</si>
  <si>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</si>
  <si>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</si>
  <si>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</si>
  <si>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</si>
  <si>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</si>
  <si>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</si>
  <si>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</si>
  <si>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</si>
  <si>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</si>
  <si>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</si>
  <si>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</si>
  <si>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</si>
  <si>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</si>
  <si>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</si>
  <si>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</si>
  <si>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</si>
  <si>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</si>
  <si>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</si>
  <si>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</si>
  <si>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</si>
  <si>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</si>
  <si>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</si>
  <si>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</si>
  <si>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</si>
  <si>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</si>
  <si>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</si>
  <si>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</si>
  <si>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</si>
  <si>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</si>
  <si>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</si>
  <si>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</si>
  <si>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</si>
  <si>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</si>
  <si>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</si>
  <si>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</si>
  <si>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</si>
  <si>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</si>
  <si>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</si>
  <si>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</si>
  <si>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</si>
  <si>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</si>
  <si>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</si>
  <si>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</si>
  <si>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</si>
  <si>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</si>
  <si>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</si>
  <si>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</si>
  <si>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</si>
  <si>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</si>
  <si>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</si>
  <si>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</si>
  <si>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</si>
  <si>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</si>
  <si>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</si>
  <si>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</si>
  <si>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</si>
  <si>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</si>
  <si>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</si>
  <si>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</si>
  <si>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</si>
  <si>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</si>
  <si>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</si>
  <si>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</si>
  <si>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</si>
  <si>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</si>
  <si>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</si>
  <si>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</si>
  <si>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</si>
  <si>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</si>
  <si>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</si>
  <si>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</si>
  <si>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</si>
  <si>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</si>
  <si>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</si>
  <si>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</si>
  <si>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</si>
  <si>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</si>
  <si>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</si>
  <si>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</si>
  <si>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</si>
  <si>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</si>
  <si>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</si>
  <si>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</si>
  <si>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</si>
  <si>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</si>
  <si>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</si>
  <si>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</si>
  <si>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</si>
  <si>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</si>
  <si>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</si>
  <si>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</si>
  <si>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</si>
  <si>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</si>
  <si>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</si>
  <si>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</si>
  <si>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</si>
  <si>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</si>
  <si>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</si>
  <si>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</si>
  <si>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</si>
  <si>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</si>
  <si>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</si>
  <si>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</si>
  <si>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</si>
  <si>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</si>
  <si>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</si>
  <si>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</si>
  <si>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</si>
  <si>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</si>
  <si>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</si>
  <si>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</si>
  <si>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</si>
  <si>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</si>
  <si>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</si>
  <si>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</si>
  <si>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</si>
  <si>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</si>
  <si>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</si>
  <si>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</si>
  <si>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</si>
  <si>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</si>
  <si>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</si>
  <si>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</si>
  <si>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</si>
  <si>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</si>
  <si>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</si>
  <si>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</si>
  <si>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</si>
  <si>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</si>
  <si>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</si>
  <si>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</si>
  <si>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</si>
  <si>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</si>
  <si>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</si>
  <si>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</si>
  <si>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</si>
  <si>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</si>
  <si>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</si>
  <si>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</si>
  <si>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</si>
  <si>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</si>
  <si>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</si>
  <si>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</si>
  <si>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</si>
  <si>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</si>
  <si>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</si>
  <si>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</si>
  <si>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</si>
  <si>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</si>
  <si>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</si>
  <si>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</si>
  <si>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</si>
  <si>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</si>
  <si>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</si>
  <si>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</si>
  <si>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</si>
  <si>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</si>
  <si>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</si>
  <si>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</si>
  <si>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</si>
  <si>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</si>
  <si>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</si>
  <si>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</si>
  <si>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</si>
  <si>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</si>
  <si>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</si>
  <si>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</si>
  <si>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</si>
  <si>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</si>
  <si>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</si>
  <si>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</si>
  <si>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</si>
  <si>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</si>
  <si>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</si>
  <si>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</si>
  <si>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</si>
  <si>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</si>
  <si>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</si>
  <si>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</si>
  <si>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</si>
  <si>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</si>
  <si>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</si>
  <si>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</si>
  <si>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</si>
  <si>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</si>
  <si>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</si>
  <si>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</si>
  <si>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</si>
  <si>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</si>
  <si>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</si>
  <si>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</si>
  <si>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</si>
  <si>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</si>
  <si>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</si>
  <si>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</si>
  <si>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</si>
  <si>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</si>
  <si>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</si>
  <si>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</si>
  <si>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</si>
  <si>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</si>
  <si>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</si>
  <si>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</si>
  <si>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</si>
  <si>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</si>
  <si>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</si>
  <si>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</si>
  <si>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</si>
  <si>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</si>
  <si>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</si>
  <si>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</si>
  <si>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</si>
  <si>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</si>
  <si>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</si>
  <si>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</si>
  <si>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</si>
  <si>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</si>
  <si>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</si>
  <si>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</si>
  <si>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</si>
  <si>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</si>
  <si>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</si>
  <si>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</si>
  <si>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</si>
  <si>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</si>
  <si>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</si>
  <si>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</si>
  <si>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</si>
  <si>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</si>
  <si>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</si>
  <si>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</si>
  <si>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</si>
  <si>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</si>
  <si>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</si>
  <si>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</si>
  <si>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</si>
  <si>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</si>
  <si>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</si>
  <si>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</si>
  <si>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</si>
  <si>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</si>
  <si>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</si>
  <si>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</si>
  <si>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</si>
  <si>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</si>
  <si>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</si>
  <si>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</si>
  <si>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</si>
  <si>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</si>
  <si>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</si>
  <si>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</si>
  <si>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</si>
  <si>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</si>
  <si>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</si>
  <si>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</si>
  <si>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</si>
  <si>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</si>
  <si>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</si>
  <si>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</si>
  <si>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</si>
  <si>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</si>
  <si>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</si>
  <si>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</si>
  <si>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</si>
  <si>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</si>
  <si>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</si>
  <si>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</si>
  <si>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</si>
  <si>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</si>
  <si>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</si>
  <si>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</si>
  <si>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</si>
  <si>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</si>
  <si>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</si>
  <si>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</si>
  <si>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</si>
  <si>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</si>
  <si>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</si>
  <si>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</si>
  <si>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</si>
  <si>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</si>
  <si>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</si>
  <si>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</si>
  <si>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</si>
  <si>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</si>
  <si>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</si>
  <si>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</si>
  <si>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</si>
  <si>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</si>
  <si>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</si>
  <si>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</si>
  <si>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</si>
  <si>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</si>
  <si>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</si>
  <si>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</si>
  <si>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</si>
  <si>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</si>
  <si>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</si>
  <si>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</si>
  <si>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</si>
  <si>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</si>
  <si>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</si>
  <si>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</si>
  <si>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</si>
  <si>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</si>
  <si>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</si>
  <si>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</si>
  <si>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</si>
  <si>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</si>
  <si>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</si>
  <si>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</si>
  <si>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</si>
  <si>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</si>
  <si>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</si>
  <si>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</si>
  <si>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</si>
  <si>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</si>
  <si>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</si>
  <si>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</si>
  <si>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</si>
  <si>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</si>
  <si>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</si>
  <si>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</si>
  <si>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</si>
  <si>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</si>
  <si>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</si>
  <si>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</si>
  <si>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</si>
  <si>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</si>
  <si>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</si>
  <si>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</si>
  <si>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</si>
  <si>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</si>
  <si>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</si>
  <si>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</si>
  <si>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</si>
  <si>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</si>
  <si>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</si>
  <si>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</si>
  <si>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</si>
  <si>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</si>
  <si>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</si>
  <si>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</si>
  <si>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</si>
  <si>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</si>
  <si>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</si>
  <si>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</si>
  <si>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</si>
  <si>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</si>
  <si>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</si>
  <si>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</si>
  <si>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</si>
  <si>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</si>
  <si>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</si>
  <si>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</si>
  <si>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</si>
  <si>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</si>
  <si>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</si>
  <si>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</si>
  <si>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</si>
  <si>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</si>
  <si>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</si>
  <si>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</si>
  <si>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</si>
  <si>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</si>
  <si>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</si>
  <si>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</si>
  <si>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</si>
  <si>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</si>
  <si>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</si>
  <si>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</si>
  <si>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</si>
  <si>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</si>
  <si>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</si>
  <si>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</si>
  <si>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</si>
  <si>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</si>
  <si>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</si>
  <si>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</si>
  <si>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</si>
  <si>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</si>
  <si>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</si>
  <si>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</si>
  <si>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</si>
  <si>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</si>
  <si>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</si>
  <si>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</si>
  <si>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</si>
  <si>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</si>
  <si>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</si>
  <si>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</si>
  <si>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</si>
  <si>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</si>
  <si>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</si>
  <si>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</si>
  <si>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</si>
  <si>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</si>
  <si>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</si>
  <si>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</si>
  <si>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</si>
  <si>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</si>
  <si>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</si>
  <si>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</si>
  <si>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</si>
  <si>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</si>
  <si>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</si>
  <si>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</si>
  <si>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</si>
  <si>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</si>
  <si>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</si>
  <si>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</si>
  <si>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</si>
  <si>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</si>
  <si>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</si>
  <si>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</si>
  <si>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</si>
  <si>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</si>
  <si>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</si>
  <si>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</si>
  <si>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</si>
  <si>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</si>
  <si>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</si>
  <si>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</si>
  <si>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</si>
  <si>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</si>
  <si>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</si>
  <si>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</si>
  <si>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</si>
  <si>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</si>
  <si>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</si>
  <si>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</si>
  <si>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</si>
  <si>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</si>
  <si>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</si>
  <si>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</si>
  <si>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</si>
  <si>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</si>
  <si>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</si>
  <si>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</si>
  <si>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</si>
  <si>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</si>
  <si>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</si>
  <si>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</si>
  <si>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</si>
  <si>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</si>
  <si>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</si>
  <si>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</si>
  <si>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</si>
  <si>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</si>
  <si>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</si>
  <si>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</si>
  <si>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</si>
  <si>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</si>
  <si>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</si>
  <si>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</si>
  <si>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</si>
  <si>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</si>
  <si>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</si>
  <si>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</si>
  <si>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</si>
  <si>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</si>
  <si>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</si>
  <si>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</si>
  <si>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</si>
  <si>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</si>
  <si>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</si>
  <si>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</si>
  <si>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</si>
  <si>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</si>
  <si>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</si>
  <si>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</si>
  <si>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</si>
  <si>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</si>
  <si>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</si>
  <si>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</si>
  <si>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</si>
  <si>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</si>
  <si>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</si>
  <si>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</si>
  <si>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</si>
  <si>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</si>
  <si>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</si>
  <si>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</si>
  <si>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</si>
  <si>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</si>
  <si>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</si>
  <si>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</si>
  <si>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</si>
  <si>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</si>
  <si>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</si>
  <si>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</si>
  <si>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</si>
  <si>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</si>
  <si>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</si>
  <si>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</si>
  <si>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</si>
  <si>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</si>
  <si>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</si>
  <si>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</si>
  <si>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</si>
  <si>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</si>
  <si>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</si>
  <si>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</si>
  <si>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</si>
  <si>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</si>
  <si>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</si>
  <si>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</si>
  <si>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</si>
  <si>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</si>
  <si>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</si>
  <si>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</si>
  <si>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</si>
  <si>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</si>
  <si>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</si>
  <si>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</si>
  <si>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</si>
  <si>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</si>
  <si>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</si>
  <si>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</si>
  <si>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</si>
  <si>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</si>
  <si>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</si>
  <si>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</si>
  <si>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</si>
  <si>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</si>
  <si>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</si>
  <si>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</si>
  <si>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</si>
  <si>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</si>
  <si>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</si>
  <si>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</si>
  <si>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</si>
  <si>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</si>
  <si>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</si>
  <si>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</si>
  <si>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</si>
  <si>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</si>
  <si>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</si>
  <si>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</si>
  <si>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</si>
  <si>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</si>
  <si>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</si>
  <si>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</si>
  <si>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</si>
  <si>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</si>
  <si>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</si>
  <si>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</si>
  <si>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</si>
  <si>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</si>
  <si>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</si>
  <si>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</si>
  <si>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</si>
  <si>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</si>
  <si>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</si>
  <si>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</si>
  <si>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</si>
  <si>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</si>
  <si>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</si>
  <si>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</si>
  <si>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</si>
  <si>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</si>
  <si>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</si>
  <si>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</si>
  <si>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</si>
  <si>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</si>
  <si>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</si>
  <si>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</si>
  <si>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</si>
  <si>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</si>
  <si>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</si>
  <si>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</si>
  <si>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</si>
  <si>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</si>
  <si>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</si>
  <si>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</si>
  <si>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</si>
  <si>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</si>
  <si>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</si>
  <si>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</si>
  <si>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</si>
  <si>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</si>
  <si>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</si>
  <si>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</si>
  <si>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</si>
  <si>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</si>
  <si>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</si>
  <si>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</si>
  <si>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</si>
  <si>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</si>
  <si>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</si>
  <si>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</si>
  <si>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</si>
  <si>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</si>
  <si>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</si>
  <si>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</si>
  <si>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</si>
  <si>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</si>
  <si>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</si>
  <si>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</si>
  <si>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</si>
  <si>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</si>
  <si>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</si>
  <si>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</si>
  <si>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</si>
  <si>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</si>
  <si>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</si>
  <si>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</si>
  <si>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</si>
  <si>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</si>
  <si>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</si>
  <si>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</si>
  <si>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</si>
  <si>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</si>
  <si>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</si>
  <si>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</si>
  <si>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</si>
  <si>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</si>
  <si>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</si>
  <si>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</si>
  <si>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</si>
  <si>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</si>
  <si>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</si>
  <si>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</si>
  <si>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</si>
  <si>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</si>
  <si>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</si>
  <si>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</si>
  <si>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</si>
  <si>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</si>
  <si>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</si>
  <si>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</si>
  <si>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</si>
  <si>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</si>
  <si>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</si>
  <si>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</si>
  <si>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</si>
  <si>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</si>
  <si>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</si>
  <si>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</si>
  <si>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</si>
  <si>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</si>
  <si>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</si>
  <si>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</si>
  <si>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</si>
  <si>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</si>
  <si>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</si>
  <si>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</si>
  <si>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</si>
  <si>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</si>
  <si>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</si>
  <si>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</si>
  <si>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</si>
  <si>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</si>
  <si>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</si>
  <si>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</si>
  <si>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</si>
  <si>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</si>
  <si>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</si>
  <si>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</si>
  <si>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</si>
  <si>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</si>
  <si>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</si>
  <si>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</si>
  <si>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</si>
  <si>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</si>
  <si>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</si>
  <si>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</si>
  <si>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</si>
  <si>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</si>
  <si>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</si>
  <si>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</si>
  <si>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</si>
  <si>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</si>
  <si>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</si>
  <si>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</si>
  <si>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</si>
  <si>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</si>
  <si>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</si>
  <si>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</si>
  <si>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</si>
  <si>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</si>
  <si>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</si>
  <si>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</si>
  <si>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</si>
  <si>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</si>
  <si>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</si>
  <si>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</si>
  <si>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</si>
  <si>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</si>
  <si>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</si>
  <si>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</si>
  <si>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</si>
  <si>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</si>
  <si>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</si>
  <si>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</si>
  <si>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</si>
  <si>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</si>
  <si>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</si>
  <si>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</si>
  <si>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</si>
  <si>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</si>
  <si>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</si>
  <si>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</si>
  <si>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</si>
  <si>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</si>
  <si>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</si>
  <si>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</si>
  <si>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</si>
  <si>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</si>
  <si>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</si>
  <si>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</si>
  <si>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</si>
  <si>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</si>
  <si>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</si>
  <si>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</si>
  <si>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</si>
  <si>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</si>
  <si>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</si>
  <si>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</si>
  <si>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</si>
  <si>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</si>
  <si>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</si>
  <si>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</si>
  <si>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</si>
  <si>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</si>
  <si>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</si>
  <si>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</si>
  <si>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</si>
  <si>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</si>
  <si>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</si>
  <si>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</si>
  <si>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</si>
  <si>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</si>
  <si>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</si>
  <si>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</si>
  <si>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</si>
  <si>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</si>
  <si>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</si>
  <si>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</si>
  <si>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</si>
  <si>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</si>
  <si>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</si>
  <si>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</si>
  <si>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</si>
  <si>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</si>
  <si>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</si>
  <si>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</si>
  <si>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</si>
  <si>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</si>
  <si>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</si>
  <si>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</si>
  <si>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</si>
  <si>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</si>
  <si>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</si>
  <si>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</si>
  <si>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</si>
  <si>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</si>
  <si>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</si>
  <si>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</si>
  <si>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</si>
  <si>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</si>
  <si>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</si>
  <si>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</si>
  <si>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</si>
  <si>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</si>
  <si>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</si>
  <si>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</si>
  <si>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</si>
  <si>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</si>
  <si>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</si>
  <si>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</si>
  <si>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</si>
  <si>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</si>
  <si>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</si>
  <si>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</si>
  <si>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</si>
  <si>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</si>
  <si>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</si>
  <si>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</si>
  <si>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</si>
  <si>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</si>
  <si>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</si>
  <si>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</si>
  <si>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</si>
  <si>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</si>
  <si>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</si>
  <si>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</si>
  <si>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</si>
  <si>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</si>
  <si>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</si>
  <si>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</si>
  <si>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</si>
  <si>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</si>
  <si>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</si>
  <si>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</si>
  <si>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</si>
  <si>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</si>
  <si>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</si>
  <si>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</si>
  <si>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</si>
  <si>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</si>
  <si>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</si>
  <si>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</si>
  <si>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</si>
  <si>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</si>
  <si>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</si>
  <si>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</si>
  <si>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</si>
  <si>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</si>
  <si>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</si>
  <si>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</si>
  <si>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</si>
  <si>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</si>
  <si>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</si>
  <si>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</si>
  <si>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</si>
  <si>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</si>
  <si>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</si>
  <si>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</si>
  <si>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</si>
  <si>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</si>
  <si>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</si>
  <si>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</si>
  <si>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</si>
  <si>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</si>
  <si>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</si>
  <si>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</si>
  <si>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</si>
  <si>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</si>
  <si>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</si>
  <si>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</si>
  <si>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</si>
  <si>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</si>
  <si>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</si>
  <si>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</si>
  <si>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</si>
  <si>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</si>
  <si>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</si>
  <si>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</si>
  <si>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</si>
  <si>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</si>
  <si>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</si>
  <si>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</si>
  <si>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</si>
  <si>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</si>
  <si>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</si>
  <si>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</si>
  <si>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</si>
  <si>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</si>
  <si>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</si>
  <si>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</si>
  <si>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</si>
  <si>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</si>
  <si>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</si>
  <si>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</si>
  <si>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</si>
  <si>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</si>
  <si>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</si>
  <si>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</si>
  <si>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</si>
  <si>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</si>
  <si>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</si>
  <si>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</si>
  <si>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</si>
  <si>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</si>
  <si>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</si>
  <si>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</si>
  <si>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</si>
  <si>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</si>
  <si>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</si>
  <si>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</si>
  <si>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</si>
  <si>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</si>
  <si>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</si>
  <si>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</si>
  <si>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</si>
  <si>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</si>
  <si>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</si>
  <si>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</si>
  <si>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</si>
  <si>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</si>
  <si>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</si>
  <si>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</si>
  <si>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</si>
  <si>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</si>
  <si>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</si>
  <si>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</si>
  <si>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</si>
  <si>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</si>
  <si>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</si>
  <si>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</si>
  <si>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</si>
  <si>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</si>
  <si>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</si>
  <si>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</si>
  <si>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</si>
  <si>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</si>
  <si>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</si>
  <si>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</si>
  <si>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</si>
  <si>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</si>
  <si>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</si>
  <si>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</si>
  <si>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</si>
  <si>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</si>
  <si>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</si>
  <si>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</si>
  <si>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</si>
  <si>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</si>
  <si>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</si>
  <si>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</si>
  <si>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</si>
  <si>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</si>
  <si>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</si>
  <si>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</si>
  <si>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</si>
  <si>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</si>
  <si>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</si>
  <si>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</si>
  <si>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</si>
  <si>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</si>
  <si>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</si>
  <si>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</si>
  <si>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</si>
  <si>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</si>
  <si>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</si>
  <si>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</si>
  <si>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</si>
  <si>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</si>
  <si>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</si>
  <si>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</si>
  <si>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</si>
  <si>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</si>
  <si>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</si>
  <si>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</si>
  <si>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</si>
  <si>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</si>
  <si>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</si>
  <si>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</si>
  <si>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</si>
  <si>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</si>
  <si>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Category</t>
  </si>
  <si>
    <t>Percent Funded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</si>
  <si>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</si>
  <si>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</si>
  <si>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</si>
  <si>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</si>
  <si>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</si>
  <si>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</si>
  <si>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</si>
  <si>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</si>
  <si>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</si>
  <si>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</si>
  <si>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</si>
  <si>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</si>
  <si>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</si>
  <si>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</si>
  <si>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</si>
  <si>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</si>
  <si>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</si>
  <si>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</si>
  <si>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</si>
  <si>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</si>
  <si>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</si>
  <si>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</si>
  <si>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</si>
  <si>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</si>
  <si>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</si>
  <si>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</si>
  <si>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</si>
  <si>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</si>
  <si>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</si>
  <si>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</si>
  <si>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</si>
  <si>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</si>
  <si>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</si>
  <si>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</si>
  <si>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</si>
  <si>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</si>
  <si>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</si>
  <si>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</si>
  <si>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</si>
  <si>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</si>
  <si>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</si>
  <si>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</si>
  <si>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 Donation</t>
  </si>
  <si>
    <t>Row Labels</t>
  </si>
  <si>
    <t>Grand Total</t>
  </si>
  <si>
    <t>Count of state</t>
  </si>
  <si>
    <t>Column Labels</t>
  </si>
  <si>
    <t>(All)</t>
  </si>
  <si>
    <t>Count of name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</si>
  <si>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</si>
  <si>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</si>
  <si>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</si>
  <si>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</si>
  <si>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</si>
  <si>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</si>
  <si>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</si>
  <si>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</si>
  <si>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</si>
  <si>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</si>
  <si>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</si>
  <si>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</si>
  <si>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</si>
  <si>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</si>
  <si>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</si>
  <si>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</si>
  <si>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</si>
  <si>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</si>
  <si>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</si>
  <si>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</si>
  <si>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</si>
  <si>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</si>
  <si>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</si>
  <si>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</si>
  <si>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</si>
  <si>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</si>
  <si>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</si>
  <si>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</si>
  <si>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</si>
  <si>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</si>
  <si>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</si>
  <si>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Percentage Success</t>
  </si>
  <si>
    <t>Percentage Fail</t>
  </si>
  <si>
    <t>Percentage Cancelled</t>
  </si>
  <si>
    <t>Campaign Status</t>
  </si>
  <si>
    <t>Successful</t>
  </si>
  <si>
    <t>Failed</t>
  </si>
  <si>
    <t>Canceled</t>
  </si>
  <si>
    <t>Mean</t>
  </si>
  <si>
    <t>Variance</t>
  </si>
  <si>
    <t>Std Dev</t>
  </si>
  <si>
    <t>Median</t>
  </si>
  <si>
    <t>Minimum</t>
  </si>
  <si>
    <t>Maximun</t>
  </si>
  <si>
    <t>* The median provides a more meaningful data with the number provided.</t>
  </si>
  <si>
    <t>** The data show us that there was more success campaigs versus those campaigns that failed.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</si>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</sst>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vertical="center"/>
    </xf>
    <xf numFmtId="9" fontId="0" fillId="0" borderId="0" xfId="1" applyFont="1"/>
    <xf numFmtId="1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0" applyNumberFormat="1"/>
    <xf numFmtId="9" fontId="1" fillId="0" borderId="0" xfId="0" applyNumberFormat="1" applyFont="1"/>
    <xf numFmtId="0" fontId="1" fillId="0" borderId="0" xfId="0" applyFont="1" applyBorder="1" applyAlignment="1">
      <alignment horizontal="center"/>
    </xf>
    <xf numFmtId="0" fontId="0" fillId="0" borderId="0" xfId="0" applyBorder="1" applyAlignment="1">
      <alignment horizontal="center"/>
    </xf>
    <xf numFmtId="43" fontId="0" fillId="0" borderId="0" xfId="2" applyFont="1"/>
  </cellXfs>
  <cellStyles count="3">
    <cellStyle name="Comma" xfId="2" builtinId="3"/>
    <cellStyle name="Normal" xfId="0" builtinId="0"/>
    <cellStyle name="Percent" xfId="1" builtinId="5"/>
  </cellStyles>
  <dxfs count="7"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5"/>
        </patternFill>
      </fill>
    </dxf>
    <dxf>
      <font>
        <color auto="1"/>
      </font>
      <fill>
        <patternFill>
          <bgColor theme="9"/>
        </patternFill>
      </fill>
    </dxf>
    <dxf>
      <font>
        <color auto="1"/>
      </font>
      <fill>
        <patternFill>
          <bgColor theme="5"/>
        </patternFill>
      </fill>
    </dxf>
    <dxf>
      <font>
        <color auto="1"/>
      </font>
      <fill>
        <patternFill>
          <bgColor theme="9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Daniel Garza Homework.xlsx]Category Pivot Table!PivotTable1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Table'!$B$3:$B$4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EB-42C2-9357-34A89523FF97}"/>
            </c:ext>
          </c:extLst>
        </c:ser>
        <c:ser>
          <c:idx val="1"/>
          <c:order val="1"/>
          <c:tx>
            <c:strRef>
              <c:f>'Category 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EB-42C2-9357-34A89523FF97}"/>
            </c:ext>
          </c:extLst>
        </c:ser>
        <c:ser>
          <c:idx val="2"/>
          <c:order val="2"/>
          <c:tx>
            <c:strRef>
              <c:f>'Category Pivot Table'!$D$3:$D$4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EB-42C2-9357-34A89523FF97}"/>
            </c:ext>
          </c:extLst>
        </c:ser>
        <c:ser>
          <c:idx val="3"/>
          <c:order val="3"/>
          <c:tx>
            <c:strRef>
              <c:f>'Category Pivot Table'!$E$3:$E$4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EB-42C2-9357-34A89523FF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80790640"/>
        <c:axId val="280105616"/>
      </c:barChart>
      <c:catAx>
        <c:axId val="280790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0105616"/>
        <c:crosses val="autoZero"/>
        <c:auto val="1"/>
        <c:lblAlgn val="ctr"/>
        <c:lblOffset val="100"/>
        <c:noMultiLvlLbl val="0"/>
      </c:catAx>
      <c:valAx>
        <c:axId val="280105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0790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Daniel Garza Homework.xlsx]SubCategory Pivot Table!PivotTable2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Pivot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 Table'!$B$6:$B$47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7A-4B74-835E-0422BF4AD1DC}"/>
            </c:ext>
          </c:extLst>
        </c:ser>
        <c:ser>
          <c:idx val="1"/>
          <c:order val="1"/>
          <c:tx>
            <c:strRef>
              <c:f>'SubCategory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 Table'!$C$6:$C$47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7A-4B74-835E-0422BF4AD1DC}"/>
            </c:ext>
          </c:extLst>
        </c:ser>
        <c:ser>
          <c:idx val="2"/>
          <c:order val="2"/>
          <c:tx>
            <c:strRef>
              <c:f>'SubCategory Pivot Table'!$D$4:$D$5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 Table'!$D$6:$D$47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7A-4B74-835E-0422BF4AD1DC}"/>
            </c:ext>
          </c:extLst>
        </c:ser>
        <c:ser>
          <c:idx val="3"/>
          <c:order val="3"/>
          <c:tx>
            <c:strRef>
              <c:f>'SubCategory Pivot Table'!$E$4:$E$5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 Table'!$E$6:$E$47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87A-4B74-835E-0422BF4AD1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1932240"/>
        <c:axId val="501935152"/>
      </c:barChart>
      <c:catAx>
        <c:axId val="501932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935152"/>
        <c:crosses val="autoZero"/>
        <c:auto val="1"/>
        <c:lblAlgn val="ctr"/>
        <c:lblOffset val="100"/>
        <c:noMultiLvlLbl val="0"/>
      </c:catAx>
      <c:valAx>
        <c:axId val="50193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932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Daniel Garza Homework.xlsx]Success Rate by Year!PivotTable3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'Success Rate by Year'!$B$5:$B$6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'Success Rate by Year'!$A$7:$A$19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Rate by Year'!$B$7:$B$19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ED-43D7-8C38-CEDC94AE2ABF}"/>
            </c:ext>
          </c:extLst>
        </c:ser>
        <c:ser>
          <c:idx val="1"/>
          <c:order val="1"/>
          <c:tx>
            <c:strRef>
              <c:f>'Success Rate by Year'!$C$5:$C$6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'Success Rate by Year'!$A$7:$A$19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Rate by Year'!$C$7:$C$19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ED-43D7-8C38-CEDC94AE2ABF}"/>
            </c:ext>
          </c:extLst>
        </c:ser>
        <c:ser>
          <c:idx val="2"/>
          <c:order val="2"/>
          <c:tx>
            <c:strRef>
              <c:f>'Success Rate by Year'!$D$5:$D$6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'Success Rate by Year'!$A$7:$A$19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Rate by Year'!$D$7:$D$19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ED-43D7-8C38-CEDC94AE2A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6779584"/>
        <c:axId val="336780000"/>
      </c:lineChart>
      <c:catAx>
        <c:axId val="336779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780000"/>
        <c:crosses val="autoZero"/>
        <c:auto val="1"/>
        <c:lblAlgn val="ctr"/>
        <c:lblOffset val="100"/>
        <c:noMultiLvlLbl val="0"/>
      </c:catAx>
      <c:valAx>
        <c:axId val="336780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779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0257097952130366E-2"/>
          <c:y val="0.12195641660030013"/>
          <c:w val="0.94385412349772069"/>
          <c:h val="0.69042856388327634"/>
        </c:manualLayout>
      </c:layout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5C-4269-A4CC-40AEF0C7E5FA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5C-4269-A4CC-40AEF0C7E5FA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5C-4269-A4CC-40AEF0C7E5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6016096"/>
        <c:axId val="376000704"/>
      </c:lineChart>
      <c:catAx>
        <c:axId val="376016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000704"/>
        <c:crosses val="autoZero"/>
        <c:auto val="1"/>
        <c:lblAlgn val="ctr"/>
        <c:lblOffset val="100"/>
        <c:noMultiLvlLbl val="0"/>
      </c:catAx>
      <c:valAx>
        <c:axId val="37600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016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7772990640320905"/>
          <c:y val="0.89190262604378434"/>
          <c:w val="0.44189205743522375"/>
          <c:h val="5.548743419873922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257174</xdr:colOff>
      <xdr:row>1</xdr:row>
      <xdr:rowOff>185736</xdr:rowOff>
    </xdr:from>
    <xdr:to>
      <xdr:col>17</xdr:col>
      <xdr:colOff>228599</xdr:colOff>
      <xdr:row>20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AA8AE9-6F98-4A43-B173-487EB61588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447675</xdr:colOff>
      <xdr:row>3</xdr:row>
      <xdr:rowOff>109537</xdr:rowOff>
    </xdr:from>
    <xdr:to>
      <xdr:col>17</xdr:col>
      <xdr:colOff>85725</xdr:colOff>
      <xdr:row>26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085BA9-4E69-43FE-B16D-044A6CE3D6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361950</xdr:colOff>
      <xdr:row>4</xdr:row>
      <xdr:rowOff>23811</xdr:rowOff>
    </xdr:from>
    <xdr:to>
      <xdr:col>19</xdr:col>
      <xdr:colOff>590550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7351FF-E4FA-4899-9FDF-778CA3D69C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200025</xdr:colOff>
      <xdr:row>14</xdr:row>
      <xdr:rowOff>4762</xdr:rowOff>
    </xdr:from>
    <xdr:to>
      <xdr:col>7</xdr:col>
      <xdr:colOff>1419225</xdr:colOff>
      <xdr:row>33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3EAAB6-8401-435E-B6E2-FDE2B28E47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Garza" refreshedDate="44542.780860879633" createdVersion="7" refreshedVersion="7" minRefreshableVersion="3" recordCount="4114" xr:uid="{5709BD6D-518E-44D8-9D4A-706594DC0CA8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2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Garza" refreshedDate="44542.81922824074" createdVersion="7" refreshedVersion="7" minRefreshableVersion="3" recordCount="4114" xr:uid="{18AC4E61-A0B1-4D5F-B9A5-7AF002475B23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2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4-09T20:59:52"/>
        <d v="2016-07-19T23:54:51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3-10-31T05:02:33"/>
        <d v="2014-09-16T15:58:59"/>
        <d v="2014-06-20T03:24:46"/>
        <d v="2016-11-15T20:28:27"/>
        <d v="2015-07-14T07:50:59"/>
        <d v="2011-02-13T02:03:10"/>
        <d v="2016-11-18T19:11:49"/>
        <d v="2015-03-04T22:10:05"/>
        <d v="2013-02-28T20:05:33"/>
        <d v="2014-01-07T19:00:48"/>
        <d v="2017-01-12T12:09:38"/>
        <d v="2016-05-31T06:59:46"/>
        <d v="2015-05-26T17:03:13"/>
        <d v="2016-03-22T02:18:02"/>
        <d v="2016-04-07T22:50:51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6-07-22T07:52:18"/>
        <d v="2012-11-15T22:11:50"/>
        <d v="2015-11-30T17:01:07"/>
        <d v="2016-03-23T19:49:04"/>
        <d v="2015-11-18T19:38:59"/>
        <d v="2015-06-08T22:58:33"/>
        <d v="2016-11-21T06:11:20"/>
        <d v="2012-03-23T16:59:36"/>
        <d v="2012-01-31T20:06:15"/>
        <d v="2016-01-18T09:33:48"/>
        <d v="2013-10-14T12:01:01"/>
        <d v="2013-01-29T01:03:23"/>
        <d v="2011-12-21T02:08:30"/>
        <d v="2015-11-25T14:51:26"/>
        <d v="2016-09-14T06:04:42"/>
        <d v="2016-03-23T06:32:52"/>
        <d v="2016-06-28T17:21:04"/>
        <d v="2012-08-23T17:01:40"/>
        <d v="2015-05-15T18:45:37"/>
        <d v="2015-05-08T22:36:12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3-10-31T22:15:03"/>
        <d v="2014-10-29T12:00:45"/>
        <d v="2013-04-01T14:42:50"/>
        <d v="2012-09-06T23:51:15"/>
        <d v="2013-12-03T22:01:27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0-07-19T21:26:13"/>
        <d v="2013-08-01T14:40:12"/>
        <d v="2016-10-08T10:05:37"/>
        <d v="2016-12-03T01:47:58"/>
        <d v="2014-05-08T15:36:30"/>
        <d v="2013-02-15T17:13:09"/>
        <d v="2015-11-03T15:00:07"/>
        <d v="2014-06-18T23:48:24"/>
        <d v="2015-04-11T06:25:11"/>
        <d v="2015-05-23T17:31:06"/>
        <d v="2013-02-08T18:07:31"/>
        <d v="2017-01-21T12:01:30"/>
        <d v="2014-07-15T12:58:18"/>
        <d v="2014-04-26T02:49:19"/>
        <d v="2015-05-03T01:40:09"/>
        <d v="2014-05-01T19:40:52"/>
        <d v="2016-09-01T17:19:42"/>
        <d v="2015-11-09T07:58:55"/>
        <d v="2012-05-30T00:09:48"/>
        <d v="2016-07-17T18:13:30"/>
        <d v="2012-11-13T15:33:57"/>
        <d v="2014-07-16T15:00:22"/>
        <d v="2013-11-01T20:17:32"/>
        <d v="2016-01-27T11:52:12"/>
        <d v="2015-06-24T21:33:48"/>
        <d v="2015-08-04T19:04:37"/>
        <d v="2015-11-25T14:23:54"/>
        <d v="2016-07-18T14:31:46"/>
        <d v="2016-03-25T20:05:04"/>
        <d v="2015-05-12T04:25:46"/>
        <d v="2011-03-22T04:21:13"/>
        <d v="2013-01-31T19:25:29"/>
        <d v="2014-07-23T15:25:31"/>
        <d v="2015-04-15T19:49:39"/>
        <d v="2015-05-28T06:55:54"/>
        <d v="2013-11-25T08:00:29"/>
        <d v="2010-11-05T14:54:46"/>
        <d v="2013-09-09T14:33:35"/>
        <d v="2012-07-10T03:48:47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4-07-01T04:56:07"/>
        <d v="2013-04-25T08:45:23"/>
        <d v="2011-05-19T01:14:26"/>
        <d v="2014-08-11T19:16:26"/>
        <d v="2014-08-01T12:39:12"/>
        <d v="2016-02-24T03:53:08"/>
        <d v="2014-11-17T17:21:03"/>
        <d v="2012-11-20T11:58:45"/>
        <d v="2015-09-26T21:13:24"/>
        <d v="2016-09-23T14:45:14"/>
        <d v="2012-05-30T02:51:21"/>
        <d v="2015-11-05T16:53:37"/>
        <d v="2016-07-01T01:09:38"/>
        <d v="2014-08-10T12:35:46"/>
        <d v="2015-11-15T04:11:26"/>
        <d v="2011-05-24T06:51:37"/>
        <d v="2016-02-17T15:00:04"/>
        <d v="2010-03-29T15:54:18"/>
        <d v="2015-05-16T17:05:44"/>
        <d v="2016-01-14T19:02:06"/>
        <d v="2015-01-28T16:37:59"/>
        <d v="2013-06-05T00:56:00"/>
        <d v="2016-03-23T18:45:50"/>
        <d v="2016-10-11T12:37:07"/>
        <d v="2014-02-04T01:30:50"/>
        <d v="2017-01-26T23:03:59"/>
        <d v="2015-07-13T18:00:22"/>
        <d v="2013-01-29T14:15:15"/>
        <d v="2014-10-11T08:30:16"/>
        <d v="2012-08-24T17:15:48"/>
        <d v="2016-05-06T13:58:34"/>
        <d v="2015-04-04T05:11:23"/>
        <d v="2016-04-17T17:30:53"/>
        <d v="2016-07-01T07:33:47"/>
        <d v="2015-02-20T23:20:52"/>
        <d v="2013-04-03T13:44:05"/>
        <d v="2010-10-18T05:24:20"/>
        <d v="2014-03-27T01:58:38"/>
        <d v="2010-02-26T21:36:31"/>
        <d v="2015-11-29T00:29:22"/>
        <d v="2012-10-02T06:40:18"/>
        <d v="2014-10-29T19:15:26"/>
        <d v="2012-04-03T23:00:26"/>
        <d v="2016-05-03T05:15:42"/>
        <d v="2011-06-29T01:39:05"/>
        <d v="2014-09-07T18:26:15"/>
        <d v="2014-12-30T22:45:44"/>
        <d v="2015-12-03T19:38:28"/>
        <d v="2016-03-11T09:59:46"/>
        <d v="2011-03-24T20:01:36"/>
        <d v="2016-07-19T16:52:18"/>
        <d v="2015-03-15T05:19:57"/>
        <d v="2013-06-08T00:26:21"/>
        <d v="2012-07-05T21:37:00"/>
        <d v="2012-03-19T23:26:58"/>
        <d v="2015-08-27T04:33:41"/>
        <d v="2015-02-08T03:39:49"/>
        <d v="2014-08-28T03:08:27"/>
        <d v="2015-10-01T15:53:20"/>
        <d v="2015-03-27T21:54:00"/>
        <d v="2014-12-09T03:26:10"/>
        <d v="2014-06-16T14:31:15"/>
        <d v="2016-02-25T17:32:10"/>
        <d v="2016-03-23T21:59:44"/>
        <d v="2012-06-28T16:35:45"/>
        <d v="2016-12-16T01:35:19"/>
        <d v="2013-07-29T15:56:31"/>
        <d v="2011-05-07T12:10:33"/>
        <d v="2015-09-28T14:07:45"/>
        <d v="2015-10-06T20:44:40"/>
        <d v="2013-11-27T20:50:34"/>
        <d v="2016-06-11T01:15:38"/>
        <d v="2017-02-02T10:12:32"/>
        <d v="2013-03-18T12:59:35"/>
        <d v="2015-09-14T12:00:21"/>
        <d v="2015-01-15T23:02:10"/>
        <d v="2010-07-20T05:32:35"/>
        <d v="2016-03-24T11:56:04"/>
        <d v="2014-08-30T08:40:20"/>
        <d v="2013-03-03T16:52:45"/>
        <d v="2015-01-22T08:53:50"/>
        <d v="2016-07-16T06:20:25"/>
        <d v="2016-10-27T14:27:51"/>
        <d v="2012-09-27T02:21:53"/>
        <d v="2016-05-08T08:11:13"/>
        <d v="2014-11-03T16:10:43"/>
        <d v="2010-12-04T02:06:11"/>
        <d v="2015-04-04T07:00:14"/>
        <d v="2013-09-30T15:54:43"/>
        <d v="2014-12-02T21:37:42"/>
        <d v="2015-06-08T14:00:23"/>
        <d v="2016-09-26T13:11:15"/>
        <d v="2010-05-01T05:45:32"/>
        <d v="2016-02-05T16:08:33"/>
        <d v="2014-06-01T17:07:05"/>
        <d v="2015-01-20T20:45:48"/>
        <d v="2015-11-03T17:05:15"/>
        <d v="2013-01-17T15:52:38"/>
        <d v="2011-04-11T03:49:20"/>
        <d v="2011-12-29T18:54:07"/>
        <d v="2015-04-03T18:52:33"/>
        <d v="2015-07-18T10:22:16"/>
        <d v="2013-07-03T20:49:47"/>
        <d v="2014-11-05T13:35:53"/>
        <d v="2015-05-12T10:05:53"/>
        <d v="2015-03-12T04:06:32"/>
        <d v="2016-03-17T22:39:07"/>
        <d v="2013-02-26T06:04:33"/>
        <d v="2016-12-07T16:49:00"/>
        <d v="2014-10-28T16:35:53"/>
        <d v="2013-07-31T10:11:01"/>
        <d v="2016-03-31T22:36:48"/>
        <d v="2012-06-20T23:02:45"/>
        <d v="2016-05-18T16:15:09"/>
        <d v="2014-06-03T16:03:01"/>
        <d v="2016-09-15T15:36:18"/>
        <d v="2015-08-19T18:20:39"/>
        <d v="2016-09-20T11:05:13"/>
        <d v="2014-07-09T12:03:49"/>
        <d v="2015-04-27T05:59:44"/>
        <d v="2014-12-23T19:58:39"/>
        <d v="2016-06-03T02:31:52"/>
        <d v="2013-10-14T19:22:35"/>
        <d v="2017-01-24T05:51:36"/>
        <d v="2016-02-15T06:04:57"/>
        <d v="2012-05-08T13:14:17"/>
        <d v="2015-05-22T20:04:09"/>
        <d v="2014-08-20T20:17:40"/>
        <d v="2014-10-18T23:24:52"/>
        <d v="2010-12-02T02:34:58"/>
        <d v="2012-02-19T17:12:52"/>
        <d v="2015-08-27T15:00:23"/>
        <d v="2014-04-15T14:10:35"/>
        <d v="2012-03-01T21:53:49"/>
        <d v="2012-09-12T20:37:41"/>
        <d v="2015-12-22T21:18:29"/>
        <d v="2012-07-30T21:11:21"/>
        <d v="2012-07-23T04:46:47"/>
        <d v="2012-12-04T00:29:09"/>
        <d v="2012-08-14T16:47:33"/>
        <d v="2016-02-23T17:01:04"/>
        <d v="2014-07-08T12:22:24"/>
        <d v="2015-05-02T21:00:01"/>
        <d v="2016-03-23T19:51:57"/>
        <d v="2015-07-24T13:37:40"/>
        <d v="2014-12-15T14:48:36"/>
        <d v="2012-07-26T16:33:45"/>
        <d v="2014-05-27T13:19:26"/>
        <d v="2013-02-06T19:11:18"/>
        <d v="2017-01-03T16:36:49"/>
        <d v="2015-05-01T07:59:47"/>
        <d v="2015-10-07T12:00:09"/>
        <d v="2014-10-14T14:02:38"/>
        <d v="2013-11-22T12:55:40"/>
        <d v="2014-07-08T05:30:28"/>
        <d v="2015-01-16T19:21:39"/>
        <d v="2015-05-10T04:07:47"/>
        <d v="2013-03-18T18:15:42"/>
        <d v="2016-05-23T02:39:32"/>
        <d v="2011-10-28T16:35:58"/>
        <d v="2015-11-20T17:27:05"/>
        <d v="2016-02-29T23:48:05"/>
        <d v="2015-02-27T00:31:51"/>
        <d v="2014-06-30T15:20:26"/>
        <d v="2017-02-07T00:07:33"/>
        <d v="2015-01-30T22:16:41"/>
        <d v="2011-04-04T20:47:50"/>
        <d v="2015-03-24T16:01:58"/>
        <d v="2014-08-12T10:24:14"/>
        <d v="2012-05-02T19:43:09"/>
        <d v="2015-02-01T16:54:31"/>
        <d v="2013-01-08T00:25:52"/>
        <d v="2014-05-08T15:45:53"/>
        <d v="2014-04-03T11:30:44"/>
        <d v="2016-06-27T15:19:29"/>
        <d v="2012-09-12T00:58:59"/>
        <d v="2014-06-16T15:17:46"/>
        <d v="2016-02-16T16:35:59"/>
        <d v="2016-06-08T00:31:42"/>
        <d v="2014-02-19T03:36:01"/>
        <d v="2012-01-19T17:33:46"/>
        <d v="2016-03-14T23:44:14"/>
        <d v="2016-03-04T18:17:07"/>
        <d v="2013-04-23T15:38:11"/>
        <d v="2013-05-15T19:32:37"/>
        <d v="2012-03-19T18:34:09"/>
        <d v="2016-10-25T04:14:27"/>
        <d v="2016-04-12T17:35:01"/>
        <d v="2012-03-22T17:01:25"/>
        <d v="2016-09-07T03:26:44"/>
        <d v="2015-10-13T01:25:49"/>
        <d v="2013-02-21T21:52:18"/>
        <d v="2012-02-28T01:57:54"/>
        <d v="2013-05-28T01:49:11"/>
        <d v="2017-01-23T04:43:42"/>
        <d v="2015-09-15T09:59:58"/>
        <d v="2015-02-10T22:58:32"/>
        <d v="2014-10-21T20:06:58"/>
        <d v="2014-09-12T15:10:36"/>
        <d v="2016-07-19T02:38:45"/>
        <d v="2015-05-12T18:01:27"/>
        <d v="2014-07-02T13:48:03"/>
        <d v="2012-10-10T18:07:07"/>
        <d v="2012-12-21T17:21:20"/>
        <d v="2016-05-03T20:34:12"/>
        <d v="2015-04-21T17:56:28"/>
        <d v="2013-09-29T15:56:28"/>
        <d v="2015-08-31T14:47:37"/>
        <d v="2015-03-01T15:39:51"/>
        <d v="2010-01-27T04:11:47"/>
        <d v="2011-12-18T21:33:05"/>
        <d v="2016-07-14T11:32:37"/>
        <d v="2016-02-18T05:33:43"/>
        <d v="2015-06-20T19:35:34"/>
        <d v="2016-03-14T00:02:57"/>
        <d v="2012-05-24T19:24:11"/>
        <d v="2012-11-15T18:52:08"/>
        <d v="2017-01-10T17:52:15"/>
        <d v="2015-12-28T04:37:53"/>
        <d v="2014-05-30T17:26:51"/>
        <d v="2013-01-02T01:08:59"/>
        <d v="2014-07-19T00:08:10"/>
        <d v="2016-11-09T10:05:15"/>
        <d v="2015-11-01T18:09:32"/>
        <d v="2015-03-16T17:53:38"/>
        <d v="2015-05-15T19:36:15"/>
        <d v="2012-01-01T15:34:51"/>
        <d v="2015-09-04T04:00:42"/>
        <d v="2015-12-23T14:27:34"/>
        <d v="2017-02-17T11:01:32"/>
        <d v="2015-06-05T15:38:37"/>
        <d v="2014-09-05T02:40:21"/>
        <d v="2012-03-06T19:00:20"/>
        <d v="2011-02-02T12:57:07"/>
        <d v="2012-03-15T01:20:34"/>
        <d v="2015-06-16T07:37:07"/>
        <d v="2017-01-31T14:24:43"/>
        <d v="2014-06-27T14:17:25"/>
        <d v="2015-03-05T07:22:05"/>
        <d v="2014-11-28T15:20:26"/>
        <d v="2015-10-15T12:56:57"/>
        <d v="2015-07-03T11:13:12"/>
        <d v="2013-09-09T10:27:17"/>
        <d v="2015-12-29T17:16:32"/>
        <d v="2015-07-14T14:50:40"/>
        <d v="2016-07-13T21:08:45"/>
        <d v="2016-02-23T01:12:53"/>
        <d v="2015-03-09T13:49:48"/>
        <d v="2012-01-28T16:17:03"/>
        <d v="2011-07-29T18:12:08"/>
        <d v="2012-01-10T17:44:04"/>
        <d v="2015-01-12T16:57:37"/>
        <d v="2015-02-23T21:41:52"/>
        <d v="2014-11-01T20:08:08"/>
        <d v="2015-03-25T21:52:21"/>
        <d v="2016-05-03T14:19:42"/>
        <d v="2014-08-26T21:53:33"/>
        <d v="2016-04-01T21:14:36"/>
        <d v="2014-05-13T16:26:58"/>
        <d v="2013-02-14T18:27:47"/>
        <d v="2015-08-03T04:19:46"/>
        <d v="2016-09-30T15:11:19"/>
        <d v="2014-09-17T19:55:39"/>
        <d v="2013-09-16T13:01:43"/>
        <d v="2016-03-09T16:00:35"/>
        <d v="2016-12-19T15:16:37"/>
        <d v="2015-06-30T12:30:22"/>
        <d v="2015-11-04T20:59:25"/>
        <d v="2011-04-05T19:52:20"/>
        <d v="2014-06-06T18:31:06"/>
        <d v="2015-05-12T16:12:17"/>
        <d v="2016-11-11T23:22:34"/>
        <d v="2016-02-05T02:10:02"/>
        <d v="2012-11-15T15:36:17"/>
        <d v="2013-09-26T23:42:49"/>
        <d v="2016-02-10T00:24:46"/>
        <d v="2012-05-03T01:42:26"/>
        <d v="2011-09-16T17:35:40"/>
        <d v="2017-02-08T14:55:16"/>
        <d v="2014-04-25T17:53:09"/>
        <d v="2012-01-17T14:23:31"/>
        <d v="2016-05-04T01:28:59"/>
        <d v="2015-06-22T00:10:11"/>
        <d v="2016-06-22T20:42:24"/>
        <d v="2012-06-14T05:19:03"/>
        <d v="2012-06-14T20:02:21"/>
        <d v="2015-05-02T22:06:35"/>
        <d v="2011-05-08T15:18:01"/>
        <d v="2015-02-23T05:38:49"/>
        <d v="2016-04-01T16:33:14"/>
        <d v="2016-11-01T10:32:05"/>
        <d v="2015-04-08T17:51:02"/>
        <d v="2015-07-15T13:52:46"/>
        <d v="2011-04-05T20:50:48"/>
        <d v="2016-02-01T14:39:49"/>
        <d v="2015-03-09T08:53:21"/>
        <d v="2016-12-01T22:03:39"/>
        <d v="2010-06-25T02:46:20"/>
        <d v="2012-10-23T04:45:35"/>
        <d v="2014-08-01T15:58:45"/>
        <d v="2015-10-21T08:20:53"/>
        <d v="2016-04-23T16:12:18"/>
        <d v="2012-01-18T07:39:27"/>
        <d v="2015-09-28T18:24:55"/>
        <d v="2016-09-21T14:45:17"/>
        <d v="2016-01-05T21:52:10"/>
        <d v="2011-06-24T20:08:56"/>
        <d v="2014-07-26T08:17:57"/>
        <d v="2010-03-13T05:48:38"/>
        <d v="2010-09-09T14:30:14"/>
        <d v="2014-05-09T20:12:22"/>
        <d v="2013-04-09T16:33:59"/>
        <d v="2013-05-22T03:31:36"/>
        <d v="2013-02-04T02:49:48"/>
        <d v="2015-11-30T20:15:00"/>
        <d v="2014-03-06T17:39:45"/>
        <d v="2011-12-07T01:36:01"/>
        <d v="2014-01-16T17:01:24"/>
        <d v="2016-06-17T17:39:36"/>
        <d v="2012-07-17T17:26:34"/>
        <d v="2015-11-10T00:36:01"/>
        <d v="2014-08-25T04:28:06"/>
        <d v="2015-02-23T22:36:06"/>
        <d v="2014-06-13T10:58:33"/>
        <d v="2014-09-18T05:50:09"/>
        <d v="2013-05-09T00:01:14"/>
        <d v="2013-09-02T00:06:49"/>
        <d v="2017-01-23T08:50:02"/>
        <d v="2014-11-05T13:16:06"/>
        <d v="2015-10-15T12:20:00"/>
        <d v="2013-02-07T07:28:39"/>
        <d v="2014-07-23T03:44:15"/>
        <d v="2016-02-03T00:51:13"/>
        <d v="2016-04-24T19:53:51"/>
        <d v="2015-06-18T17:54:44"/>
        <d v="2012-11-10T05:19:27"/>
        <d v="2015-04-17T21:35:20"/>
        <d v="2011-11-07T17:53:11"/>
        <d v="2012-03-09T19:19:38"/>
        <d v="2015-06-22T18:16:58"/>
        <d v="2015-03-09T17:42:49"/>
        <d v="2014-07-12T20:27:47"/>
        <d v="2011-08-23T18:28:49"/>
        <d v="2015-04-10T20:10:05"/>
        <d v="2014-04-09T20:45:19"/>
        <d v="2014-05-26T10:51:39"/>
        <d v="2015-02-18T16:54:11"/>
        <d v="2012-01-27T00:07:21"/>
        <d v="2013-06-07T01:29:20"/>
        <d v="2015-05-12T12:52:02"/>
        <d v="2016-11-18T18:30:57"/>
        <d v="2016-04-03T19:31:57"/>
        <d v="2016-11-15T17:50:16"/>
        <d v="2014-09-09T15:58:04"/>
        <d v="2013-05-28T19:44:52"/>
        <d v="2014-04-25T01:07:48"/>
        <d v="2014-06-16T16:03:49"/>
        <d v="2013-10-10T22:47:33"/>
        <d v="2011-08-02T21:20:31"/>
        <d v="2012-07-21T04:27:41"/>
        <d v="2014-12-01T17:50:08"/>
        <d v="2014-07-21T07:43:21"/>
        <d v="2016-06-01T21:07:33"/>
        <d v="2016-12-21T00:44:54"/>
        <d v="2013-11-26T00:32:17"/>
        <d v="2012-02-09T15:07:29"/>
        <d v="2016-07-15T14:30:57"/>
        <d v="2016-07-15T10:35:20"/>
        <d v="2016-05-12T19:22:59"/>
        <d v="2016-07-04T04:00:0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5-08-03T22:49:03"/>
        <d v="2016-03-16T20:48:27"/>
        <d v="2013-04-30T01:47:14"/>
        <d v="2014-10-10T15:22:27"/>
        <d v="2015-11-01T04:35:29"/>
        <d v="2015-11-10T22:48:15"/>
        <d v="2014-08-26T21:16:44"/>
        <d v="2016-05-06T23:15:16"/>
        <d v="2015-08-09T13:25:56"/>
        <d v="2016-02-20T03:22:00"/>
        <d v="2014-08-25T19:34:44"/>
        <d v="2013-03-15T04:02:20"/>
        <d v="2016-07-20T10:05:40"/>
        <d v="2015-12-02T23:19:51"/>
        <d v="2016-06-14T23:29:16"/>
        <d v="2015-04-19T23:33:17"/>
        <d v="2016-11-18T02:37:26"/>
        <d v="2015-02-04T21:04:52"/>
        <d v="2015-05-20T13:46:17"/>
        <d v="2013-10-25T23:00:14"/>
        <d v="2015-07-11T22:17:17"/>
        <d v="2015-01-15T14:09:51"/>
        <d v="2011-12-16T23:49:52"/>
        <d v="2014-09-30T15:37:03"/>
        <d v="2015-09-06T16:30:47"/>
        <d v="2016-08-08T21:42:08"/>
        <d v="2016-05-31T15:42:14"/>
        <d v="2015-01-16T16:48:49"/>
        <d v="2015-06-03T01:34:36"/>
        <d v="2014-05-22T20:31:20"/>
        <d v="2016-08-08T11:20:40"/>
        <d v="2017-02-23T11:05:54"/>
        <d v="2010-11-23T03:08:53"/>
        <d v="2015-05-25T22:34:12"/>
        <d v="2015-04-14T12:55:22"/>
        <d v="2016-11-19T17:49:21"/>
        <d v="2012-05-07T22:42:55"/>
        <d v="2012-12-14T22:48:33"/>
        <d v="2016-03-14T19:15:24"/>
        <d v="2015-05-01T15:32:27"/>
        <d v="2016-02-27T23:09:14"/>
        <d v="2014-08-20T18:08:12"/>
        <d v="2011-05-16T17:50:01"/>
        <d v="2014-12-15T19:55:07"/>
        <d v="2011-07-06T21:30:45"/>
        <d v="2015-08-12T01:04:19"/>
        <d v="2014-01-24T13:39:51"/>
        <d v="2014-06-09T16:27:42"/>
        <d v="2016-02-20T00:27:30"/>
        <d v="2014-03-26T18:38:13"/>
        <d v="2013-05-08T13:24:42"/>
        <d v="2016-02-01T22:41:07"/>
        <d v="2013-08-09T16:37:23"/>
        <d v="2014-08-12T10:18:54"/>
        <d v="2015-04-21T20:29:36"/>
        <d v="2014-02-12T01:41:38"/>
        <d v="2012-07-09T17:49:38"/>
        <d v="2014-09-09T16:38:28"/>
        <d v="2013-07-11T18:50:44"/>
        <d v="2016-05-13T12:57:34"/>
        <d v="2014-10-12T23:54:23"/>
        <d v="2016-04-29T14:52:07"/>
        <d v="2014-07-09T19:05:51"/>
        <d v="2016-04-20T11:31:00"/>
        <d v="2015-10-12T18:16:07"/>
        <d v="2010-02-06T22:03:26"/>
        <d v="2016-06-28T01:49:40"/>
        <d v="2014-09-07T00:06:13"/>
        <d v="2012-07-17T20:22:46"/>
        <d v="2014-04-15T06:58:51"/>
        <d v="2015-04-02T15:11:49"/>
        <d v="2011-12-02T19:05:47"/>
        <d v="2015-05-30T20:57:18"/>
        <d v="2014-09-09T23:09:39"/>
        <d v="2016-03-18T02:29:04"/>
        <d v="2014-05-22T17:12:52"/>
        <d v="2014-03-26T21:08:47"/>
        <d v="2015-02-17T16:00:28"/>
        <d v="2016-08-10T01:36:22"/>
        <d v="2016-08-26T08:46:48"/>
        <d v="2012-04-14T22:28:39"/>
        <d v="2015-11-23T20:17:52"/>
        <d v="2015-03-26T11:27:36"/>
        <d v="2016-03-02T07:14:53"/>
        <d v="2012-04-14T18:54:06"/>
        <d v="2015-04-08T03:57:00"/>
        <d v="2011-08-24T03:00:37"/>
        <d v="2014-01-17T18:18:12"/>
        <d v="2016-02-25T13:50:44"/>
        <d v="2013-01-30T23:05:37"/>
        <d v="2016-05-12T20:51:01"/>
        <d v="2011-02-18T16:54:42"/>
        <d v="2015-01-27T15:09:41"/>
        <d v="2012-12-27T22:54:16"/>
        <d v="2016-03-08T15:16:31"/>
        <d v="2015-03-15T19:02:06"/>
        <d v="2016-05-12T13:39:32"/>
        <d v="2012-12-07T19:51:03"/>
        <d v="2013-05-15T00:00:32"/>
        <d v="2015-11-11T00:51:36"/>
        <d v="2012-02-22T01:22:35"/>
        <d v="2016-12-05T03:14:05"/>
        <d v="2017-02-06T16:03:27"/>
        <d v="2014-06-09T19:32:39"/>
        <d v="2012-04-25T23:39:48"/>
        <d v="2015-02-09T18:22:59"/>
        <d v="2016-12-18T21:10:36"/>
        <d v="2014-11-21T18:01:56"/>
        <d v="2015-09-23T13:58:17"/>
        <d v="2015-02-17T22:47:44"/>
        <d v="2012-08-25T19:46:52"/>
        <d v="2016-08-02T20:19:26"/>
        <d v="2015-01-07T04:51:43"/>
        <d v="2014-05-13T02:32:33"/>
        <d v="2014-07-17T05:03:11"/>
        <d v="2015-06-05T17:38:42"/>
        <d v="2011-01-21T23:52:34"/>
        <d v="2015-06-14T19:32:39"/>
        <d v="2012-06-12T17:45:32"/>
        <d v="2015-03-04T00:16:46"/>
        <d v="2012-03-13T17:02:45"/>
        <d v="2012-03-29T06:30:57"/>
        <d v="2013-09-18T19:30:18"/>
        <d v="2015-11-26T11:15:16"/>
        <d v="2017-01-16T12:48:05"/>
        <d v="2011-11-18T20:48:41"/>
        <d v="2013-11-08T11:24:15"/>
        <d v="2016-06-23T19:32:38"/>
        <d v="2012-06-15T20:03:07"/>
        <d v="2015-11-23T16:59:34"/>
        <d v="2017-01-23T23:25:21"/>
        <d v="2016-07-05T12:06:28"/>
        <d v="2014-06-22T16:09:28"/>
        <d v="2015-04-20T22:39:50"/>
        <d v="2011-05-02T22:47:58"/>
        <d v="2016-04-13T00:10:08"/>
        <d v="2015-03-20T21:29:34"/>
        <d v="2016-11-23T07:42:46"/>
        <d v="2016-05-27T00:04:51"/>
        <d v="2015-11-19T20:01:19"/>
        <d v="2014-03-24T15:59:33"/>
        <d v="2012-08-06T19:29:43"/>
        <d v="2015-05-01T01:52:43"/>
        <d v="2012-10-31T06:06:45"/>
        <d v="2012-01-31T18:16:58"/>
        <d v="2014-01-28T06:36:27"/>
        <d v="2016-03-23T21:02:45"/>
        <d v="2013-04-06T07:00:55"/>
        <d v="2017-01-17T03:28:46"/>
        <d v="2014-06-17T13:43:27"/>
        <d v="2012-02-06T20:17:15"/>
        <d v="2014-09-30T20:36:53"/>
        <d v="2016-12-07T19:05:00"/>
        <d v="2014-02-24T09:24:15"/>
        <d v="2015-10-01T10:53:17"/>
        <d v="2015-05-28T12:05:02"/>
        <d v="2014-04-01T23:57:42"/>
        <d v="2015-02-01T05:51:46"/>
        <d v="2016-08-23T18:22:09"/>
        <d v="2015-02-19T20:22:38"/>
        <d v="2016-10-11T23:22:08"/>
        <d v="2015-08-03T00:28:25"/>
        <d v="2017-01-10T14:24:21"/>
        <d v="2012-04-24T05:27:56"/>
        <d v="2012-05-30T04:27:23"/>
        <d v="2014-08-28T21:55:49"/>
        <d v="2014-04-29T20:00:20"/>
        <d v="2012-04-04T14:33:35"/>
        <d v="2017-02-09T12:21:31"/>
        <d v="2015-03-24T18:26:00"/>
        <d v="2014-08-31T14:03:20"/>
        <d v="2013-04-23T04:07:24"/>
        <d v="2009-08-25T15:26:54"/>
        <d v="2015-03-31T05:40:32"/>
        <d v="2012-05-08T21:25:09"/>
        <d v="2015-08-22T03:11:16"/>
        <d v="2009-05-17T03:55:13"/>
        <d v="2012-01-31T00:28:50"/>
        <d v="2012-01-31T23:30:39"/>
        <d v="2016-07-21T18:41:02"/>
        <d v="2015-10-05T18:26:31"/>
        <d v="2014-09-06T16:11:45"/>
        <d v="2013-11-20T10:04:52"/>
        <d v="2011-01-12T07:44:38"/>
        <d v="2016-08-25T05:26:27"/>
        <d v="2013-06-28T01:49:54"/>
        <d v="2016-07-27T04:56:36"/>
        <d v="2014-12-02T07:54:13"/>
        <d v="2015-12-01T06:37:27"/>
        <d v="2015-07-12T18:31:40"/>
        <d v="2014-05-15T14:23:54"/>
        <d v="2016-05-04T16:24:26"/>
        <d v="2014-07-22T14:34:56"/>
        <d v="2015-02-13T19:31:59"/>
        <d v="2014-01-09T09:30:31"/>
        <d v="2013-10-28T12:39:23"/>
        <d v="2014-10-22T21:57:29"/>
        <d v="2013-04-12T18:27:26"/>
        <d v="2016-03-28T14:58:27"/>
        <d v="2011-03-17T09:39:24"/>
        <d v="2011-03-10T16:41:06"/>
        <d v="2014-01-18T23:38:31"/>
        <d v="2015-09-05T18:56:01"/>
        <d v="2012-09-01T01:35:37"/>
        <d v="2015-01-22T22:11:58"/>
        <d v="2014-07-08T17:41:10"/>
        <d v="2014-10-28T14:21:23"/>
        <d v="2014-06-18T21:08:57"/>
        <d v="2015-06-11T05:16:25"/>
        <d v="2015-09-08T07:59:53"/>
        <d v="2014-06-02T16:01:00"/>
        <d v="2012-03-19T21:22:40"/>
        <d v="2015-02-16T03:34:24"/>
        <d v="2012-03-05T18:33:23"/>
        <d v="2014-10-27T13:40:40"/>
        <d v="2014-05-21T09:54:09"/>
        <d v="2014-07-14T14:04:40"/>
        <d v="2017-02-02T20:00:27"/>
        <d v="2014-06-18T04:45:52"/>
        <d v="2016-08-18T18:08:42"/>
        <d v="2014-01-24T12:00:57"/>
        <d v="2015-03-26T09:54:05"/>
        <d v="2011-01-21T15:35:13"/>
        <d v="2016-04-24T13:14:14"/>
        <d v="2014-05-19T15:17:38"/>
        <d v="2011-08-16T22:00:03"/>
        <d v="2014-06-17T16:33:43"/>
        <d v="2012-09-05T22:44:10"/>
        <d v="2015-04-07T10:09:54"/>
        <d v="2015-07-14T13:40:48"/>
        <d v="2010-10-14T15:43:35"/>
        <d v="2014-11-21T17:11:30"/>
        <d v="2014-02-22T02:01:10"/>
        <d v="2014-10-08T18:54:03"/>
        <d v="2014-09-02T14:23:47"/>
        <d v="2012-08-13T18:02:14"/>
        <d v="2017-02-13T14:38:49"/>
        <d v="2017-02-14T17:46:00"/>
        <d v="2017-01-31T19:19:15"/>
        <d v="2014-12-16T05:56:28"/>
        <d v="2013-02-07T17:42:15"/>
        <d v="2012-08-13T11:24:43"/>
        <d v="2015-07-07T22:24:54"/>
        <d v="2014-11-08T16:41:46"/>
        <d v="2016-01-01T13:56:03"/>
        <d v="2016-06-18T20:23:40"/>
        <d v="2015-04-03T18:41:41"/>
        <d v="2011-06-19T15:07:55"/>
        <d v="2012-04-26T20:58:51"/>
        <d v="2015-02-15T00:12:03"/>
        <d v="2015-01-22T14:31:17"/>
        <d v="2014-04-15T17:53:06"/>
        <d v="2014-01-23T20:31:11"/>
        <d v="2014-05-22T02:18:32"/>
        <d v="2011-09-10T00:01:49"/>
        <d v="2015-05-17T12:59:14"/>
        <d v="2015-05-23T19:50:39"/>
        <d v="2015-06-24T08:16:47"/>
        <d v="2013-04-25T19:23:48"/>
        <d v="2016-11-28T05:05:46"/>
        <d v="2012-04-11T14:53:15"/>
        <d v="2016-10-12T11:10:53"/>
        <d v="2012-08-28T22:54:54"/>
        <d v="2014-12-15T23:08:15"/>
        <d v="2012-11-30T08:48:55"/>
        <d v="2012-01-13T22:03:51"/>
        <d v="2014-11-21T08:42:21"/>
        <d v="2014-10-27T00:10:16"/>
        <d v="2014-06-25T13:39:40"/>
        <d v="2016-11-16T08:01:25"/>
        <d v="2011-02-16T18:24:19"/>
        <d v="2014-09-27T23:15:55"/>
        <d v="2014-06-12T18:11:07"/>
        <d v="2014-05-22T16:00:09"/>
        <d v="2017-01-20T15:03:25"/>
        <d v="2012-04-06T10:59:18"/>
        <d v="2014-12-16T21:52:20"/>
        <d v="2015-01-20T16:52:10"/>
        <d v="2011-08-06T14:30:22"/>
        <d v="2013-07-09T22:24:59"/>
        <d v="2011-10-22T01:02:29"/>
        <d v="2012-10-23T16:58:09"/>
        <d v="2015-03-18T18:30:52"/>
        <d v="2015-09-16T22:51:50"/>
        <d v="2015-05-12T06:29:56"/>
        <d v="2015-06-12T00:33:25"/>
        <d v="2014-11-04T18:18:08"/>
        <d v="2016-02-26T22:47:59"/>
        <d v="2015-10-14T14:18:38"/>
        <d v="2014-07-17T07:45:08"/>
        <d v="2015-02-15T00:28:17"/>
        <d v="2013-08-21T20:17:27"/>
        <d v="2014-11-20T20:56:12"/>
        <d v="2016-05-17T06:21:10"/>
        <d v="2012-08-23T18:19:16"/>
        <d v="2014-09-08T04:01:08"/>
        <d v="2011-11-05T21:21:10"/>
        <d v="2016-09-16T15:43:16"/>
        <d v="2012-07-09T02:15:10"/>
        <d v="2014-07-15T15:59:33"/>
        <d v="2015-06-18T19:16:38"/>
        <d v="2014-10-31T07:03:14"/>
        <d v="2012-06-15T14:00:04"/>
        <d v="2013-03-08T02:40:25"/>
        <d v="2014-06-17T16:50:46"/>
        <d v="2015-09-14T22:01:03"/>
        <d v="2014-07-19T04:13:01"/>
        <d v="2017-01-12T05:16:10"/>
        <d v="2012-03-19T16:31:12"/>
        <d v="2016-01-13T05:51:57"/>
        <d v="2016-10-17T14:51:09"/>
        <d v="2016-10-05T13:06:24"/>
        <d v="2016-12-29T19:51:23"/>
        <d v="2013-07-09T02:32:46"/>
        <d v="2013-06-01T06:13:51"/>
        <d v="2015-02-21T15:38:04"/>
        <d v="2012-09-24T16:26:16"/>
        <d v="2011-05-05T19:33:10"/>
        <d v="2015-08-24T20:27:39"/>
        <d v="2010-06-18T20:06:26"/>
        <d v="2015-05-31T22:05:07"/>
        <d v="2013-11-12T06:08:27"/>
        <d v="2015-01-10T19:58:33"/>
        <d v="2010-08-05T17:09:12"/>
        <d v="2015-04-09T01:01:16"/>
        <d v="2014-06-05T12:40:28"/>
        <d v="2015-06-13T07:35:44"/>
        <d v="2017-02-13T21:48:10"/>
        <d v="2013-03-24T05:01:12"/>
        <d v="2012-03-05T17:25:47"/>
        <d v="2015-05-04T17:40:43"/>
        <d v="2014-09-11T07:47:50"/>
        <d v="2015-10-17T19:23:42"/>
        <d v="2013-03-08T20:54:03"/>
        <d v="2012-01-25T19:14:45"/>
        <d v="2013-05-08T18:03:12"/>
        <d v="2013-01-25T09:09:15"/>
        <d v="2017-02-06T18:37:33"/>
        <d v="2014-08-30T10:53:10"/>
        <d v="2012-01-15T17:31:08"/>
        <d v="2016-06-10T23:32:12"/>
        <d v="2016-02-23T09:11:38"/>
        <d v="2015-10-13T11:02:26"/>
        <d v="2015-04-17T15:31:17"/>
        <d v="2014-08-31T14:09:47"/>
        <d v="2013-07-22T22:20:31"/>
        <d v="2016-08-04T01:35:09"/>
        <d v="2012-01-25T20:34:02"/>
        <d v="2014-10-26T17:01:34"/>
        <d v="2016-05-15T22:56:32"/>
        <d v="2010-05-26T15:54:01"/>
        <d v="2016-03-01T00:58:45"/>
        <d v="2015-08-02T04:03:47"/>
        <d v="2012-04-05T03:45:55"/>
        <d v="2015-07-26T23:52:09"/>
        <d v="2012-01-12T21:43:03"/>
        <d v="2015-04-09T12:50:46"/>
        <d v="2016-05-04T13:31:22"/>
        <d v="2016-04-20T01:53:21"/>
        <d v="2014-11-03T00:42:26"/>
        <d v="2015-10-15T06:01:08"/>
        <d v="2013-12-18T18:15:55"/>
        <d v="2013-10-01T17:56:17"/>
        <d v="2014-12-03T07:58:03"/>
        <d v="2016-03-02T02:27:39"/>
        <d v="2011-05-12T17:02:24"/>
        <d v="2015-10-15T00:04:10"/>
        <d v="2016-05-16T18:14:59"/>
        <d v="2012-12-18T18:25:39"/>
        <d v="2013-10-02T15:03:46"/>
        <d v="2013-04-11T16:51:11"/>
        <d v="2011-10-29T01:13:16"/>
        <d v="2016-11-16T06:13:58"/>
        <d v="2015-07-07T14:12:24"/>
        <d v="2016-11-18T06:09:26"/>
        <d v="2013-06-22T20:09:12"/>
        <d v="2015-08-16T16:51:40"/>
        <d v="2014-05-20T17:22:53"/>
        <d v="2015-02-07T04:44:52"/>
        <d v="2015-01-22T04:13:42"/>
        <d v="2016-09-27T22:01:50"/>
        <d v="2016-11-01T11:41:42"/>
        <d v="2014-11-07T22:09:57"/>
        <d v="2010-02-04T07:45:59"/>
        <d v="2012-03-02T18:00:03"/>
        <d v="2014-01-27T20:13:40"/>
        <d v="2011-01-14T10:18:49"/>
        <d v="2011-02-21T11:55:55"/>
        <d v="2016-07-30T09:32:28"/>
        <d v="2016-02-01T03:43:06"/>
        <d v="2015-08-17T17:43:32"/>
        <d v="2014-10-02T07:04:57"/>
        <d v="2014-04-02T12:30:10"/>
        <d v="2015-01-22T21:08:54"/>
        <d v="2013-12-04T21:53:33"/>
        <d v="2011-11-15T11:49:50"/>
        <d v="2014-08-15T00:36:30"/>
        <d v="2014-06-30T18:38:02"/>
        <d v="2015-01-12T01:12:39"/>
        <d v="2016-03-29T15:24:05"/>
        <d v="2012-05-05T17:19:55"/>
        <d v="2012-05-24T18:32:55"/>
        <d v="2014-10-06T21:08:24"/>
        <d v="2015-02-19T17:51:38"/>
        <d v="2011-12-15T03:35:14"/>
        <d v="2014-10-08T02:58:00"/>
        <d v="2011-06-29T01:17:16"/>
        <d v="2013-01-24T12:14:21"/>
        <d v="2015-09-16T16:19:37"/>
        <d v="2011-08-10T21:02:43"/>
        <d v="2013-02-16T08:09:00"/>
        <d v="2016-10-18T03:10:26"/>
        <d v="2016-09-06T19:15:35"/>
        <d v="2014-11-10T02:11:14"/>
        <d v="2012-05-05T15:45:30"/>
        <d v="2015-12-22T11:41:35"/>
        <d v="2017-02-09T07:33:26"/>
        <d v="2012-03-02T21:00:58"/>
        <d v="2010-06-03T22:10:20"/>
        <d v="2012-03-31T15:30:08"/>
        <d v="2015-02-18T22:00:22"/>
        <d v="2016-04-23T00:22:36"/>
        <d v="2014-10-16T21:08:44"/>
        <d v="2013-11-18T21:55:21"/>
        <d v="2011-07-06T21:05:38"/>
        <d v="2016-09-14T10:53:54"/>
        <d v="2014-04-24T15:15:31"/>
        <d v="2015-10-19T15:09:07"/>
        <d v="2009-11-06T20:07:09"/>
        <d v="2014-11-06T16:45:04"/>
        <d v="2016-10-01T12:50:55"/>
        <d v="2015-03-01T18:51:17"/>
        <d v="2016-07-02T22:14:12"/>
        <d v="2014-10-20T00:53:04"/>
        <d v="2012-12-06T10:46:30"/>
        <d v="2015-06-01T12:14:58"/>
        <d v="2014-04-16T15:15:47"/>
        <d v="2014-09-17T07:04:43"/>
        <d v="2013-08-14T17:28:12"/>
        <d v="2014-06-23T18:23:11"/>
        <d v="2014-05-30T01:55:44"/>
        <d v="2015-10-07T12:23:08"/>
        <d v="2016-10-11T04:15:09"/>
        <d v="2014-12-07T18:45:47"/>
        <d v="2017-01-27T22:37:06"/>
        <d v="2015-06-30T06:24:50"/>
        <d v="2015-05-04T15:04:29"/>
        <d v="2016-01-09T11:28:49"/>
        <d v="2016-07-21T14:48:13"/>
        <d v="2015-09-10T21:11:08"/>
        <d v="2016-01-05T15:38:10"/>
        <d v="2016-02-17T19:38:02"/>
        <d v="2016-12-15T21:48:01"/>
        <d v="2013-03-15T21:03:52"/>
        <d v="2015-10-19T14:00:04"/>
        <d v="2012-02-24T14:42:46"/>
        <d v="2016-01-01T13:43:28"/>
        <d v="2015-02-09T17:05:07"/>
        <d v="2014-10-17T03:57:13"/>
        <d v="2013-09-07T20:36:19"/>
        <d v="2016-06-03T18:47:00"/>
        <d v="2016-09-26T10:06:57"/>
        <d v="2011-05-26T13:42:03"/>
        <d v="2016-02-16T09:46:16"/>
        <d v="2015-05-06T11:47:56"/>
        <d v="2015-10-15T11:53:29"/>
        <d v="2011-06-01T19:05:20"/>
        <d v="2014-08-02T05:45:54"/>
        <d v="2012-02-17T01:35:10"/>
        <d v="2016-11-06T11:24:48"/>
        <d v="2011-09-23T03:39:38"/>
        <d v="2014-06-24T18:51:44"/>
        <d v="2013-01-08T22:40:01"/>
        <d v="2011-10-24T14:46:44"/>
        <d v="2011-10-13T20:58:04"/>
        <d v="2015-08-14T11:20:00"/>
        <d v="2016-01-12T16:07:27"/>
        <d v="2015-11-15T19:12:12"/>
        <d v="2014-05-16T18:05:25"/>
        <d v="2010-03-30T05:53:50"/>
        <d v="2015-09-01T21:36:37"/>
        <d v="2012-09-05T01:01:49"/>
        <d v="2014-10-24T00:01:46"/>
        <d v="2014-10-29T18:02:56"/>
        <d v="2014-08-18T17:46:34"/>
        <d v="2016-03-18T21:31:12"/>
        <d v="2016-04-27T00:54:35"/>
        <d v="2011-08-31T04:30:25"/>
        <d v="2010-12-01T18:10:54"/>
        <d v="2016-09-20T02:48:16"/>
        <d v="2015-04-26T15:04:31"/>
        <d v="2013-09-04T14:49:00"/>
        <d v="2014-02-12T02:22:50"/>
        <d v="2014-05-27T14:44:41"/>
        <d v="2016-05-09T15:06:59"/>
        <d v="2011-09-25T02:53:16"/>
        <d v="2015-05-22T17:32:46"/>
        <d v="2016-04-07T13:57:12"/>
        <d v="2014-02-19T22:01:52"/>
        <d v="2013-07-08T17:50:36"/>
        <d v="2012-06-29T04:28:16"/>
        <d v="2015-05-22T04:34:54"/>
        <d v="2013-02-08T23:38:28"/>
        <d v="2013-01-30T18:01:51"/>
        <d v="2016-01-11T22:13:36"/>
        <d v="2015-06-16T19:47:50"/>
        <d v="2014-05-27T15:22:23"/>
        <d v="2014-12-01T21:33:59"/>
        <d v="2012-06-05T20:35:37"/>
        <d v="2015-06-21T10:03:25"/>
        <d v="2015-03-04T21:02:33"/>
        <d v="2016-02-01T19:21:27"/>
        <d v="2015-12-21T20:50:48"/>
        <d v="2013-09-09T17:00:52"/>
        <d v="2017-02-14T14:24:46"/>
        <d v="2016-03-04T16:32:01"/>
        <d v="2016-09-14T07:22:31"/>
        <d v="2015-04-23T21:23:39"/>
        <d v="2014-11-10T23:11:07"/>
        <d v="2013-09-18T21:38:08"/>
        <d v="2015-06-27T02:35:53"/>
        <d v="2015-07-08T15:36:58"/>
        <d v="2014-07-13T10:48:23"/>
        <d v="2014-09-19T06:46:07"/>
        <d v="2016-11-08T14:48:26"/>
        <d v="2016-05-05T20:55:18"/>
        <d v="2014-05-21T20:37:52"/>
        <d v="2011-12-16T13:14:29"/>
        <d v="2016-07-08T18:08:10"/>
        <d v="2014-08-15T19:10:22"/>
        <d v="2014-05-27T18:16:21"/>
        <d v="2014-03-28T17:06:22"/>
        <d v="2014-09-11T18:48:19"/>
        <d v="2013-04-11T01:22:24"/>
        <d v="2015-11-21T20:06:57"/>
        <d v="2015-03-20T01:41:39"/>
        <d v="2015-09-09T18:20:28"/>
        <d v="2012-12-03T20:59:44"/>
        <d v="2011-06-02T15:34:15"/>
        <d v="2015-07-28T12:07:53"/>
        <d v="2016-04-06T07:17:21"/>
        <d v="2015-02-19T00:35:10"/>
        <d v="2015-01-16T20:19:12"/>
        <d v="2015-02-14T20:00:37"/>
        <d v="2014-09-16T04:02:06"/>
        <d v="2015-09-17T07:00:10"/>
        <d v="2016-07-12T22:23:27"/>
        <d v="2015-10-13T14:50:43"/>
        <d v="2014-11-17T02:51:29"/>
        <d v="2016-09-06T22:27:24"/>
        <d v="2016-06-05T20:58:54"/>
        <d v="2014-10-20T17:00:47"/>
        <d v="2016-08-01T14:45:43"/>
        <d v="2014-08-14T21:11:25"/>
        <d v="2016-01-11T13:56:54"/>
        <d v="2014-03-21T13:10:45"/>
        <d v="2015-02-26T05:05:59"/>
        <d v="2010-12-19T21:17:07"/>
        <d v="2015-08-25T20:38:02"/>
        <d v="2015-04-15T18:01:48"/>
        <d v="2015-05-18T12:20:11"/>
        <d v="2016-04-01T17:55:58"/>
        <d v="2015-07-21T20:02:56"/>
        <d v="2012-09-23T01:26:00"/>
        <d v="2015-09-22T23:13:41"/>
        <d v="2016-07-25T16:44:30"/>
        <d v="2013-01-03T04:28:00"/>
        <d v="2015-06-29T19:35:49"/>
        <d v="2016-06-02T05:58:09"/>
        <d v="2012-09-08T20:55:31"/>
        <d v="2011-11-03T02:39:56"/>
        <d v="2016-01-18T17:26:38"/>
        <d v="2015-10-26T16:08:38"/>
        <d v="2015-08-03T21:58:50"/>
        <d v="2014-07-09T18:53:24"/>
        <d v="2016-06-03T12:54:44"/>
        <d v="2015-03-02T01:16:51"/>
        <d v="2013-02-08T19:35:24"/>
        <d v="2014-08-27T15:03:09"/>
        <d v="2017-02-17T19:34:01"/>
        <d v="2015-03-24T19:16:46"/>
        <d v="2013-07-09T22:25:31"/>
        <d v="2015-11-15T13:29:36"/>
        <d v="2016-02-19T14:29:20"/>
        <d v="2015-05-19T10:41:07"/>
        <d v="2015-06-07T17:30:33"/>
        <d v="2014-05-20T07:26:27"/>
        <d v="2013-08-05T19:04:29"/>
        <d v="2014-03-11T11:07:28"/>
        <d v="2013-04-18T02:18:30"/>
        <d v="2015-03-30T20:38:26"/>
        <d v="2016-02-18T00:44:54"/>
        <d v="2016-04-06T14:35:58"/>
        <d v="2015-08-13T19:41:03"/>
        <d v="2015-05-11T19:27:24"/>
        <d v="2013-04-04T13:26:49"/>
        <d v="2013-12-11T23:57:34"/>
        <d v="2016-12-06T21:02:50"/>
        <d v="2011-10-17T04:48:41"/>
        <d v="2013-12-02T19:03:58"/>
        <d v="2016-05-21T17:48:24"/>
        <d v="2016-05-02T17:12:49"/>
        <d v="2014-02-26T19:36:40"/>
        <d v="2016-09-06T11:11:32"/>
        <d v="2016-03-16T19:45:12"/>
        <d v="2015-10-20T19:00:19"/>
        <d v="2017-02-14T19:49:01"/>
        <d v="2016-04-25T18:06:31"/>
        <d v="2014-10-19T16:23:26"/>
        <d v="2015-03-23T14:45:31"/>
        <d v="2014-06-30T22:41:41"/>
        <d v="2013-03-11T15:54:31"/>
        <d v="2014-11-11T20:25:15"/>
        <d v="2012-11-26T20:04:12"/>
        <d v="2016-05-10T00:59:50"/>
        <d v="2016-02-18T10:13:25"/>
        <d v="2016-05-24T16:00:25"/>
        <d v="2016-01-12T19:10:22"/>
        <d v="2015-04-21T21:21:06"/>
        <d v="2013-01-16T14:21:49"/>
        <d v="2012-10-26T00:14:41"/>
        <d v="2014-05-14T22:22:51"/>
        <d v="2012-10-11T00:46:06"/>
        <d v="2015-02-04T09:13:47"/>
        <d v="2014-04-02T19:59:42"/>
        <d v="2015-09-21T03:03:53"/>
        <d v="2014-05-26T16:59:06"/>
        <d v="2011-04-05T02:13:53"/>
        <d v="2012-08-30T16:59:59"/>
        <d v="2015-05-14T16:25:14"/>
        <d v="2014-04-30T03:21:04"/>
        <d v="2015-01-12T19:58:45"/>
        <d v="2016-10-13T00:07:27"/>
        <d v="2014-09-02T01:21:43"/>
        <d v="2016-03-23T16:00:09"/>
        <d v="2015-03-30T18:14:28"/>
        <d v="2012-03-22T21:49:20"/>
        <d v="2015-01-02T00:31:47"/>
        <d v="2016-02-20T17:59:28"/>
        <d v="2014-10-31T03:25:15"/>
        <d v="2014-05-16T15:16:04"/>
        <d v="2017-02-22T13:33:54"/>
        <d v="2014-12-17T14:03:06"/>
        <d v="2016-04-19T11:10:48"/>
        <d v="2016-07-20T15:01:43"/>
        <d v="2015-01-29T12:24:20"/>
        <d v="2016-12-01T18:20:54"/>
        <d v="2016-04-13T13:40:48"/>
        <d v="2016-08-24T08:20:01"/>
        <d v="2015-07-02T03:00:54"/>
        <d v="2015-12-02T04:07:46"/>
        <d v="2014-03-18T15:11:18"/>
        <d v="2014-10-21T06:59:58"/>
        <d v="2013-02-20T12:37:05"/>
        <d v="2016-02-02T21:20:12"/>
        <d v="2015-06-02T14:11:08"/>
        <d v="2016-06-08T23:29:55"/>
        <d v="2017-01-11T06:16:58"/>
        <d v="2011-06-03T11:57:46"/>
        <d v="2015-06-16T00:50:12"/>
        <d v="2014-11-14T18:09:51"/>
        <d v="2015-04-09T09:35:15"/>
        <d v="2014-10-22T17:03:13"/>
        <d v="2014-08-05T17:09:42"/>
        <d v="2011-04-05T03:53:57"/>
        <d v="2013-11-15T01:58:05"/>
        <d v="2014-02-04T02:02:19"/>
        <d v="2014-05-13T17:28:10"/>
        <d v="2015-01-12T15:23:40"/>
        <d v="2014-08-07T08:31:46"/>
        <d v="2013-03-21T17:00:11"/>
        <d v="2014-10-20T19:40:07"/>
        <d v="2015-06-28T05:32:39"/>
        <d v="2016-06-24T11:28:48"/>
        <d v="2015-02-09T06:32:54"/>
        <d v="2012-03-28T23:51:28"/>
        <d v="2014-07-15T19:42:34"/>
        <d v="2016-05-05T23:49:38"/>
        <d v="2016-08-25T07:35:13"/>
        <d v="2015-06-22T19:00:21"/>
        <d v="2016-04-30T03:12:47"/>
        <d v="2016-05-18T12:59:50"/>
        <d v="2016-04-25T17:23:40"/>
        <d v="2012-04-18T21:15:04"/>
        <d v="2015-06-07T03:31:22"/>
        <d v="2015-11-16T18:20:10"/>
        <d v="2013-10-24T23:57:40"/>
        <d v="2016-08-29T19:14:02"/>
        <d v="2014-10-02T02:24:25"/>
        <d v="2011-05-28T18:54:48"/>
        <d v="2012-04-27T15:43:13"/>
        <d v="2012-08-14T04:13:00"/>
        <d v="2015-01-14T23:58:02"/>
        <d v="2015-05-25T13:10:24"/>
        <d v="2012-03-19T16:44:36"/>
        <d v="2013-11-05T02:00:56"/>
        <d v="2015-10-07T16:43:36"/>
        <d v="2015-08-01T20:01:43"/>
        <d v="2014-12-09T18:33:38"/>
        <d v="2012-09-22T03:42:01"/>
        <d v="2016-11-14T21:01:18"/>
        <d v="2014-06-01T23:50:31"/>
        <d v="2015-10-02T16:04:28"/>
        <d v="2016-11-29T05:08:45"/>
        <d v="2014-06-06T10:08:09"/>
        <d v="2015-04-07T18:12:22"/>
        <d v="2016-02-16T18:25:49"/>
        <d v="2012-12-27T05:09:34"/>
        <d v="2013-07-28T10:46:58"/>
        <d v="2014-10-02T22:01:43"/>
        <d v="2012-06-13T01:13:02"/>
        <d v="2012-01-03T19:26:13"/>
        <d v="2014-10-03T18:18:29"/>
        <d v="2015-06-02T11:17:04"/>
        <d v="2016-05-03T04:01:31"/>
        <d v="2016-11-13T21:01:07"/>
        <d v="2015-07-22T17:55:13"/>
        <d v="2015-11-10T14:14:56"/>
        <d v="2014-05-07T19:20:15"/>
        <d v="2012-02-09T04:02:09"/>
        <d v="2014-10-31T14:29:54"/>
        <d v="2015-04-29T20:43:15"/>
        <d v="2011-02-14T12:38:02"/>
        <d v="2016-04-19T15:02:42"/>
        <d v="2014-09-12T21:06:38"/>
        <d v="2014-06-24T08:49:38"/>
        <d v="2011-10-17T15:11:48"/>
        <d v="2015-08-17T17:56:11"/>
        <d v="2010-12-14T08:51:37"/>
        <d v="2016-04-15T01:22:19"/>
        <d v="2013-02-02T23:42:17"/>
        <d v="2012-06-18T21:53:18"/>
        <d v="2012-06-22T13:33:26"/>
        <d v="2015-05-15T00:20:55"/>
        <d v="2012-04-05T19:15:33"/>
        <d v="2017-01-25T11:58:28"/>
        <d v="2016-05-17T13:57:14"/>
        <d v="2015-09-09T09:24:18"/>
        <d v="2015-03-05T19:53:49"/>
        <d v="2013-01-25T19:02:26"/>
        <d v="2015-11-23T13:13:53"/>
        <d v="2015-09-28T17:33:36"/>
        <d v="2016-03-19T19:43:05"/>
        <d v="2015-06-05T17:00:17"/>
        <d v="2016-05-05T10:25:18"/>
        <d v="2011-06-09T04:43:45"/>
        <d v="2017-02-03T19:26:21"/>
        <d v="2014-06-04T01:44:10"/>
        <d v="2015-08-18T14:20:40"/>
        <d v="2015-10-14T13:20:45"/>
        <d v="2010-06-01T18:07:59"/>
        <d v="2015-06-29T05:01:44"/>
        <d v="2014-11-07T20:37:46"/>
        <d v="2014-08-18T13:00:56"/>
        <d v="2015-01-07T15:04:31"/>
        <d v="2016-02-19T22:03:58"/>
        <d v="2017-01-23T13:25:52"/>
        <d v="2015-07-11T00:41:20"/>
        <d v="2015-03-02T21:17:48"/>
        <d v="2011-06-12T03:14:42"/>
        <d v="2012-11-01T19:04:34"/>
        <d v="2017-01-11T01:22:14"/>
        <d v="2015-07-08T19:31:29"/>
        <d v="2011-02-11T19:07:25"/>
        <d v="2016-05-09T00:57:04"/>
        <d v="2016-09-01T18:15:45"/>
        <d v="2012-07-31T13:29:07"/>
        <d v="2014-10-14T22:37:28"/>
        <d v="2015-05-17T22:58:15"/>
        <d v="2015-09-03T14:21:26"/>
        <d v="2014-10-15T20:22:25"/>
        <d v="2016-08-30T15:45:21"/>
        <d v="2013-12-23T21:39:59"/>
        <d v="2014-06-10T10:09:11"/>
        <d v="2017-01-26T20:18:25"/>
        <d v="2010-04-06T17:52:59"/>
        <d v="2014-08-21T06:59:23"/>
        <d v="2016-08-03T12:34:20"/>
        <d v="2014-06-18T16:04:11"/>
        <d v="2016-04-05T04:02:40"/>
        <d v="2015-07-29T16:41:46"/>
        <d v="2015-06-15T21:50:44"/>
        <d v="2014-10-22T14:01:41"/>
        <d v="2016-07-25T10:51:56"/>
        <d v="2013-10-03T20:49:27"/>
        <d v="2016-02-22T23:27:29"/>
        <d v="2014-06-17T14:59:06"/>
        <d v="2015-10-01T02:08:13"/>
        <d v="2014-07-31T12:59:53"/>
        <d v="2015-06-12T10:25:12"/>
        <d v="2014-07-21T20:24:03"/>
        <d v="2017-01-02T21:50:36"/>
        <d v="2013-12-06T15:38:09"/>
        <d v="2015-04-06T15:24:35"/>
        <d v="2015-05-28T15:22:48"/>
        <d v="2014-10-11T22:07:10"/>
        <d v="2016-09-30T15:25:38"/>
        <d v="2016-03-23T13:55:11"/>
        <d v="2014-04-24T14:14:19"/>
        <d v="2015-07-09T18:02:25"/>
        <d v="2015-04-09T03:51:14"/>
        <d v="2015-01-13T23:13:07"/>
        <d v="2013-05-07T13:34:51"/>
        <d v="2011-01-24T16:40:10"/>
        <d v="2011-07-07T20:05:57"/>
        <d v="2016-12-29T22:35:30"/>
        <d v="2010-06-06T19:09:14"/>
        <d v="2014-06-10T09:07:49"/>
        <d v="2012-11-09T23:47:37"/>
        <d v="2015-10-14T11:12:07"/>
        <d v="2016-03-02T12:00:06"/>
        <d v="2015-05-08T00:52:05"/>
        <d v="2016-07-04T16:07:36"/>
        <d v="2011-05-31T15:19:23"/>
        <d v="2015-11-30T23:08:02"/>
        <d v="2015-05-06T20:45:49"/>
        <d v="2015-05-27T01:40:14"/>
        <d v="2016-03-01T20:08:44"/>
        <d v="2015-10-02T19:01:01"/>
        <d v="2016-11-20T02:38:40"/>
        <d v="2014-03-12T14:15:46"/>
        <d v="2015-01-12T22:31:43"/>
        <d v="2011-07-12T02:45:37"/>
        <d v="2015-01-14T22:35:54"/>
        <d v="2015-09-21T00:13:17"/>
        <d v="2011-06-24T07:27:21"/>
        <d v="2016-09-20T20:11:55"/>
        <d v="2014-06-19T02:57:08"/>
        <d v="2014-12-09T21:17:41"/>
        <d v="2016-12-17T04:46:23"/>
        <d v="2015-02-02T22:31:01"/>
        <d v="2014-02-12T19:20:30"/>
        <d v="2017-01-24T15:05:11"/>
        <d v="2014-09-15T12:52:02"/>
        <d v="2015-01-21T03:57:17"/>
        <d v="2012-06-19T21:03:31"/>
        <d v="2014-02-24T20:10:33"/>
        <d v="2013-01-27T15:42:15"/>
        <d v="2013-06-18T20:01:43"/>
        <d v="2014-12-16T19:39:40"/>
        <d v="2014-10-01T07:52:50"/>
        <d v="2016-11-30T22:50:33"/>
        <d v="2016-02-05T16:51:23"/>
        <d v="2011-05-27T19:45:12"/>
        <d v="2012-08-02T01:21:02"/>
        <d v="2013-01-14T16:29:28"/>
        <d v="2009-11-10T16:48:32"/>
        <d v="2014-11-03T15:28:26"/>
        <d v="2015-08-06T17:31:15"/>
        <d v="2016-03-29T03:03:08"/>
        <d v="2016-10-13T19:19:55"/>
        <d v="2016-12-20T15:57:51"/>
        <d v="2015-10-15T10:27:10"/>
        <d v="2017-01-06T14:23:31"/>
        <d v="2012-04-24T18:46:08"/>
        <d v="2016-06-24T18:34:50"/>
        <d v="2015-05-21T17:55:14"/>
        <d v="2014-08-19T20:46:16"/>
        <d v="2014-10-23T01:41:30"/>
        <d v="2013-10-03T10:57:14"/>
        <d v="2012-03-09T22:45:08"/>
        <d v="2015-05-15T12:36:49"/>
        <d v="2016-04-02T21:26:38"/>
        <d v="2016-01-10T17:51:38"/>
        <d v="2014-12-24T12:11:23"/>
        <d v="2010-06-28T05:28:14"/>
        <d v="2012-06-25T16:45:17"/>
        <d v="2012-05-10T09:49:37"/>
        <d v="2010-05-12T06:54:15"/>
        <d v="2010-10-07T19:34:30"/>
        <d v="2013-12-04T02:24:21"/>
        <d v="2016-07-07T04:32:47"/>
        <d v="2015-05-04T19:41:08"/>
        <d v="2015-09-23T19:27:50"/>
        <d v="2015-05-26T18:07:39"/>
        <d v="2016-01-06T02:45:35"/>
        <d v="2016-03-29T16:20:32"/>
        <d v="2016-10-03T02:13:39"/>
        <d v="2011-12-27T17:43:00"/>
        <d v="2010-05-24T12:56:43"/>
        <d v="2014-11-26T04:47:39"/>
        <d v="2015-08-06T14:56:47"/>
        <d v="2015-05-24T16:14:40"/>
        <d v="2011-07-15T01:39:46"/>
        <d v="2015-12-03T04:20:07"/>
        <d v="2015-09-01T16:44:46"/>
        <d v="2016-11-22T14:59:12"/>
        <d v="2015-06-10T23:50:06"/>
        <d v="2016-09-09T18:25:10"/>
        <d v="2015-06-24T03:51:29"/>
        <d v="2015-07-15T15:59:25"/>
        <d v="2012-06-07T17:46:51"/>
        <d v="2015-04-01T05:46:37"/>
        <d v="2011-08-08T16:35:39"/>
        <d v="2014-10-25T22:52:58"/>
        <d v="2015-10-25T16:50:11"/>
        <d v="2009-07-13T16:54:07"/>
        <d v="2016-05-01T22:08:57"/>
        <d v="2016-11-15T04:30:33"/>
        <d v="2013-04-06T19:12:16"/>
        <d v="2016-06-28T15:58:38"/>
        <d v="2014-12-17T23:58:02"/>
        <d v="2014-05-05T10:43:09"/>
        <d v="2013-09-09T14:13:03"/>
        <d v="2015-05-11T14:24:18"/>
        <d v="2014-08-21T12:37:02"/>
        <d v="2014-05-21T12:37:21"/>
        <d v="2012-02-09T01:56:15"/>
        <d v="2014-05-07T23:17:44"/>
        <d v="2012-03-30T01:13:43"/>
        <d v="2012-10-12T17:10:21"/>
        <d v="2015-04-06T22:16:07"/>
        <d v="2016-03-01T10:19:33"/>
        <d v="2015-11-15T23:09:34"/>
        <d v="2015-09-30T14:00:12"/>
        <d v="2011-10-05T04:23:43"/>
        <d v="2015-04-15T21:28:43"/>
        <d v="2015-02-08T14:32:02"/>
        <d v="2014-04-07T00:06:29"/>
        <d v="2011-11-21T05:16:32"/>
        <d v="2009-09-14T06:05:30"/>
        <d v="2015-11-26T00:18:54"/>
        <d v="2009-09-23T17:24:10"/>
        <d v="2014-03-18T17:13:42"/>
        <d v="2014-03-20T01:01:58"/>
        <d v="2011-04-03T16:10:25"/>
        <d v="2013-06-18T15:26:42"/>
        <d v="2016-05-14T19:14:00"/>
        <d v="2016-12-16T17:16:53"/>
        <d v="2016-03-01T16:51:11"/>
        <d v="2011-03-30T22:36:25"/>
        <d v="2010-01-14T13:00:49"/>
        <d v="2015-02-25T00:51:19"/>
        <d v="2012-11-13T00:25:00"/>
        <d v="2015-11-13T02:26:32"/>
        <d v="2014-10-09T06:43:10"/>
        <d v="2014-05-21T17:06:34"/>
        <d v="2014-07-08T15:30:42"/>
        <d v="2016-10-22T10:50:30"/>
        <d v="2016-02-25T17:39:00"/>
        <d v="2014-01-29T14:33:19"/>
        <d v="2016-02-09T18:37:33"/>
        <d v="2016-03-09T19:52:01"/>
        <d v="2010-07-20T18:38:04"/>
        <d v="2014-07-08T12:21:47"/>
        <d v="2016-11-16T00:59:40"/>
        <d v="2013-10-10T18:44:06"/>
        <d v="2015-03-10T22:58:54"/>
        <d v="2011-07-08T20:12:50"/>
        <d v="2013-03-22T19:48:43"/>
        <d v="2009-11-05T18:02:20"/>
        <d v="2011-08-29T00:18:17"/>
        <d v="2015-05-19T11:04:01"/>
        <d v="2013-12-20T20:00:30"/>
        <d v="2014-10-31T18:59:05"/>
        <d v="2015-07-26T15:05:12"/>
        <d v="2014-05-01T22:27:25"/>
        <d v="2012-12-06T17:58:41"/>
        <d v="2017-01-21T16:33:50"/>
        <d v="2015-01-22T22:05:25"/>
        <d v="2017-02-09T17:36:33"/>
        <d v="2012-07-17T01:16:25"/>
        <d v="2013-10-01T00:04:50"/>
        <d v="2014-01-06T20:48:53"/>
        <d v="2015-08-09T12:20:00"/>
        <d v="2015-10-01T22:43:08"/>
        <d v="2016-04-05T14:19:05"/>
        <d v="2015-01-14T16:14:44"/>
        <d v="2016-02-14T10:38:23"/>
        <d v="2013-08-23T10:14:17"/>
        <d v="2015-09-18T00:32:52"/>
        <d v="2011-04-30T02:04:48"/>
        <d v="2011-08-09T04:54:18"/>
        <d v="2016-01-26T16:57:16"/>
        <d v="2014-08-01T17:31:31"/>
        <d v="2014-07-07T14:31:17"/>
        <d v="2014-08-04T13:09:16"/>
        <d v="2016-11-01T19:58:45"/>
        <d v="2015-07-09T02:18:28"/>
        <d v="2015-06-30T13:20:52"/>
        <d v="2014-11-12T20:35:13"/>
        <d v="2014-06-02T13:01:54"/>
        <d v="2016-06-24T03:00:17"/>
        <d v="2015-11-05T00:36:37"/>
        <d v="2015-05-31T16:43:23"/>
        <d v="2011-08-30T16:12:01"/>
        <d v="2015-04-30T20:21:43"/>
        <d v="2016-11-07T08:26:16"/>
        <d v="2016-08-30T22:03:05"/>
        <d v="2014-05-23T17:48:03"/>
        <d v="2013-03-22T13:51:18"/>
        <d v="2015-05-04T19:46:40"/>
        <d v="2011-11-14T06:34:48"/>
        <d v="2012-01-19T11:21:47"/>
        <d v="2012-02-21T20:40:39"/>
        <d v="2015-02-10T00:45:52"/>
        <d v="2015-11-04T19:01:26"/>
        <d v="2014-03-03T21:38:37"/>
        <d v="2017-01-05T20:05:30"/>
        <d v="2011-09-07T23:57:59"/>
        <d v="2012-05-22T04:03:13"/>
        <d v="2016-06-01T08:20:51"/>
        <d v="2010-12-30T20:08:34"/>
        <d v="2015-04-09T13:21:50"/>
        <d v="2014-05-26T17:27:18"/>
        <d v="2015-06-18T23:16:59"/>
        <d v="2012-04-24T01:47:35"/>
        <d v="2015-09-01T15:21:50"/>
        <d v="2013-04-07T15:33:14"/>
        <d v="2014-09-23T00:49:07"/>
        <d v="2014-01-07T15:04:22"/>
        <d v="2016-05-17T20:38:41"/>
        <d v="2014-11-21T07:34:22"/>
        <d v="2014-05-19T04:38:49"/>
        <d v="2013-11-13T17:42:41"/>
        <d v="2015-07-22T14:05:16"/>
        <d v="2012-04-27T23:54:23"/>
        <d v="2015-04-27T16:13:06"/>
        <d v="2014-08-27T21:04:52"/>
        <d v="2015-01-12T19:12:18"/>
        <d v="2015-04-27T18:09:58"/>
        <d v="2015-07-15T15:01:12"/>
        <d v="2015-03-18T21:41:10"/>
        <d v="2014-10-20T07:27:59"/>
        <d v="2016-04-05T13:01:47"/>
        <d v="2014-09-02T14:48:56"/>
        <d v="2015-10-20T17:57:13"/>
        <d v="2016-11-01T16:39:42"/>
        <d v="2014-10-20T17:52:52"/>
        <d v="2014-06-12T13:46:58"/>
        <d v="2015-02-17T18:45:23"/>
        <d v="2013-09-25T23:00:10"/>
        <d v="2014-07-25T19:25:12"/>
        <d v="2016-11-14T17:34:40"/>
        <d v="2016-08-27T10:37:09"/>
        <d v="2014-05-27T15:48:51"/>
        <d v="2017-02-22T06:00:23"/>
        <d v="2013-09-12T01:31:05"/>
        <d v="2015-09-15T02:19:22"/>
        <d v="2016-07-20T04:01:09"/>
        <d v="2013-04-26T18:11:10"/>
        <d v="2014-10-09T09:00:46"/>
        <d v="2013-06-17T17:47:24"/>
        <d v="2015-04-07T17:41:55"/>
        <d v="2016-05-05T22:57:33"/>
        <d v="2015-07-10T17:59:38"/>
        <d v="2015-02-03T17:17:27"/>
        <d v="2012-02-22T06:03:05"/>
        <d v="2012-03-29T06:10:24"/>
        <d v="2014-06-04T23:32:49"/>
        <d v="2016-02-15T19:16:33"/>
        <d v="2015-05-01T18:32:51"/>
        <d v="2015-06-02T15:39:37"/>
        <d v="2016-10-04T10:43:06"/>
        <d v="2014-05-29T04:00:45"/>
        <d v="2016-03-16T04:39:48"/>
        <d v="2014-06-08T22:34:00"/>
        <d v="2011-11-01T04:45:36"/>
        <d v="2011-10-29T03:35:39"/>
        <d v="2016-05-25T17:13:34"/>
        <d v="2014-12-08T18:46:10"/>
        <d v="2014-05-19T13:09:12"/>
        <d v="2016-06-14T19:25:40"/>
        <d v="2010-05-15T22:19:59"/>
        <d v="2017-02-10T01:58:35"/>
        <d v="2012-04-05T17:25:43"/>
        <d v="2015-10-17T10:18:41"/>
        <d v="2016-02-17T14:03:10"/>
        <d v="2014-01-23T01:08:24"/>
        <d v="2013-01-25T21:04:32"/>
        <d v="2013-06-26T01:30:35"/>
        <d v="2015-02-01T23:53:39"/>
        <d v="2016-04-05T11:47:40"/>
        <d v="2015-12-05T23:57:11"/>
        <d v="2015-02-07T14:46:29"/>
        <d v="2016-12-07T13:05:05"/>
        <d v="2014-02-05T03:35:19"/>
        <d v="2016-04-06T19:49:42"/>
        <d v="2016-06-29T16:50:43"/>
        <d v="2016-08-09T21:35:59"/>
        <d v="2015-04-26T12:44:58"/>
        <d v="2011-04-02T23:34:47"/>
        <d v="2012-10-23T20:30:32"/>
        <d v="2014-02-10T14:00:06"/>
        <d v="2015-05-01T14:45:27"/>
        <d v="2014-08-12T14:01:08"/>
        <d v="2016-06-15T14:34:06"/>
        <d v="2016-03-30T03:48:24"/>
        <d v="2015-11-24T21:35:43"/>
        <d v="2016-03-22T11:55:25"/>
        <d v="2014-06-25T18:35:45"/>
        <d v="2015-07-18T16:19:38"/>
        <d v="2011-04-13T00:20:49"/>
        <d v="2016-07-02T16:22:03"/>
        <d v="2016-05-13T13:25:38"/>
        <d v="2015-04-24T13:21:07"/>
        <d v="2015-11-15T17:01:24"/>
        <d v="2014-04-18T11:18:58"/>
        <d v="2016-07-24T03:07:17"/>
        <d v="2012-11-13T22:58:23"/>
        <d v="2016-02-23T14:27:36"/>
        <d v="2016-06-21T12:38:03"/>
        <d v="2015-03-10T15:51:24"/>
        <d v="2014-05-12T13:44:03"/>
        <d v="2013-05-07T15:33:26"/>
        <d v="2016-02-07T15:18:05"/>
        <d v="2015-02-09T04:26:23"/>
        <d v="2015-07-14T08:46:49"/>
        <d v="2015-11-14T15:41:24"/>
        <d v="2014-07-09T14:23:42"/>
        <d v="2015-10-15T16:49:31"/>
        <d v="2016-12-27T18:08:20"/>
        <d v="2015-02-05T15:18:45"/>
        <d v="2014-08-17T22:10:38"/>
        <d v="2017-02-03T13:48:00"/>
        <d v="2014-09-22T20:26:42"/>
        <d v="2015-11-29T19:01:13"/>
        <d v="2013-09-29T18:01:31"/>
        <d v="2013-04-24T00:30:37"/>
        <d v="2015-11-10T16:51:01"/>
        <d v="2015-04-25T19:44:22"/>
        <d v="2014-11-28T00:03:06"/>
        <d v="2015-06-17T18:11:00"/>
        <d v="2015-05-28T18:22:38"/>
        <d v="2015-10-09T15:51:41"/>
        <d v="2015-04-17T23:18:14"/>
        <d v="2014-10-13T21:45:38"/>
        <d v="2014-04-25T13:32:38"/>
        <d v="2016-01-12T16:29:03"/>
        <d v="2014-10-16T04:05:31"/>
        <d v="2014-10-31T18:04:22"/>
        <d v="2016-11-23T20:25:13"/>
        <d v="2015-02-20T06:39:10"/>
        <d v="2014-10-14T17:42:25"/>
        <d v="2015-07-01T20:32:28"/>
        <d v="2010-09-08T20:04:28"/>
        <d v="2014-04-01T17:00:12"/>
        <d v="2014-08-29T01:27:51"/>
        <d v="2016-03-31T08:02:51"/>
        <d v="2015-08-07T09:27:53"/>
        <d v="2015-06-29T13:44:57"/>
        <d v="2014-10-06T16:04:58"/>
        <d v="2015-09-23T17:26:46"/>
        <d v="2014-05-30T07:55:39"/>
        <d v="2016-09-23T20:50:40"/>
        <d v="2013-04-19T14:31:17"/>
        <d v="2016-02-11T22:36:54"/>
        <d v="2015-03-26T19:59:22"/>
        <d v="2012-09-25T01:26:57"/>
        <d v="2014-11-20T12:08:53"/>
        <d v="2015-07-08T17:22:26"/>
        <d v="2016-09-05T15:00:37"/>
        <d v="2015-07-07T15:31:47"/>
        <d v="2014-04-24T12:22:50"/>
        <d v="2013-04-15T12:22:43"/>
        <d v="2016-08-20T13:50:28"/>
        <d v="2014-07-26T16:00:57"/>
        <d v="2012-04-27T22:52:24"/>
        <d v="2011-07-27T19:32:47"/>
        <d v="2013-06-24T14:02:38"/>
        <d v="2013-10-14T16:24:19"/>
        <d v="2016-07-16T20:09:42"/>
        <d v="2014-04-16T20:17:25"/>
        <d v="2016-06-25T20:41:37"/>
        <d v="2015-08-23T22:59:28"/>
        <d v="2014-12-16T21:54:55"/>
        <d v="2014-11-07T07:04:34"/>
        <d v="2011-03-24T23:02:18"/>
        <d v="2015-09-20T17:55:22"/>
        <d v="2014-03-20T21:04:35"/>
        <d v="2012-10-10T18:12:15"/>
        <d v="2015-06-12T12:47:45"/>
        <d v="2016-05-22T13:59:50"/>
        <d v="2015-02-27T07:06:50"/>
        <d v="2015-06-05T13:59:35"/>
        <d v="2011-07-26T08:10:54"/>
        <d v="2016-08-30T03:35:41"/>
        <d v="2015-06-29T15:01:48"/>
        <d v="2012-02-07T21:10:26"/>
        <d v="2014-11-18T19:22:37"/>
        <d v="2016-01-11T21:14:13"/>
        <d v="2014-08-29T18:19:33"/>
        <d v="2014-10-06T17:48:44"/>
        <d v="2011-09-20T20:54:10"/>
        <d v="2014-09-20T01:44:16"/>
        <d v="2014-01-25T16:25:07"/>
        <d v="2014-07-21T06:21:27"/>
        <d v="2014-08-27T22:43:04"/>
        <d v="2014-06-10T23:01:40"/>
        <d v="2016-05-31T00:14:56"/>
        <d v="2011-09-26T19:16:39"/>
        <d v="2012-06-22T01:40:02"/>
        <d v="2015-07-20T17:15:12"/>
        <d v="2015-05-13T09:29:57"/>
        <d v="2014-07-09T17:37:20"/>
        <d v="2016-05-15T17:42:46"/>
        <d v="2013-12-09T21:54:14"/>
        <d v="2012-03-05T00:55:30"/>
        <d v="2016-02-26T13:01:20"/>
        <d v="2014-07-31T04:48:13"/>
        <d v="2013-09-26T17:39:50"/>
        <d v="2015-08-14T15:54:20"/>
        <d v="2015-03-01T05:16:54"/>
        <d v="2017-02-08T02:54:44"/>
        <d v="2014-07-31T18:30:45"/>
        <d v="2013-03-13T01:01:27"/>
        <d v="2014-11-19T14:19:04"/>
        <d v="2011-05-03T23:21:54"/>
        <d v="2015-07-16T16:12:01"/>
        <d v="2014-12-20T19:47:03"/>
        <d v="2016-06-15T19:34:32"/>
        <d v="2014-03-21T16:01:54"/>
        <d v="2016-11-23T01:59:03"/>
        <d v="2015-06-08T21:33:00"/>
        <d v="2014-12-31T16:53:34"/>
        <d v="2015-02-06T17:08:25"/>
        <d v="2014-05-30T05:08:08"/>
        <d v="2013-08-16T21:11:25"/>
        <d v="2015-02-02T14:22:30"/>
        <d v="2010-03-18T17:52:16"/>
        <d v="2012-08-02T00:32:04"/>
        <d v="2011-11-23T18:35:09"/>
        <d v="2016-07-10T18:48:47"/>
        <d v="2016-01-31T16:54:32"/>
        <d v="2014-10-11T20:07:43"/>
        <d v="2015-06-06T18:30:00"/>
        <d v="2012-04-20T19:01:58"/>
        <d v="2014-07-31T23:06:36"/>
        <d v="2014-07-22T07:01:55"/>
        <d v="2011-08-08T16:58:52"/>
        <d v="2016-01-13T17:45:44"/>
        <d v="2015-02-24T02:03:29"/>
        <d v="2013-12-30T08:13:47"/>
        <d v="2013-11-29T19:56:26"/>
        <d v="2014-06-27T20:31:12"/>
        <d v="2012-06-14T17:26:56"/>
        <d v="2016-04-08T08:59:26"/>
        <d v="2014-06-10T12:38:27"/>
        <d v="2015-05-31T03:25:24"/>
        <d v="2012-07-23T18:32:14"/>
        <d v="2014-09-17T15:29:14"/>
        <d v="2015-03-25T17:22:07"/>
        <d v="2014-07-14T16:41:12"/>
        <d v="2016-05-26T01:07:47"/>
        <d v="2014-10-15T20:58:15"/>
        <d v="2015-10-22T18:38:33"/>
        <d v="2015-04-07T16:22:37"/>
        <d v="2010-01-16T22:04:52"/>
        <d v="2013-11-01T20:21:07"/>
        <d v="2015-02-12T03:05:08"/>
        <d v="2015-02-21T00:18:54"/>
        <d v="2016-01-29T20:22:56"/>
        <d v="2015-12-22T05:05:19"/>
        <d v="2016-12-29T12:01:58"/>
        <d v="2015-02-02T18:59:23"/>
        <d v="2014-05-30T21:31:24"/>
        <d v="2013-06-27T01:27:16"/>
        <d v="2014-08-11T20:45:08"/>
        <d v="2014-05-12T19:33:18"/>
        <d v="2016-05-25T20:47:41"/>
        <d v="2014-06-16T09:29:25"/>
        <d v="2013-06-28T16:31:29"/>
        <d v="2013-11-20T04:13:24"/>
        <d v="2015-02-18T17:34:59"/>
        <d v="2014-06-19T09:14:38"/>
        <d v="2015-10-26T14:49:11"/>
        <d v="2014-04-10T12:36:26"/>
        <d v="2012-08-22T19:38:14"/>
        <d v="2012-04-23T15:29:04"/>
        <d v="2010-12-24T02:40:38"/>
        <d v="2015-11-25T17:07:01"/>
        <d v="2016-12-08T05:38:02"/>
        <d v="2014-01-18T22:10:17"/>
        <d v="2010-10-27T06:20:03"/>
        <d v="2014-07-09T18:55:05"/>
        <d v="2016-05-23T01:05:57"/>
        <d v="2014-07-02T10:01:50"/>
        <d v="2015-07-20T17:03:40"/>
        <d v="2015-02-18T16:07:12"/>
        <d v="2016-06-20T12:02:11"/>
        <d v="2015-05-04T15:04:10"/>
        <d v="2016-05-07T06:37:01"/>
        <d v="2014-06-18T00:38:08"/>
        <d v="2013-09-07T01:21:58"/>
        <d v="2014-05-15T17:41:22"/>
        <d v="2015-04-07T14:01:04"/>
        <d v="2012-08-15T18:40:03"/>
        <d v="2011-08-08T17:12:51"/>
        <d v="2012-06-07T22:46:52"/>
        <d v="2016-07-02T14:00:08"/>
        <d v="2011-12-06T22:47:01"/>
        <d v="2013-11-13T23:08:56"/>
        <d v="2016-07-13T22:53:29"/>
        <d v="2014-04-23T20:01:47"/>
        <d v="2015-05-14T12:09:11"/>
        <d v="2014-06-30T15:04:27"/>
        <d v="2012-03-10T03:00:04"/>
        <d v="2017-01-18T04:56:06"/>
        <d v="2015-08-12T15:13:26"/>
        <d v="2017-02-04T04:50:08"/>
        <d v="2017-02-06T20:00:04"/>
        <d v="2015-04-22T17:03:29"/>
        <d v="2012-06-08T12:29:29"/>
        <d v="2013-11-11T16:14:43"/>
        <d v="2015-05-20T01:00:16"/>
        <d v="2014-09-15T14:26:56"/>
        <d v="2014-10-15T22:28:04"/>
        <d v="2015-03-05T21:19:17"/>
        <d v="2016-11-30T04:29:27"/>
        <d v="2015-09-05T11:23:04"/>
        <d v="2011-03-23T21:37:00"/>
        <d v="2012-07-17T03:07:25"/>
        <d v="2015-08-11T19:46:52"/>
        <d v="2015-04-08T20:47:29"/>
        <d v="2016-09-19T08:21:34"/>
        <d v="2016-07-08T10:20:56"/>
        <d v="2012-01-16T15:37:15"/>
        <d v="2014-05-21T17:53:10"/>
        <d v="2015-06-08T07:09:36"/>
        <d v="2014-07-01T16:45:59"/>
        <d v="2014-07-07T21:50:19"/>
        <d v="2010-11-20T19:34:51"/>
        <d v="2011-11-13T16:05:32"/>
        <d v="2011-07-23T00:18:33"/>
        <d v="2015-02-17T15:05:20"/>
        <d v="2016-07-02T13:03:34"/>
        <d v="2014-10-05T17:33:42"/>
        <d v="2013-10-25T11:49:53"/>
        <d v="2015-08-17T18:19:55"/>
        <d v="2014-05-16T20:36:20"/>
        <d v="2011-01-12T07:49:21"/>
        <d v="2016-09-13T18:00:27"/>
        <d v="2016-06-14T01:11:47"/>
        <d v="2015-03-26T17:28:21"/>
        <d v="2015-06-23T06:46:37"/>
        <d v="2009-10-16T22:02:00"/>
        <d v="2011-11-18T01:00:51"/>
        <d v="2011-11-22T16:12:15"/>
        <d v="2016-01-03T16:38:00"/>
        <d v="2012-02-09T01:00:49"/>
        <d v="2016-11-28T22:00:33"/>
        <d v="2014-04-08T16:25:55"/>
        <d v="2015-06-15T20:18:53"/>
        <d v="2015-07-24T14:14:55"/>
        <d v="2017-01-19T16:39:08"/>
        <d v="2014-06-12T14:54:06"/>
        <d v="2014-11-13T00:25:11"/>
        <d v="2014-05-21T01:37:59"/>
        <d v="2012-03-19T18:38:21"/>
        <d v="2011-04-25T04:33:21"/>
        <d v="2016-01-04T06:03:17"/>
        <d v="2015-08-20T14:57:29"/>
        <d v="2015-04-07T19:53:30"/>
        <d v="2015-07-06T08:43:27"/>
        <d v="2010-03-11T20:02:24"/>
        <d v="2014-12-09T16:31:36"/>
        <d v="2013-12-12T21:02:25"/>
        <d v="2016-11-01T16:34:10"/>
        <d v="2012-01-25T20:33:58"/>
        <d v="2015-06-16T17:24:36"/>
        <d v="2014-06-18T15:35:24"/>
        <d v="2016-07-10T03:42:43"/>
        <d v="2015-01-12T23:33:28"/>
        <d v="2013-10-08T20:58:03"/>
        <d v="2013-04-30T20:13:07"/>
        <d v="2012-10-04T07:21:24"/>
        <d v="2016-08-04T22:12:55"/>
        <d v="2014-07-14T22:53:34"/>
        <d v="2011-06-12T07:08:19"/>
        <d v="2015-07-23T16:19:14"/>
        <d v="2014-08-11T20:09:34"/>
        <d v="2015-03-12T19:22:39"/>
        <d v="2016-12-30T18:56:48"/>
        <d v="2014-09-05T07:00:45"/>
        <d v="2015-09-07T06:21:09"/>
        <d v="2016-03-30T18:44:25"/>
        <d v="2016-07-25T06:41:21"/>
        <d v="2015-08-03T15:57:51"/>
        <d v="2015-11-16T23:08:04"/>
        <d v="2015-11-13T15:01:52"/>
        <d v="2014-04-30T16:06:09"/>
        <d v="2012-11-13T22:17:32"/>
        <d v="2012-09-17T20:17:39"/>
        <d v="2012-02-07T02:43:55"/>
        <d v="2015-05-05T12:59:53"/>
        <d v="2012-05-29T20:16:11"/>
        <d v="2014-07-07T16:10:46"/>
        <d v="2011-05-24T00:31:06"/>
        <d v="2014-06-01T11:49:36"/>
        <d v="2016-01-21T20:07:47"/>
        <d v="2016-04-06T13:24:40"/>
        <d v="2015-06-12T12:50:06"/>
        <d v="2015-01-13T21:07:51"/>
        <d v="2015-01-24T11:55:03"/>
        <d v="2015-02-14T17:35:52"/>
        <d v="2016-05-15T18:35:15"/>
        <d v="2014-05-17T01:30:55"/>
        <d v="2014-07-11T20:19:26"/>
        <d v="2014-12-04T21:39:12"/>
        <d v="2015-06-24T20:30:40"/>
        <d v="2015-03-12T22:37:23"/>
        <d v="2013-03-27T23:17:40"/>
        <d v="2016-04-01T15:03:37"/>
        <d v="2014-05-28T05:14:15"/>
        <d v="2015-07-23T20:18:55"/>
        <d v="2014-05-01T19:06:51"/>
        <d v="2015-07-15T18:11:52"/>
        <d v="2016-04-22T10:26:05"/>
        <d v="2016-08-11T20:46:11"/>
        <d v="2015-07-26T22:49:51"/>
        <d v="2011-09-02T07:08:37"/>
        <d v="2014-04-07T21:35:30"/>
        <d v="2014-08-01T15:47:58"/>
        <d v="2011-09-02T18:52:37"/>
        <d v="2015-08-14T05:39:36"/>
        <d v="2014-10-29T16:24:46"/>
        <d v="2014-12-22T20:53:30"/>
        <d v="2016-05-12T06:01:07"/>
        <d v="2015-08-05T19:00:10"/>
        <d v="2015-06-16T18:19:19"/>
        <d v="2015-02-15T23:35:47"/>
        <d v="2012-06-07T19:51:29"/>
        <d v="2011-06-17T18:46:23"/>
        <d v="2015-02-04T22:49:34"/>
        <d v="2014-08-26T05:19:31"/>
        <d v="2014-07-06T20:54:35"/>
        <d v="2014-07-07T21:45:38"/>
        <d v="2015-09-06T22:17:05"/>
        <d v="2015-07-08T18:30:56"/>
        <d v="2013-12-18T21:59:27"/>
        <d v="2013-08-08T23:07:34"/>
        <d v="2014-09-20T08:00:34"/>
        <d v="2012-04-27T01:59:57"/>
        <d v="2015-06-10T11:06:11"/>
        <d v="2016-03-18T21:27:59"/>
        <d v="2016-04-08T22:40:12"/>
        <d v="2014-12-15T13:10:19"/>
        <d v="2016-10-21T19:25:46"/>
        <d v="2014-04-01T06:38:31"/>
        <d v="2011-11-29T04:04:19"/>
        <d v="2012-03-28T16:00:46"/>
        <d v="2016-03-31T17:36:17"/>
        <d v="2011-09-09T19:41:01"/>
        <d v="2015-02-24T16:49:54"/>
        <d v="2015-10-15T02:06:08"/>
        <d v="2016-02-26T09:46:56"/>
        <d v="2010-08-27T00:16:16"/>
        <d v="2015-07-22T06:14:17"/>
        <d v="2014-09-12T21:55:48"/>
        <d v="2016-01-07T19:00:34"/>
        <d v="2014-09-05T13:39:14"/>
        <d v="2014-08-23T02:22:17"/>
        <d v="2015-09-24T04:14:05"/>
        <d v="2014-12-22T18:04:18"/>
        <d v="2011-02-13T18:09:44"/>
        <d v="2011-04-15T18:11:26"/>
        <d v="2012-10-15T18:04:46"/>
        <d v="2012-12-31T18:38:30"/>
        <d v="2015-07-02T22:06:12"/>
        <d v="2010-06-14T02:01:34"/>
        <d v="2015-04-18T00:52:52"/>
        <d v="2014-07-30T09:37:21"/>
        <d v="2016-11-02T01:33:49"/>
        <d v="2012-07-26T18:11:42"/>
        <d v="2011-07-06T02:32:06"/>
        <d v="2014-11-19T02:24:46"/>
        <d v="2015-03-30T22:07:45"/>
        <d v="2015-06-10T19:09:36"/>
        <d v="2015-03-15T19:00:33"/>
        <d v="2015-01-17T19:58:29"/>
        <d v="2015-10-14T13:57:11"/>
        <d v="2016-11-01T01:23:31"/>
        <d v="2016-01-27T20:15:27"/>
        <d v="2011-12-19T21:12:36"/>
        <d v="2012-02-02T15:39:25"/>
        <d v="2011-05-25T00:35:27"/>
        <d v="2017-02-14T22:37:10"/>
        <d v="2013-12-26T19:07:42"/>
        <d v="2016-06-02T07:59:58"/>
        <d v="2014-08-13T18:26:53"/>
        <d v="2011-08-03T17:36:13"/>
        <d v="2011-10-02T14:02:15"/>
        <d v="2013-04-01T22:16:33"/>
        <d v="2017-02-27T16:49:11"/>
        <d v="2015-03-19T13:55:20"/>
        <d v="2013-10-17T04:39:33"/>
        <d v="2013-04-09T02:27:33"/>
        <d v="2012-10-11T17:57:49"/>
        <d v="2015-08-11T22:28:04"/>
        <d v="2013-02-22T23:54:52"/>
        <d v="2016-03-31T13:46:00"/>
        <d v="2015-03-18T20:45:05"/>
        <d v="2015-02-02T22:49:21"/>
        <d v="2014-08-24T22:08:55"/>
        <d v="2015-02-25T16:24:52"/>
        <d v="2014-04-29T20:09:08"/>
        <d v="2015-10-30T21:48:04"/>
        <d v="2015-04-03T20:58:47"/>
        <d v="2015-01-09T03:39:39"/>
        <d v="2016-02-03T23:57:26"/>
        <d v="2016-05-21T08:41:21"/>
        <d v="2015-12-03T13:47:00"/>
        <d v="2017-01-17T19:51:10"/>
        <d v="2016-08-15T21:10:47"/>
        <d v="2014-07-09T23:27:21"/>
        <d v="2015-11-03T18:00:28"/>
        <d v="2014-06-19T20:38:50"/>
        <d v="2016-03-08T09:34:06"/>
        <d v="2016-05-20T19:10:21"/>
        <d v="2014-05-06T14:39:33"/>
        <d v="2014-11-10T20:49:12"/>
        <d v="2016-03-17T20:17:35"/>
        <d v="2015-05-26T11:05:24"/>
        <d v="2014-08-28T23:01:02"/>
        <d v="2016-04-07T03:27:36"/>
        <d v="2014-06-02T15:29:12"/>
        <d v="2014-07-19T17:32:33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4-05-29T14:05:24"/>
        <d v="2016-10-18T10:36:34"/>
        <d v="2015-05-22T13:41:22"/>
        <d v="2016-10-06T13:10:54"/>
        <d v="2016-03-01T18:17:36"/>
        <d v="2014-07-16T11:18:30"/>
        <d v="2016-05-16T17:01:30"/>
        <d v="2014-05-29T14:09:34"/>
        <d v="2016-03-31T17:48:07"/>
        <d v="2016-01-12T11:29:44"/>
        <d v="2014-11-28T21:08:45"/>
        <d v="2014-07-02T21:43:02"/>
        <d v="2016-07-05T20:57:09"/>
        <d v="2015-06-18T11:12:17"/>
        <d v="2015-03-02T18:00:26"/>
        <d v="2016-05-09T20:13:52"/>
        <d v="2016-03-16T14:21:19"/>
        <d v="2015-05-14T22:20:10"/>
        <d v="2015-03-24T19:00:55"/>
        <d v="2015-02-24T10:53:39"/>
        <d v="2014-11-01T12:39:47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2-03T21:29:28"/>
        <d v="2016-11-22T15:55:27"/>
        <d v="2016-04-09T16:25:10"/>
        <d v="2017-03-02T12:55:07"/>
        <d v="2015-09-29T14:59:43"/>
        <d v="2016-12-09T22:35:11"/>
        <d v="2015-09-15T02:30:53"/>
        <d v="2014-10-11T18:48:21"/>
        <d v="2015-02-18T01:11:06"/>
        <d v="2016-08-30T14:58:37"/>
        <d v="2014-01-24T18:43:38"/>
        <d v="2014-12-17T14:01:07"/>
        <d v="2015-09-21T15:01:14"/>
        <d v="2016-06-09T23:49:58"/>
        <d v="2013-11-19T18:56:00"/>
        <d v="2016-11-15T13:39:49"/>
        <d v="2015-05-19T22:01:33"/>
        <d v="2015-09-01T12:51:32"/>
        <d v="2014-11-04T10:58:54"/>
        <d v="2014-09-09T23:26:00"/>
        <d v="2015-01-17T03:21:13"/>
        <d v="2015-05-20T09:58:22"/>
        <d v="2015-04-13T16:53:35"/>
        <d v="2016-06-08T15:11:10"/>
        <d v="2014-07-18T09:04:10"/>
        <d v="2014-07-10T05:37:12"/>
        <d v="2015-07-04T00:44:42"/>
        <d v="2016-02-15T09:33:10"/>
        <d v="2015-08-19T02:49:10"/>
        <d v="2016-12-17T01:49:22"/>
        <d v="2015-10-28T16:06:07"/>
        <d v="2015-04-03T17:34:41"/>
        <d v="2014-11-25T22:32:09"/>
        <d v="2015-05-17T17:47:29"/>
        <d v="2014-07-14T23:31:52"/>
        <d v="2015-05-05T05:26:00"/>
        <d v="2015-01-13T14:15:42"/>
        <d v="2015-10-05T04:03:21"/>
        <d v="2015-01-19T19:38:49"/>
        <d v="2016-11-04T22:22:12"/>
        <d v="2016-11-01T16:01:37"/>
        <d v="2015-03-18T12:22:05"/>
        <d v="2015-02-26T23:07:06"/>
        <d v="2014-09-09T18:43:14"/>
        <d v="2016-01-26T07:25:01"/>
        <d v="2015-03-03T23:00:37"/>
        <d v="2015-10-16T20:29:06"/>
        <d v="2016-06-13T22:23:59"/>
        <d v="2016-01-03T14:58:48"/>
        <d v="2017-01-11T06:28:53"/>
        <d v="2016-12-01T15:53:27"/>
        <d v="2014-08-07T18:16:58"/>
        <d v="2015-03-09T18:58:47"/>
        <d v="2017-03-06T18:04:48"/>
        <d v="2015-09-03T16:27:25"/>
        <d v="2014-08-29T18:04:57"/>
        <d v="2014-10-11T20:06:20"/>
        <d v="2016-07-05T14:00:03"/>
        <d v="2016-04-22T14:59:34"/>
        <d v="2012-11-30T04:44:32"/>
        <d v="2016-01-01T00:11:11"/>
        <d v="2017-02-01T13:51:19"/>
        <d v="2014-09-10T16:31:48"/>
        <d v="2015-01-29T07:32:16"/>
        <d v="2016-10-20T11:14:02"/>
        <d v="2015-06-04T11:20:30"/>
        <d v="2017-03-13T18:07:27"/>
        <d v="2017-02-22T03:37:47"/>
        <d v="2014-07-10T20:36:01"/>
        <d v="2014-11-15T13:12:57"/>
        <d v="2015-04-19T21:00:49"/>
        <d v="2015-01-05T23:22:29"/>
        <d v="2014-06-14T22:29:24"/>
        <d v="2017-01-07T07:16:47"/>
        <d v="2016-11-28T18:29:51"/>
        <d v="2016-01-19T12:33:09"/>
        <d v="2015-02-22T06:40:07"/>
        <d v="2017-03-07T18:35:34"/>
        <d v="2017-01-31T15:02:35"/>
        <d v="2016-12-17T05:17:33"/>
        <d v="2014-10-18T05:14:52"/>
        <d v="2014-07-04T15:48:04"/>
        <d v="2016-06-04T03:40:24"/>
        <d v="2015-08-20T03:50:17"/>
        <d v="2016-11-02T14:00:23"/>
        <d v="2017-03-10T12:49:54"/>
        <d v="2015-08-05T15:45:46"/>
        <d v="2015-07-09T20:00:39"/>
        <d v="2015-09-23T21:01:01"/>
        <d v="2014-04-04T17:11:40"/>
        <d v="2016-05-24T16:06:23"/>
        <d v="2016-03-31T23:33:58"/>
        <d v="2015-01-30T15:21:16"/>
        <d v="2014-08-25T17:15:16"/>
        <d v="2017-01-05T16:38:55"/>
        <d v="2016-09-05T19:50:54"/>
        <d v="2015-09-12T13:01:38"/>
        <d v="2015-04-17T17:11:59"/>
        <d v="2013-09-24T02:33:58"/>
        <d v="2014-05-07T14:48:54"/>
        <d v="2017-01-07T16:20:30"/>
        <d v="2013-11-26T23:54:54"/>
        <d v="2016-03-09T19:31:22"/>
        <d v="2014-12-10T02:39:50"/>
        <d v="2012-03-05T17:46:15"/>
        <d v="2016-08-21T20:53:33"/>
        <d v="2013-01-02T11:55:27"/>
        <d v="2010-05-06T04:48:03"/>
        <d v="2015-10-01T11:57:28"/>
        <d v="2015-05-12T00:50:59"/>
        <d v="2016-01-02T22:27:15"/>
        <d v="2015-03-07T01:08:46"/>
        <d v="2015-08-02T20:57:06"/>
        <d v="2016-10-19T14:43:32"/>
        <d v="2014-12-30T15:44:00"/>
        <d v="2016-05-03T14:25:10"/>
        <d v="2017-01-12T04:40:05"/>
        <d v="2016-03-24T19:40:21"/>
        <d v="2014-12-11T16:37:32"/>
        <d v="2015-09-17T23:06:57"/>
        <d v="2015-01-20T21:19:43"/>
        <d v="2016-05-06T23:33:30"/>
        <d v="2017-03-05T06:15:01"/>
        <d v="2016-07-04T08:10:18"/>
        <d v="2015-08-24T20:10:01"/>
        <d v="2014-12-20T04:11:05"/>
        <d v="2016-09-15T06:55:41"/>
        <d v="2013-10-25T05:30:59"/>
        <d v="2016-04-20T15:41:12"/>
        <d v="2010-05-14T21:58:26"/>
        <d v="2014-12-29T19:37:11"/>
        <d v="2014-07-30T20:43:05"/>
        <d v="2014-05-06T22:11:30"/>
        <d v="2017-02-09T23:08:28"/>
        <d v="2014-08-14T21:05:16"/>
        <d v="2015-03-11T05:16:22"/>
        <d v="2014-10-27T19:29:37"/>
        <d v="2011-04-13T02:22:42"/>
        <d v="2014-09-21T21:11:27"/>
        <d v="2014-09-19T16:26:12"/>
        <d v="2015-05-18T18:27:06"/>
        <d v="2014-09-08T02:05:00"/>
        <d v="2016-03-21T21:11:16"/>
        <d v="2015-08-31T19:17:38"/>
        <d v="2015-04-20T19:39:16"/>
        <d v="2016-08-03T16:36:20"/>
        <d v="2014-09-19T13:01:24"/>
        <d v="2014-10-27T19:26:50"/>
        <d v="2015-10-02T18:41:08"/>
        <d v="2014-11-20T18:13:31"/>
        <d v="2015-03-31T19:23:47"/>
        <d v="2016-10-06T14:57:47"/>
        <d v="2015-10-05T16:16:44"/>
        <d v="2015-01-15T16:24:37"/>
        <d v="2014-04-18T20:52:36"/>
        <d v="2014-08-05T20:46:38"/>
        <d v="2015-12-01T20:00:56"/>
        <d v="2017-03-06T19:14:37"/>
        <d v="2015-01-18T15:52:36"/>
        <d v="2015-06-17T10:32:59"/>
        <d v="2014-11-05T00:03:01"/>
        <d v="2015-10-04T03:15:59"/>
        <d v="2016-11-04T11:01:08"/>
        <d v="2014-05-29T22:04:24"/>
        <d v="2016-01-22T22:36:37"/>
        <d v="2016-04-01T14:18:38"/>
        <d v="2016-11-15T13:58:35"/>
        <d v="2017-03-01T16:50:08"/>
        <d v="2015-03-04T23:47:23"/>
        <d v="2015-12-06T21:13:10"/>
        <d v="2014-09-22T09:47:15"/>
        <d v="2015-07-08T11:34:30"/>
        <d v="2015-02-12T01:50:01"/>
        <d v="2015-02-21T03:10:44"/>
        <d v="2014-06-26T22:48:32"/>
        <d v="2016-01-30T16:58:40"/>
        <d v="2016-10-26T19:15:19"/>
        <d v="2015-09-10T14:10:48"/>
        <d v="2016-05-03T13:07:28"/>
        <d v="2015-10-27T05:03:36"/>
        <d v="2015-04-09T00:23:53"/>
        <d v="2017-03-08T01:07:25"/>
        <d v="2015-05-20T05:33:24"/>
        <d v="2016-02-02T17:01:54"/>
        <d v="2011-10-31T04:06:16"/>
        <d v="2014-12-02T16:48:55"/>
        <d v="2013-09-03T13:27:54"/>
        <d v="2016-10-25T17:26:27"/>
        <d v="2015-01-14T01:43:02"/>
        <d v="2012-05-08T19:55:05"/>
        <d v="2014-11-12T00:03:35"/>
        <d v="2013-10-28T05:41:54"/>
        <d v="2014-04-04T17:41:24"/>
        <d v="2015-03-27T21:48:59"/>
        <d v="2014-11-30T20:21:04"/>
        <d v="2015-01-02T21:48:31"/>
        <d v="2015-11-17T16:25:14"/>
        <d v="2016-07-23T16:01:25"/>
        <d v="2015-12-15T04:00:11"/>
        <d v="2011-07-30T17:30:08"/>
        <d v="2016-05-16T17:02:00"/>
        <d v="2012-05-01T17:16:27"/>
        <d v="2016-03-04T17:25:41"/>
        <d v="2014-07-19T05:06:39"/>
        <d v="2015-02-10T12:07:43"/>
        <d v="2014-05-20T01:06:09"/>
        <d v="2016-05-22T15:02:31"/>
        <d v="2014-11-11T16:31:10"/>
        <d v="2016-01-04T17:05:53"/>
        <d v="2015-03-26T21:38:16"/>
        <d v="2014-11-05T18:30:29"/>
        <d v="2014-10-20T20:55:40"/>
        <d v="2016-11-20T23:33:03"/>
        <d v="2014-05-06T22:31:40"/>
        <d v="2015-12-18T18:01:01"/>
        <d v="2012-05-15T15:33:17"/>
        <d v="2014-11-28T20:47:52"/>
        <d v="2015-02-12T18:17:52"/>
        <d v="2014-09-30T12:59:59"/>
        <d v="2016-04-15T20:21:13"/>
        <d v="2015-10-06T14:13:09"/>
        <d v="2015-10-01T15:06:47"/>
        <d v="2017-01-27T13:05:58"/>
        <d v="2014-06-11T02:52:54"/>
        <d v="2014-07-21T15:38:18"/>
        <d v="2014-06-06T12:45:39"/>
        <d v="2015-02-23T19:01:10"/>
        <d v="2015-10-06T13:16:15"/>
        <d v="2014-07-30T18:45:11"/>
        <d v="2014-09-03T14:17:00"/>
        <d v="2014-06-23T15:54:40"/>
        <d v="2015-07-02T22:33:43"/>
        <d v="2014-06-17T02:50:38"/>
        <d v="2014-08-16T02:00:03"/>
        <d v="2017-03-02T01:43:10"/>
        <d v="2013-11-21T20:32:11"/>
        <d v="2016-06-22T15:58:28"/>
        <d v="2014-08-13T12:02:11"/>
        <d v="2016-08-15T14:49:05"/>
        <d v="2016-09-01T06:27:04"/>
        <d v="2016-05-14T09:41:35"/>
        <d v="2014-07-26T23:28:26"/>
        <d v="2015-11-19T11:46:41"/>
        <d v="2017-03-07T10:20:42"/>
        <d v="2015-03-19T13:48:48"/>
        <d v="2015-09-02T01:33:12"/>
        <d v="2016-10-09T23:09:28"/>
        <d v="2013-04-01T21:42:37"/>
        <d v="2014-07-24T03:00:10"/>
        <d v="2015-10-20T02:38:50"/>
        <d v="2015-08-26T23:43:42"/>
        <d v="2013-04-04T14:00:34"/>
        <d v="2014-08-29T18:55:56"/>
        <d v="2015-10-29T20:22:21"/>
        <d v="2014-10-09T18:29:26"/>
        <d v="2017-02-04T06:58:27"/>
        <d v="2009-10-02T02:31:46"/>
        <d v="2015-04-21T22:47:58"/>
        <d v="2017-01-09T09:59:05"/>
        <d v="2014-07-08T15:56:49"/>
        <d v="2016-06-07T13:01:23"/>
        <d v="2015-07-07T21:44:12"/>
        <d v="2015-03-27T03:53:02"/>
        <d v="2015-03-07T16:15:45"/>
        <d v="2014-06-09T12:34:56"/>
        <d v="2012-11-05T09:23:41"/>
        <d v="2015-10-12T16:12:15"/>
        <d v="2014-05-01T21:49:01"/>
        <d v="2016-08-13T14:02:55"/>
        <d v="2017-03-06T17:16:59"/>
        <d v="2016-06-01T06:38:29"/>
        <d v="2014-09-18T12:07:39"/>
        <d v="2017-01-02T13:05:19"/>
        <d v="2015-11-02T23:14:40"/>
        <d v="2014-07-15T13:56:40"/>
        <d v="2016-05-25T10:32:46"/>
        <d v="2014-10-16T16:33:48"/>
        <d v="2014-04-11T11:50:52"/>
        <d v="2013-04-17T12:08:19"/>
        <d v="2012-05-15T23:42:48"/>
        <d v="2015-08-29T05:37:27"/>
        <d v="2017-03-14T18:45:38"/>
        <d v="2015-12-15T18:16:56"/>
        <d v="2014-12-01T05:16:04"/>
        <d v="2012-08-14T16:18:54"/>
        <d v="2014-05-20T15:47:20"/>
        <d v="2016-06-06T15:00:58"/>
        <d v="2015-10-20T16:35:03"/>
        <d v="2016-09-27T06:40:34"/>
        <d v="2015-08-31T11:55:20"/>
        <d v="2014-09-23T23:30:40"/>
        <d v="2014-05-07T01:44:24"/>
        <d v="2016-06-28T22:00:04"/>
        <d v="2015-06-20T22:46:32"/>
        <d v="2014-10-01T18:58:01"/>
        <d v="2014-12-08T01:37:14"/>
        <d v="2015-05-23T17:48:15"/>
        <d v="2014-08-27T12:43:13"/>
        <d v="2016-01-12T20:47:27"/>
        <d v="2017-03-13T03:38:41"/>
        <d v="2016-11-27T21:48:41"/>
        <d v="2017-02-24T21:14:45"/>
        <d v="2014-06-02T05:08:50"/>
        <d v="2016-03-16T17:06:22"/>
        <d v="2016-09-10T14:32:50"/>
        <d v="2015-11-26T19:17:39"/>
        <d v="2016-11-02T17:13:22"/>
        <d v="2014-09-15T03:14:15"/>
        <d v="2017-03-11T00:47:28"/>
        <d v="2016-06-10T04:41:12"/>
        <d v="2011-08-04T20:39:10"/>
        <d v="2016-06-27T10:47:48"/>
        <d v="2016-03-01T13:36:20"/>
        <d v="2016-02-03T01:55:55"/>
        <d v="2014-11-03T22:29:09"/>
        <d v="2015-05-08T19:26:20"/>
        <d v="2015-05-01T15:28:02"/>
        <d v="2015-05-04T19:32:31"/>
        <d v="2015-11-05T22:28:22"/>
        <d v="2016-12-22T22:04:55"/>
        <d v="2016-02-03T23:19:28"/>
        <d v="2014-07-05T11:39:39"/>
        <d v="2016-09-17T22:08:58"/>
        <d v="2013-07-10T12:00:15"/>
        <d v="2015-03-30T14:07:06"/>
        <d v="2015-05-26T11:39:02"/>
        <d v="2016-01-01T21:40:37"/>
        <d v="2012-07-27T21:37:03"/>
        <d v="2016-06-30T22:17:33"/>
        <d v="2016-11-14T17:04:21"/>
        <d v="2015-01-23T20:09:13"/>
        <d v="2011-09-09T17:07:13"/>
        <d v="2015-01-21T15:18:38"/>
        <d v="2015-07-07T16:13:11"/>
        <d v="2013-10-23T11:35:13"/>
        <d v="2014-06-23T22:31:45"/>
        <d v="2014-06-05T14:22:27"/>
        <d v="2014-09-03T12:25:54"/>
        <d v="2014-07-13T02:09:15"/>
        <d v="2016-02-22T06:06:14"/>
        <d v="2011-07-07T14:38:56"/>
        <d v="2016-08-24T01:21:53"/>
        <d v="2014-07-13T15:51:50"/>
        <d v="2016-03-07T12:13:07"/>
        <d v="2016-02-29T07:50:25"/>
        <d v="2014-07-24T22:08:38"/>
        <d v="2014-05-20T15:33:51"/>
        <d v="2014-12-09T20:58:03"/>
        <d v="2014-06-03T00:42:23"/>
        <d v="2015-07-13T13:25:39"/>
        <d v="2015-06-27T00:12:06"/>
        <d v="2016-09-16T12:05:01"/>
        <d v="2016-01-29T04:42:12"/>
        <d v="2016-01-30T21:10:58"/>
        <d v="2015-06-16T18:12:24"/>
        <d v="2016-08-29T22:24:55"/>
        <d v="2016-04-04T23:00:50"/>
        <d v="2015-02-22T04:34:59"/>
        <d v="2014-11-07T06:24:24"/>
        <d v="2014-07-22T19:53:18"/>
        <d v="2015-01-27T16:00:20"/>
        <d v="2016-02-09T05:48:07"/>
        <d v="2015-09-18T19:36:29"/>
        <d v="2015-04-09T21:14:18"/>
        <d v="2015-09-01T15:10:22"/>
        <d v="2015-06-04T05:23:11"/>
        <d v="2017-02-14T17:01:01"/>
        <d v="2015-06-27T05:37:37"/>
        <d v="2016-01-05T15:43:19"/>
        <d v="2016-07-15T22:45:43"/>
        <d v="2015-01-12T02:53:41"/>
        <d v="2016-06-17T23:14:22"/>
        <d v="2015-02-06T13:57:05"/>
        <d v="2017-03-09T13:54:05"/>
        <d v="2014-05-07T17:13:56"/>
        <d v="2014-07-15T03:02:36"/>
        <d v="2016-07-05T16:00:50"/>
        <d v="2016-01-19T13:48:09"/>
        <d v="2016-07-05T16:41:49"/>
        <d v="2014-11-25T16:15:33"/>
        <d v="2014-08-15T22:20:45"/>
        <d v="2015-03-05T15:43:57"/>
        <d v="2014-12-12T01:02:52"/>
        <d v="2014-09-24T19:40:06"/>
        <d v="2014-05-27T23:02:02"/>
        <d v="2014-09-20T14:56:15"/>
        <d v="2014-12-05T04:43:58"/>
        <d v="2014-06-26T19:29:25"/>
        <d v="2015-08-10T15:38:43"/>
        <d v="2014-04-17T04:32:45"/>
        <d v="2014-06-03T04:07:58"/>
        <d v="2016-12-30T18:54:42"/>
        <d v="2014-10-16T21:42:02"/>
        <d v="2014-12-02T22:20:04"/>
        <d v="2014-09-11T00:41:35"/>
        <d v="2016-09-06T15:15:32"/>
        <d v="2015-06-04T15:35:24"/>
        <d v="2013-02-05T23:15:45"/>
        <d v="2016-12-02T02:46:11"/>
        <d v="2012-02-28T14:45:23"/>
        <d v="2013-02-06T03:02:08"/>
        <d v="2016-02-14T05:39:40"/>
        <d v="2014-03-25T19:11:07"/>
        <d v="2014-09-23T10:17:59"/>
        <d v="2014-11-14T20:00:34"/>
        <d v="2011-05-08T21:06:11"/>
        <d v="2016-01-27T23:22:17"/>
        <d v="2015-12-16T03:09:34"/>
        <d v="2016-12-05T23:51:20"/>
        <d v="2014-08-18T20:56:40"/>
        <d v="2016-07-01T15:41:45"/>
        <d v="2016-01-13T04:33:11"/>
        <d v="2015-11-13T15:51:08"/>
        <d v="2016-06-05T20:54:43"/>
        <d v="2014-11-19T01:29:45"/>
        <d v="2015-12-06T07:50:33"/>
        <d v="2015-01-21T08:34:13"/>
        <d v="2016-04-12T10:47:14"/>
        <d v="2014-05-29T09:09:57"/>
        <d v="2015-04-28T16:38:09"/>
        <d v="2016-03-15T14:00:50"/>
        <d v="2016-06-03T07:38:56"/>
        <d v="2014-05-14T07:04:10"/>
        <d v="2016-05-20T14:30:46"/>
        <d v="2014-06-25T19:33:40"/>
        <d v="2015-09-18T16:23:47"/>
        <d v="2015-01-27T18:28:38"/>
        <d v="2015-05-16T21:06:08"/>
        <d v="2013-10-10T00:18:59"/>
        <d v="2015-11-16T18:25:00"/>
        <d v="2014-12-17T12:09:11"/>
        <d v="2016-05-19T19:32:19"/>
        <d v="2016-03-11T19:41:12"/>
        <d v="2015-12-07T22:50:13"/>
        <d v="2016-05-17T07:11:02"/>
        <d v="2016-07-28T15:14:01"/>
        <d v="2015-04-24T08:18:52"/>
        <d v="2015-05-27T21:44:14"/>
        <d v="2017-01-25T05:51:40"/>
        <d v="2014-08-18T19:10:10"/>
        <d v="2015-03-12T23:31:11"/>
        <d v="2016-02-11T19:52:44"/>
        <d v="2015-06-16T09:12:17"/>
        <d v="2016-06-10T05:28:57"/>
        <d v="2014-11-27T15:22:29"/>
        <d v="2014-03-05T17:19:39"/>
        <d v="2013-03-09T20:17:37"/>
        <d v="2016-02-09T00:35:00"/>
        <d v="2014-05-22T19:21:54"/>
        <d v="2015-01-06T23:14:16"/>
        <d v="2017-03-07T00:45:14"/>
        <d v="2016-09-26T10:36:23"/>
        <d v="2012-01-31T22:46:14"/>
        <d v="2015-04-06T17:22:11"/>
        <d v="2015-04-30T14:58:23"/>
        <d v="2014-05-12T15:38:47"/>
        <d v="2016-01-18T12:04:39"/>
        <d v="2011-11-08T18:21:44"/>
        <d v="2015-01-05T11:50:18"/>
        <d v="2017-02-01T16:31:28"/>
        <d v="2016-05-07T01:41:55"/>
        <d v="2017-01-15T12:43:39"/>
        <d v="2016-08-29T14:43:32"/>
        <d v="2014-11-19T17:58:36"/>
        <d v="2015-03-19T19:16:03"/>
        <d v="2015-10-22T03:07:26"/>
        <d v="2014-12-10T18:04:06"/>
        <d v="2010-06-03T21:16:52"/>
        <d v="2015-01-07T13:13:42"/>
        <d v="2014-08-29T01:38:33"/>
        <d v="2016-07-08T19:32:25"/>
        <d v="2015-08-17T16:07:19"/>
        <d v="2013-01-14T22:37:49"/>
        <d v="2015-11-10T22:12:46"/>
        <d v="2012-09-28T20:41:53"/>
        <d v="2015-01-25T21:47:19"/>
        <d v="2016-10-29T22:55:24"/>
        <d v="2010-08-09T01:34:51"/>
        <d v="2014-12-17T14:42:04"/>
        <d v="2015-04-16T03:40:23"/>
        <d v="2016-02-10T18:34:47"/>
        <d v="2015-04-19T02:31:16"/>
        <d v="2014-12-02T15:25:53"/>
        <d v="2014-06-03T04:36:18"/>
        <d v="2015-10-17T15:04:58"/>
        <d v="2016-03-23T19:34:33"/>
        <d v="2017-02-07T21:59:18"/>
        <d v="2015-09-21T12:45:33"/>
        <d v="2014-07-12T16:08:40"/>
        <d v="2014-08-01T15:30:34"/>
        <d v="2014-10-09T20:13:23"/>
        <d v="2016-06-03T08:47:46"/>
        <d v="2017-03-02T16:22:46"/>
        <d v="2017-01-06T20:21:40"/>
        <d v="2013-12-12T21:36:41"/>
        <d v="2010-10-13T00:40:35"/>
        <d v="2014-02-16T16:55:30"/>
        <d v="2016-01-02T08:32:15"/>
        <d v="2014-10-28T15:48:27"/>
        <d v="2014-07-25T23:14:09"/>
        <d v="2015-11-09T22:54:35"/>
        <d v="2015-01-16T14:05:47"/>
        <d v="2016-09-19T08:57:43"/>
        <d v="2015-03-02T21:32:43"/>
        <d v="2010-01-20T10:11:47"/>
        <d v="2015-07-18T16:15:59"/>
        <d v="2014-07-11T16:45:02"/>
        <d v="2015-10-31T05:04:09"/>
        <d v="2014-06-30T20:53:59"/>
        <d v="2015-07-03T19:59:26"/>
        <d v="2015-05-18T18:24:38"/>
        <d v="2016-09-13T15:12:32"/>
        <d v="2015-02-17T19:15:30"/>
        <d v="2016-04-07T13:09:54"/>
        <d v="2016-02-27T17:18:15"/>
        <d v="2016-10-30T16:01:45"/>
        <d v="2014-09-23T19:30:07"/>
        <d v="2012-09-04T23:07:13"/>
        <d v="2009-08-18T21:29:28"/>
        <d v="2015-08-22T17:26:21"/>
        <d v="2014-09-05T18:49:03"/>
        <d v="2015-07-14T15:34:26"/>
        <d v="2015-10-19T06:15:58"/>
        <d v="2017-03-09T22:05:12"/>
        <d v="2015-07-20T04:06:16"/>
        <d v="2015-08-30T18:57:33"/>
        <d v="2014-04-11T03:18:53"/>
        <d v="2014-08-18T17:08:24"/>
        <d v="2015-03-17T18:10:33"/>
        <d v="2014-10-17T04:11:13"/>
        <d v="2013-05-23T05:28:23"/>
        <d v="2016-01-13T20:14:20"/>
        <d v="2015-03-04T17:20:13"/>
        <d v="2016-11-21T17:03:14"/>
        <d v="2016-03-22T16:45:46"/>
        <d v="2014-03-25T22:52:53"/>
        <d v="2014-05-21T18:51:27"/>
        <d v="2014-07-14T03:14:56"/>
        <d v="2016-09-07T21:51:48"/>
        <d v="2016-06-30T02:27:20"/>
        <d v="2015-10-09T21:10:20"/>
        <d v="2015-04-20T06:04:15"/>
        <d v="2014-12-02T16:13:36"/>
        <d v="2014-07-06T14:52:09"/>
        <d v="2015-08-10T07:31:09"/>
        <d v="2016-08-19T20:26:25"/>
        <d v="2014-12-18T17:07:23"/>
        <d v="2015-11-25T14:21:53"/>
        <d v="2014-09-22T15:36:50"/>
        <d v="2013-04-14T16:47:40"/>
        <d v="2015-01-16T18:26:50"/>
        <d v="2017-01-20T11:49:34"/>
        <d v="2014-11-18T19:31:28"/>
        <d v="2016-09-15T16:33:59"/>
        <d v="2017-02-28T00:32:11"/>
        <d v="2015-05-12T07:07:56"/>
        <d v="2015-04-01T22:02:41"/>
        <d v="2014-04-26T11:26:29"/>
        <d v="2015-05-27T04:32:55"/>
        <d v="2015-06-26T21:38:56"/>
        <d v="2014-10-14T07:11:30"/>
        <d v="2014-12-29T13:04:38"/>
        <d v="2014-10-11T20:34:49"/>
        <d v="2015-03-14T15:59:35"/>
        <d v="2015-07-15T13:00:52"/>
        <d v="2011-06-07T04:42:01"/>
        <d v="2016-10-30T13:51:39"/>
        <d v="2014-06-19T11:21:31"/>
        <d v="2016-08-19T20:30:46"/>
        <d v="2014-06-01T01:22:32"/>
        <d v="2015-02-02T02:00:20"/>
        <d v="2014-11-04T22:34:40"/>
        <d v="2015-02-06T04:55:12"/>
        <d v="2014-03-14T18:18:15"/>
        <d v="2011-07-27T18:04:45"/>
        <d v="2015-10-14T20:55:56"/>
        <d v="2017-02-02T23:18:01"/>
        <d v="2014-04-07T13:11:42"/>
        <d v="2016-09-09T10:56:59"/>
        <d v="2015-05-12T18:24:44"/>
        <d v="2015-06-12T21:26:26"/>
        <d v="2016-11-23T00:15:09"/>
        <d v="2016-01-25T21:36:40"/>
        <d v="2015-10-16T19:25:16"/>
        <d v="2012-01-26T09:01:39"/>
        <d v="2016-10-30T15:01:15"/>
        <d v="2014-09-23T22:57:51"/>
        <d v="2016-04-20T19:12:56"/>
        <d v="2014-10-24T15:31:55"/>
        <d v="2012-04-05T03:20:19"/>
        <d v="2015-02-05T19:55:01"/>
        <d v="2012-12-21T20:29:34"/>
        <d v="2015-03-02T02:01:30"/>
        <d v="2014-02-10T08:38:22"/>
        <d v="2015-02-18T16:08:52"/>
        <d v="2016-11-22T09:01:03"/>
        <d v="2015-08-07T02:36:46"/>
        <d v="2015-05-05T19:48:35"/>
        <d v="2014-08-04T18:40:11"/>
        <d v="2015-11-19T16:07:09"/>
        <d v="2014-07-01T00:29:40"/>
        <d v="2014-10-08T23:07:24"/>
        <d v="2013-12-05T04:09:05"/>
        <d v="2015-02-18T17:19:46"/>
        <d v="2015-12-01T23:13:30"/>
        <d v="2014-12-05T18:14:58"/>
        <d v="2012-09-10T16:08:09"/>
        <d v="2017-02-21T20:41:54"/>
        <d v="2014-03-13T04:03:29"/>
        <d v="2016-08-16T17:58:47"/>
        <d v="2015-06-22T23:08:27"/>
        <d v="2016-04-08T20:12:07"/>
        <d v="2014-12-04T00:57:52"/>
        <d v="2012-01-29T16:18:34"/>
        <d v="2016-05-30T05:39:06"/>
        <d v="2015-12-02T16:50:10"/>
        <d v="2015-04-15T17:01:52"/>
        <d v="2016-06-11T18:35:38"/>
        <d v="2016-08-23T01:17:45"/>
        <d v="2016-05-20T08:11:57"/>
        <d v="2016-08-04T07:05:00"/>
        <d v="2014-11-21T20:16:00"/>
        <d v="2014-05-19T18:24:05"/>
        <d v="2014-10-10T18:47:51"/>
        <d v="2016-12-07T22:49:09"/>
        <d v="2015-05-11T14:08:57"/>
        <d v="2016-07-19T21:52:19"/>
        <d v="2015-04-10T18:45:30"/>
        <d v="2016-12-05T13:06:20"/>
        <d v="2016-10-04T18:00:08"/>
        <d v="2016-12-18T20:16:26"/>
        <d v="2013-10-30T13:28:15"/>
        <d v="2015-10-12T22:34:19"/>
        <d v="2017-02-19T06:29:20"/>
        <d v="2015-05-12T02:13:11"/>
        <d v="2016-10-14T09:17:40"/>
        <d v="2015-09-28T17:17:07"/>
        <d v="2013-10-30T01:05:25"/>
        <d v="2012-01-30T01:29:58"/>
        <d v="2014-07-09T17:41:30"/>
        <d v="2014-06-04T02:59:56"/>
        <d v="2015-03-02T19:39:05"/>
        <d v="2014-06-09T17:24:25"/>
        <d v="2015-01-13T22:15:29"/>
        <d v="2015-09-26T02:10:40"/>
        <d v="2015-06-18T06:37:04"/>
        <d v="2013-07-31T12:53:40"/>
        <d v="2014-11-01T21:59:21"/>
        <d v="2015-08-23T10:35:38"/>
        <d v="2013-10-29T20:01:42"/>
        <d v="2011-12-17T21:46:01"/>
        <d v="2016-07-07T23:44:54"/>
        <d v="2015-12-22T10:29:30"/>
        <d v="2016-02-04T00:47:39"/>
        <d v="2015-06-12T04:58:11"/>
        <d v="2015-09-14T15:11:24"/>
        <d v="2014-10-28T23:13:51"/>
        <d v="2014-10-02T14:09:37"/>
        <d v="2017-01-21T00:26:39"/>
        <d v="2015-01-28T06:00:18"/>
        <d v="2015-05-27T05:42:16"/>
        <d v="2016-11-08T16:15:52"/>
        <d v="2015-01-06T16:11:18"/>
        <d v="2014-05-12T09:50:21"/>
        <d v="2015-11-20T18:42:05"/>
        <d v="2015-06-10T00:54:07"/>
        <d v="2014-07-21T13:31:54"/>
        <d v="2015-05-16T10:06:42"/>
        <d v="2015-04-28T17:34:48"/>
        <d v="2016-09-02T02:55:34"/>
        <d v="2014-01-03T18:02:06"/>
        <d v="2015-10-27T22:34:59"/>
        <d v="2014-12-01T17:43:33"/>
        <d v="2015-06-30T09:32:39"/>
        <d v="2014-06-21T13:19:52"/>
        <d v="2011-11-11T18:17:29"/>
        <d v="2015-09-11T15:30:58"/>
        <d v="2014-11-04T01:31:39"/>
        <d v="2015-03-27T19:57:02"/>
        <d v="2012-01-13T02:49:26"/>
        <d v="2012-04-06T21:41:56"/>
        <d v="2016-03-03T09:06:57"/>
        <d v="2016-01-08T13:18:51"/>
        <d v="2013-08-23T21:44:38"/>
        <d v="2015-01-23T01:21:47"/>
        <d v="2016-08-11T00:16:58"/>
        <d v="2016-10-06T13:29:27"/>
        <d v="2016-11-27T03:59:34"/>
        <d v="2015-03-18T17:33:02"/>
        <d v="2016-06-17T18:09:48"/>
        <d v="2017-03-12T20:44:05"/>
        <d v="2015-10-01T15:57:33"/>
        <d v="2016-12-24T19:51:28"/>
        <d v="2016-02-01T16:08:13"/>
        <d v="2013-10-22T16:46:19"/>
        <d v="2016-02-27T00:26:02"/>
        <d v="2014-02-01T22:29:05"/>
        <d v="2015-08-25T10:17:56"/>
        <d v="2016-05-18T04:19:09"/>
        <d v="2015-02-17T20:02:50"/>
        <d v="2016-06-17T18:07:49"/>
        <d v="2016-02-10T22:20:43"/>
        <d v="2014-12-09T17:41:23"/>
        <d v="2016-10-13T20:40:23"/>
        <d v="2015-06-15T23:55:00"/>
        <d v="2014-08-20T15:40:33"/>
        <d v="2015-04-20T19:48:46"/>
        <d v="2014-07-15T15:20:23"/>
        <d v="2014-08-07T00:10:11"/>
        <d v="2014-07-31T16:49:20"/>
        <d v="2015-02-07T16:13:46"/>
        <d v="2014-03-17T20:59:41"/>
        <d v="2015-02-26T03:43:06"/>
        <d v="2016-04-21T09:02:18"/>
        <d v="2014-12-02T02:59:03"/>
        <d v="2014-10-24T00:29:53"/>
        <d v="2017-03-14T15:21:56"/>
        <d v="2014-07-29T13:27:24"/>
        <d v="2015-12-21T19:00:49"/>
        <d v="2014-11-30T17:46:05"/>
        <d v="2015-04-29T16:17:15"/>
        <d v="2016-12-07T18:00:53"/>
        <d v="2015-04-21T03:26:50"/>
        <d v="2016-11-05T23:00:12"/>
        <d v="2015-02-12T17:23:12"/>
        <d v="2016-02-13T16:06:15"/>
        <d v="2015-04-01T08:59:32"/>
        <d v="2014-07-05T18:59:22"/>
        <d v="2013-06-20T23:06:22"/>
        <d v="2016-09-02T03:25:44"/>
        <d v="2016-09-18T18:28:06"/>
        <d v="2016-11-16T17:36:09"/>
        <d v="2014-07-10T14:44:07"/>
        <d v="2014-11-03T05:34:20"/>
        <d v="2009-09-12T01:21:59"/>
        <d v="2014-08-09T21:50:26"/>
        <d v="2017-03-13T21:14:29"/>
        <d v="2010-03-10T21:15:51"/>
        <d v="2015-07-03T19:17:13"/>
        <d v="2014-04-24T18:11:35"/>
        <d v="2015-03-25T01:39:31"/>
        <d v="2015-05-14T19:10:18"/>
        <d v="2015-07-31T23:28:03"/>
        <d v="2014-07-22T00:45:30"/>
        <d v="2012-06-21T16:34:00"/>
        <d v="2015-01-27T20:00:22"/>
        <d v="2015-11-03T14:54:54"/>
        <d v="2012-09-04T23:00:57"/>
        <d v="2012-08-28T19:06:20"/>
        <d v="2015-07-24T16:08:57"/>
        <d v="2016-07-04T16:46:11"/>
        <d v="2017-03-10T21:29:29"/>
        <d v="2015-07-01T06:10:41"/>
        <d v="2015-01-25T03:15:40"/>
        <d v="2016-06-14T11:48:53"/>
        <d v="2015-08-08T18:09:57"/>
        <d v="2015-07-13T16:41:00"/>
        <d v="2014-10-10T17:47:59"/>
        <d v="2010-11-25T05:45:26"/>
        <d v="2013-05-15T00:57:37"/>
        <d v="2014-07-09T22:27:26"/>
        <d v="2013-03-07T07:16:22"/>
        <d v="2015-03-24T08:14:03"/>
        <d v="2016-03-28T20:54:59"/>
        <d v="2015-11-19T19:48:25"/>
        <d v="2011-11-16T00:19:14"/>
        <d v="2016-05-06T10:43:47"/>
        <d v="2012-09-27T07:42:18"/>
        <d v="2014-08-26T15:19:09"/>
        <d v="2012-02-13T15:17:15"/>
        <d v="2015-06-15T17:28:59"/>
        <d v="2016-12-04T16:02:45"/>
        <d v="2014-08-18T16:45:19"/>
        <d v="2014-05-20T16:40:56"/>
        <d v="2016-02-22T02:34:16"/>
        <d v="2011-12-01T18:11:50"/>
        <d v="2013-11-05T03:14:59"/>
        <d v="2015-01-28T19:49:06"/>
        <d v="2016-05-09T17:33:39"/>
        <d v="2016-02-15T21:12:08"/>
        <d v="2016-06-03T16:01:26"/>
        <d v="2015-03-19T01:40:10"/>
        <d v="2015-06-08T15:17:02"/>
        <d v="2014-12-14T19:39:19"/>
        <d v="2014-01-22T09:08:42"/>
        <d v="2014-09-03T05:19:02"/>
        <d v="2015-04-22T13:02:09"/>
        <d v="2016-12-11T16:31:21"/>
        <d v="2015-04-21T13:08:15"/>
        <d v="2010-09-15T16:25:05"/>
        <d v="2013-10-28T21:08:31"/>
        <d v="2015-10-26T21:04:55"/>
        <d v="2017-01-28T18:44:10"/>
        <d v="2016-11-19T00:45:50"/>
        <d v="2013-08-02T20:30:06"/>
        <d v="2014-07-24T20:59:10"/>
        <d v="2015-07-09T08:35:08"/>
        <d v="2016-04-19T13:35:36"/>
        <d v="2016-04-29T16:43:05"/>
        <d v="2015-08-28T18:38:24"/>
        <d v="2016-03-17T01:27:24"/>
        <d v="2015-12-07T20:38:37"/>
        <d v="2016-01-15T02:39:31"/>
        <d v="2011-05-09T17:31:01"/>
        <d v="2015-07-10T04:30:03"/>
        <d v="2015-10-20T19:45:17"/>
        <d v="2015-08-10T22:31:19"/>
        <d v="2015-02-24T23:17:51"/>
        <d v="2014-08-15T15:22:32"/>
        <d v="2016-12-28T20:57:06"/>
        <d v="2017-02-20T00:00:02"/>
        <d v="2016-06-02T17:44:28"/>
        <d v="2015-08-30T21:12:39"/>
        <d v="2010-09-10T03:03:49"/>
        <d v="2015-11-30T16:12:33"/>
        <d v="2016-11-30T02:03:55"/>
        <d v="2014-03-06T03:59:39"/>
        <d v="2013-08-27T02:34:27"/>
        <d v="2013-12-06T13:31:00"/>
        <d v="2015-06-23T19:34:53"/>
        <d v="2016-09-08T09:20:39"/>
        <d v="2015-03-04T14:59:01"/>
        <d v="2014-10-09T06:18:50"/>
        <d v="2016-08-30T15:25:34"/>
        <d v="2017-01-11T02:19:05"/>
        <d v="2014-10-29T10:19:29"/>
        <d v="2016-03-01T17:56:25"/>
        <d v="2011-07-26T17:02:33"/>
        <d v="2016-08-19T19:51:05"/>
        <d v="2013-09-17T13:38:05"/>
        <d v="2016-08-17T23:10:04"/>
        <d v="2015-05-06T19:06:13"/>
        <d v="2015-08-18T02:31:52"/>
        <d v="2014-04-28T23:24:01"/>
        <d v="2017-01-14T01:26:00"/>
        <d v="2014-10-22T23:02:03"/>
        <d v="2014-12-18T00:32:23"/>
        <d v="2014-08-21T19:16:13"/>
        <d v="2015-10-20T19:35:27"/>
        <d v="2015-08-14T01:56:53"/>
        <d v="2015-10-23T14:03:41"/>
        <d v="2014-01-04T11:41:32"/>
        <d v="2015-09-01T15:02:54"/>
        <d v="2013-10-03T22:09:05"/>
        <d v="2015-05-04T14:46:35"/>
        <d v="2014-06-30T18:03:16"/>
        <d v="2015-09-10T00:21:33"/>
        <d v="2017-02-08T19:00:35"/>
        <d v="2014-09-01T22:00:01"/>
        <d v="2012-11-17T18:33:17"/>
        <d v="2016-06-27T21:01:43"/>
        <d v="2015-06-22T11:47:36"/>
        <d v="2015-03-16T15:04:49"/>
        <d v="2015-03-10T19:09:22"/>
        <d v="2015-03-03T17:36:22"/>
        <d v="2011-07-12T16:01:58"/>
        <d v="2014-08-07T05:09:04"/>
        <d v="2015-05-04T10:20:44"/>
        <d v="2015-10-30T04:32:33"/>
        <d v="2015-02-10T20:43:15"/>
        <d v="2017-02-01T00:45:37"/>
        <d v="2016-10-17T13:15:33"/>
        <d v="2015-06-30T01:24:57"/>
        <d v="2016-08-10T18:00:48"/>
        <d v="2014-07-20T23:36:18"/>
        <d v="2014-05-22T01:05:03"/>
        <d v="2015-11-19T19:20:09"/>
        <d v="2016-09-15T05:28:13"/>
        <d v="2015-01-27T00:16:12"/>
        <d v="2015-07-19T21:01:15"/>
        <d v="2014-08-28T01:02:41"/>
        <d v="2015-03-06T21:40:57"/>
        <d v="2015-03-11T22:27:28"/>
        <d v="2015-12-20T16:26:13"/>
        <d v="2014-12-18T12:38:23"/>
        <d v="2014-08-03T09:21:17"/>
        <d v="2015-08-17T08:41:44"/>
        <d v="2015-03-16T20:35:29"/>
        <d v="2014-10-22T20:13:28"/>
        <d v="2013-03-28T21:16:31"/>
        <d v="2016-01-13T21:45:24"/>
        <d v="2016-11-29T22:01:40"/>
        <d v="2015-02-25T21:55:59"/>
        <d v="2013-08-13T13:07:20"/>
        <d v="2011-11-16T01:26:35"/>
        <d v="2015-08-24T20:34:24"/>
        <d v="2014-10-14T20:30:00"/>
        <d v="2014-09-05T19:13:32"/>
        <d v="2015-07-16T10:28:10"/>
        <d v="2015-01-28T12:14:45"/>
        <d v="2017-02-17T12:18:59"/>
        <d v="2014-08-12T17:38:15"/>
        <d v="2014-06-27T20:47:40"/>
        <d v="2016-04-19T05:19:50"/>
        <d v="2014-08-13T01:10:22"/>
        <d v="2011-03-17T02:19:59"/>
        <d v="2015-06-17T14:43:27"/>
        <d v="2014-07-31T16:42:28"/>
        <d v="2014-10-06T15:04:40"/>
        <d v="2016-07-26T14:34:36"/>
        <d v="2015-12-04T20:17:36"/>
        <d v="2015-03-04T22:44:10"/>
        <d v="2014-12-04T00:07:10"/>
        <d v="2015-01-08T18:26:21"/>
        <d v="2014-07-11T17:20:48"/>
        <d v="2014-11-25T20:27:03"/>
        <d v="2013-05-22T18:18:58"/>
        <d v="2016-06-22T18:55:32"/>
        <d v="2015-07-15T06:16:59"/>
        <d v="2016-12-30T21:06:06"/>
        <d v="2015-12-30T08:00:29"/>
        <d v="2014-05-28T16:21:24"/>
        <d v="2015-07-06T00:33:53"/>
        <d v="2014-01-13T17:49:11"/>
        <d v="2016-08-16T01:16:29"/>
        <d v="2014-11-26T20:35:39"/>
        <d v="2014-10-01T22:45:42"/>
        <d v="2016-04-29T18:32:09"/>
        <d v="2012-02-10T23:36:27"/>
        <d v="2016-07-18T12:05:54"/>
        <d v="2017-01-03T14:46:01"/>
        <d v="2015-12-23T01:02:56"/>
        <d v="2016-02-25T23:16:56"/>
        <d v="2011-09-16T23:09:01"/>
        <d v="2014-10-28T21:24:00"/>
        <d v="2014-08-21T19:23:05"/>
        <d v="2016-01-31T17:05:14"/>
        <d v="2014-09-08T12:16:18"/>
        <d v="2014-07-16T20:20:34"/>
        <d v="2016-11-23T17:58:57"/>
        <d v="2010-11-23T05:35:24"/>
        <d v="2014-10-29T02:28:17"/>
        <d v="2015-01-17T07:13:43"/>
        <d v="2016-02-09T00:57:56"/>
        <d v="2012-10-02T04:00:40"/>
        <d v="2014-12-16T20:29:19"/>
        <d v="2014-08-10T18:24:37"/>
        <d v="2014-07-23T18:36:01"/>
        <d v="2015-08-01T16:04:57"/>
        <d v="2014-09-27T21:25:08"/>
        <d v="2015-08-16T03:36:14"/>
        <d v="2015-07-06T16:50:32"/>
        <d v="2016-06-04T15:46:00"/>
        <d v="2015-02-02T18:57:27"/>
        <d v="2015-10-18T21:24:14"/>
        <d v="2016-09-24T00:24:06"/>
        <d v="2015-09-08T14:51:52"/>
        <d v="2012-02-17T13:17:05"/>
        <d v="2013-10-04T19:09:17"/>
        <d v="2014-06-30T21:57:05"/>
        <d v="2014-12-01T19:00:28"/>
        <d v="2016-08-22T16:04:20"/>
        <d v="2012-05-01T07:00:31"/>
        <d v="2015-07-13T18:22:49"/>
        <d v="2014-09-05T09:12:02"/>
        <d v="2016-07-19T20:24:33"/>
        <d v="2015-03-05T19:10:37"/>
        <d v="2016-09-12T15:15:19"/>
        <d v="2014-08-12T06:14:57"/>
        <d v="2014-10-01T12:30:20"/>
        <d v="2015-02-26T02:46:48"/>
        <d v="2015-05-31T03:06:42"/>
        <d v="2016-08-03T17:03:22"/>
        <d v="2015-03-15T08:17:06"/>
        <d v="2015-02-23T19:25:49"/>
        <d v="2012-12-07T00:37:18"/>
        <d v="2014-07-11T17:49:52"/>
        <d v="2014-08-05T16:07:54"/>
        <d v="2016-06-07T23:42:17"/>
        <d v="2014-07-08T18:57:31"/>
        <d v="2013-11-27T04:01:29"/>
        <d v="2015-07-02T06:45:37"/>
        <d v="2015-01-14T22:34:19"/>
        <d v="2015-12-10T22:07:03"/>
        <d v="2015-02-14T17:11:56"/>
        <d v="2014-07-11T17:12:18"/>
        <d v="2012-03-13T19:15:46"/>
        <d v="2017-02-09T04:08:52"/>
        <d v="2015-03-16T21:54:53"/>
        <d v="2016-11-11T16:20:08"/>
        <d v="2016-03-11T15:36:29"/>
        <d v="2014-08-29T19:51:03"/>
        <d v="2015-10-14T17:44:57"/>
        <d v="2016-03-24T10:16:40"/>
        <d v="2015-05-08T21:56:38"/>
        <d v="2015-06-09T07:11:36"/>
        <d v="2015-05-08T13:55:54"/>
        <d v="2014-07-10T06:25:04"/>
        <d v="2016-12-14T23:07:35"/>
        <d v="2014-06-19T18:05:47"/>
        <d v="2016-12-22T11:47:58"/>
        <d v="2015-05-16T22:06:20"/>
        <d v="2014-06-21T12:52:06"/>
        <d v="2017-03-08T17:15:03"/>
        <d v="2016-09-23T15:29:19"/>
        <d v="2014-11-25T04:07:50"/>
        <d v="2016-11-02T22:36:43"/>
        <d v="2012-03-17T11:02:07"/>
        <d v="2014-10-28T14:05:37"/>
        <d v="2016-09-14T22:55:21"/>
        <d v="2014-11-10T03:48:45"/>
        <d v="2016-06-19T14:14:41"/>
        <d v="2016-02-08T17:09:20"/>
        <d v="2014-08-18T12:49:51"/>
        <d v="2016-12-22T04:37:48"/>
        <d v="2016-03-07T05:04:51"/>
        <d v="2015-04-12T15:59:04"/>
        <d v="2012-10-12T02:37:27"/>
        <d v="2016-04-03T20:48:00"/>
        <d v="2016-09-21T21:36:04"/>
        <d v="2015-04-06T17:39:45"/>
        <d v="2012-04-19T17:05:05"/>
        <d v="2015-06-17T23:00:50"/>
        <d v="2017-01-09T21:40:35"/>
        <d v="2015-02-20T17:07:15"/>
        <d v="2013-07-26T23:54:51"/>
        <d v="2014-12-26T03:56:39"/>
        <d v="2014-05-01T02:38:02"/>
        <d v="2015-11-09T19:49:59"/>
        <d v="2014-08-27T21:52:38"/>
        <d v="2016-02-17T16:13:16"/>
        <d v="2014-10-26T17:12:51"/>
        <d v="2014-06-03T15:49:43"/>
        <d v="2014-10-23T05:19:05"/>
        <d v="2011-01-24T19:48:47"/>
        <d v="2016-06-13T06:49:59"/>
        <d v="2012-03-27T00:35:01"/>
        <d v="2015-12-02T20:20:12"/>
        <d v="2011-11-30T06:01:26"/>
        <d v="2013-08-20T20:21:10"/>
        <d v="2014-01-08T15:10:27"/>
        <d v="2014-10-15T01:37:23"/>
        <d v="2014-07-14T03:19:26"/>
        <d v="2014-12-09T21:42:19"/>
        <d v="2017-03-09T20:13:39"/>
        <d v="2015-07-23T15:05:19"/>
        <d v="2016-05-06T12:42:12"/>
        <d v="2014-01-15T22:43:20"/>
        <d v="2015-07-11T04:00:18"/>
        <d v="2016-01-22T08:24:17"/>
        <d v="2012-01-19T00:53:15"/>
        <d v="2013-05-06T22:13:50"/>
        <d v="2014-10-14T11:35:08"/>
        <d v="2012-08-08T22:37:44"/>
        <d v="2014-07-15T18:20:08"/>
        <d v="2017-01-17T20:17:27"/>
        <d v="2011-05-19T21:14:06"/>
        <d v="2016-08-12T12:35:39"/>
        <d v="2015-10-09T20:40:33"/>
        <d v="2011-06-16T17:32:54"/>
        <d v="2015-07-10T15:27:10"/>
        <d v="2017-03-10T00:49:08"/>
        <d v="2012-12-04T01:31:33"/>
        <d v="2014-10-21T14:04:04"/>
        <d v="2016-01-05T19:44:56"/>
        <d v="2016-09-19T10:38:27"/>
        <d v="2016-06-27T04:37:55"/>
        <d v="2015-02-23T08:01:00"/>
        <d v="2014-08-19T20:59:32"/>
        <d v="2017-01-18T16:17:25"/>
        <d v="2013-07-01T23:32:57"/>
        <d v="2012-09-11T00:17:02"/>
        <d v="2016-01-13T03:08:24"/>
        <d v="2014-10-15T07:05:48"/>
        <d v="2015-04-02T22:02:16"/>
        <d v="2014-06-15T21:29:10"/>
        <d v="2013-09-30T16:40:01"/>
        <d v="2016-06-07T15:02:20"/>
        <d v="2015-12-03T14:11:28"/>
        <d v="2014-07-13T22:50:11"/>
        <d v="2013-10-08T01:00:03"/>
        <d v="2014-11-02T00:54:25"/>
        <d v="2014-07-01T09:46:21"/>
        <d v="2016-07-22T15:45:32"/>
        <d v="2014-07-28T16:18:55"/>
        <d v="2015-02-13T17:04:53"/>
        <d v="2015-11-25T16:41:59"/>
        <d v="2015-05-20T18:28:03"/>
        <d v="2015-10-30T00:49:04"/>
        <d v="2015-05-19T17:08:25"/>
        <d v="2016-10-22T03:36:30"/>
        <d v="2016-03-10T16:51:20"/>
        <d v="2015-03-19T16:52:02"/>
        <d v="2015-07-26T17:34:42"/>
        <d v="2014-06-12T22:38:50"/>
        <d v="2015-09-11T07:07:49"/>
        <d v="2015-04-16T07:50:03"/>
        <d v="2014-06-11T17:04:38"/>
        <d v="2016-11-21T14:59:03"/>
        <d v="2014-09-30T22:22:42"/>
        <d v="2016-11-19T00:23:18"/>
        <d v="2015-03-31T02:25:39"/>
        <d v="2016-12-12T17:49:08"/>
        <d v="2015-01-16T20:30:07"/>
        <d v="2016-02-24T17:59:16"/>
        <d v="2012-07-11T21:44:48"/>
        <d v="2016-06-15T20:42:26"/>
        <d v="2015-09-29T01:07:14"/>
        <d v="2012-05-25T20:20:48"/>
        <d v="2016-02-02T22:43:41"/>
        <d v="2011-08-27T03:58:22"/>
        <d v="2014-07-21T18:18:21"/>
        <d v="2015-06-03T00:40:46"/>
        <d v="2012-11-07T22:23:42"/>
        <d v="2016-06-07T21:35:08"/>
        <d v="2016-10-13T17:12:55"/>
        <d v="2016-12-01T16:34:06"/>
        <d v="2012-11-14T15:24:05"/>
        <d v="2015-04-13T20:04:28"/>
        <d v="2014-07-15T23:27:00"/>
        <d v="2016-06-14T07:51:34"/>
        <d v="2014-07-18T12:52:58"/>
        <d v="2015-11-17T10:46:30"/>
        <d v="2014-11-13T06:00:03"/>
        <d v="2017-01-07T05:54:57"/>
        <d v="2016-08-02T15:59:54"/>
        <d v="2015-01-15T18:28:00"/>
        <d v="2014-11-10T18:33:15"/>
        <d v="2014-10-15T17:16:31"/>
        <d v="2015-09-05T06:39:46"/>
        <d v="2016-11-01T04:06:21"/>
        <d v="2017-01-31T22:57:58"/>
        <d v="2015-02-13T04:21:58"/>
        <d v="2015-03-31T16:00:51"/>
        <d v="2016-03-08T22:11:59"/>
        <d v="2014-11-09T02:12:08"/>
        <d v="2016-10-19T18:03:10"/>
        <d v="2015-06-09T14:46:50"/>
        <d v="2014-10-23T12:13:54"/>
        <d v="2014-02-12T05:40:31"/>
        <d v="2014-09-29T15:46:42"/>
        <d v="2015-11-10T02:21:26"/>
        <d v="2015-04-13T16:18:51"/>
        <d v="2014-05-25T18:57:09"/>
        <d v="2015-05-14T16:37:23"/>
        <d v="2015-03-20T01:40:38"/>
        <d v="2015-07-07T19:35:23"/>
        <d v="2016-02-29T20:23:22"/>
        <d v="2014-10-29T16:20:01"/>
        <d v="2014-04-16T21:23:30"/>
        <d v="2016-07-08T11:22:34"/>
        <d v="2016-06-06T15:37:26"/>
        <d v="2015-07-21T18:19:02"/>
        <d v="2015-11-17T04:38:46"/>
        <d v="2014-11-05T17:27:15"/>
        <d v="2014-11-05T00:59:19"/>
        <d v="2015-05-05T18:39:11"/>
        <d v="2014-12-17T10:30:47"/>
        <d v="2014-03-31T16:51:20"/>
        <d v="2015-04-30T21:26:11"/>
        <d v="2014-09-02T20:59:02"/>
        <d v="2014-05-13T19:08:05"/>
        <d v="2014-08-11T18:16:53"/>
        <d v="2014-06-22T18:35:11"/>
        <d v="2017-01-02T15:55:59"/>
        <d v="2014-11-20T01:12:11"/>
        <d v="2016-12-08T07:12:49"/>
        <d v="2015-12-22T22:22:18"/>
        <d v="2014-11-03T21:33:15"/>
        <d v="2015-09-21T15:48:33"/>
        <d v="2015-09-01T19:02:22"/>
        <d v="2015-01-09T10:11:17"/>
        <d v="2017-02-26T20:15:19"/>
        <d v="2012-08-03T11:30:48"/>
        <d v="2017-01-01T21:45:31"/>
        <d v="2015-06-18T20:14:16"/>
        <d v="2013-10-12T13:19:08"/>
        <d v="2016-06-02T00:36:20"/>
        <d v="2014-10-26T21:26:18"/>
        <d v="2016-01-08T13:51:09"/>
        <d v="2015-12-02T08:38:51"/>
        <d v="2015-04-14T01:16:39"/>
        <d v="2015-10-08T21:57:42"/>
        <d v="2015-06-17T16:03:24"/>
        <d v="2016-05-02T23:38:29"/>
        <d v="2016-09-09T10:28:26"/>
        <d v="2015-01-29T00:01:34"/>
        <d v="2014-11-18T04:32:21"/>
        <d v="2014-05-28T21:33:28"/>
        <d v="2014-10-02T02:12:42"/>
        <d v="2013-08-02T00:32:03"/>
        <d v="2016-06-13T15:35:23"/>
        <d v="2014-08-06T20:30:02"/>
        <d v="2015-04-21T15:45:25"/>
        <d v="2015-12-04T01:55:37"/>
        <d v="2014-07-09T23:10:22"/>
        <d v="2014-11-27T02:02:28"/>
        <d v="2014-04-30T13:01:15"/>
        <d v="2016-07-28T17:00:09"/>
        <d v="2011-12-05T11:33:36"/>
        <d v="2014-08-12T12:39:21"/>
        <d v="2015-02-23T14:29:35"/>
        <d v="2014-05-08T14:05:25"/>
        <d v="2014-05-21T01:12:08"/>
        <d v="2014-08-02T13:31:18"/>
        <d v="2015-06-15T10:43:42"/>
        <d v="2014-09-22T18:46:04"/>
        <d v="2015-04-13T03:45:06"/>
        <d v="2016-11-28T19:25:15"/>
        <d v="2016-01-27T21:52:52"/>
        <d v="2016-06-24T16:55:35"/>
        <d v="2015-03-24T21:05:38"/>
        <d v="2016-05-30T20:20:14"/>
        <d v="2015-12-21T17:24:21"/>
        <d v="2016-06-06T00:10:33"/>
        <d v="2015-02-28T17:19:25"/>
        <d v="2016-03-20T08:12:01"/>
        <d v="2014-04-16T19:49:50"/>
        <d v="2015-06-18T16:05:59"/>
        <d v="2015-04-15T19:14:28"/>
        <d v="2014-06-19T09:21:30"/>
        <d v="2014-07-28T18:33:01"/>
        <d v="2015-01-28T04:02:41"/>
        <d v="2015-01-30T18:07:20"/>
        <d v="2014-03-24T19:01:04"/>
        <d v="2015-01-09T01:25:00"/>
        <d v="2013-04-09T13:54:44"/>
        <d v="2016-01-06T05:31:22"/>
        <d v="2015-04-17T17:01:00"/>
        <d v="2014-08-12T08:37:22"/>
        <d v="2014-03-20T12:34:08"/>
        <d v="2014-09-26T23:55:00"/>
        <d v="2015-03-01T05:13:05"/>
        <d v="2014-11-18T11:49:11"/>
        <d v="2016-01-15T16:20:32"/>
        <d v="2016-03-31T14:39:09"/>
        <d v="2015-08-21T04:21:31"/>
        <d v="2014-12-22T02:01:04"/>
        <d v="2014-07-18T20:10:17"/>
        <d v="2014-07-12T02:04:23"/>
        <d v="2015-05-29T15:09:30"/>
        <d v="2016-03-21T14:08:22"/>
        <d v="2015-04-08T15:36:49"/>
        <d v="2015-05-07T10:55:50"/>
        <d v="2015-06-17T19:35:39"/>
        <d v="2016-12-04T06:04:27"/>
        <d v="2016-01-26T10:57:14"/>
        <d v="2015-09-15T20:22:38"/>
        <d v="2014-10-07T03:22:37"/>
        <d v="2015-02-09T17:23:56"/>
        <d v="2016-01-14T21:35:13"/>
        <d v="2015-04-29T15:34:19"/>
        <d v="2015-03-02T04:34:36"/>
        <d v="2014-08-14T15:50:05"/>
        <d v="2014-07-23T15:57:03"/>
        <d v="2014-09-08T03:54:17"/>
        <d v="2015-12-20T13:45:23"/>
        <d v="2014-12-16T15:56:45"/>
        <d v="2014-12-08T13:44:07"/>
        <d v="2016-07-10T19:54:22"/>
        <d v="2016-04-14T20:45:21"/>
        <d v="2015-06-24T15:40:52"/>
        <d v="2015-09-25T22:32:52"/>
        <d v="2016-04-14T15:18:28"/>
        <d v="2015-01-23T08:29:23"/>
        <d v="2014-08-08T22:13:14"/>
        <d v="2016-01-19T19:09:29"/>
        <d v="2013-09-09T08:18:07"/>
        <d v="2014-07-23T18:32:49"/>
        <d v="2014-02-13T19:58:29"/>
        <d v="2014-06-05T23:07:12"/>
        <d v="2015-11-25T07:55:36"/>
        <d v="2014-09-05T19:13:41"/>
        <d v="2014-12-12T10:15:24"/>
        <d v="2016-04-19T00:56:28"/>
        <d v="2016-05-20T22:32:01"/>
        <d v="2014-02-22T03:15:27"/>
        <d v="2014-06-09T19:56:05"/>
        <d v="2015-08-29T06:35:34"/>
        <d v="2015-09-08T19:00:21"/>
        <d v="2016-03-11T08:54:24"/>
        <d v="2016-05-17T17:02:46"/>
        <d v="2015-03-15T23:56:12"/>
        <d v="2015-04-28T16:04:54"/>
        <d v="2015-01-24T02:51:10"/>
        <d v="2014-07-17T19:55:03"/>
        <d v="2016-10-06T17:48:47"/>
        <d v="2015-01-19T03:26:31"/>
        <d v="2016-02-29T16:41:35"/>
        <d v="2015-06-25T04:27:54"/>
        <d v="2013-07-11T13:15:20"/>
        <d v="2014-08-03T17:56:32"/>
        <d v="2015-10-20T10:23:27"/>
        <d v="2015-05-27T16:00:58"/>
        <d v="2015-03-01T19:04:04"/>
        <d v="2016-03-08T15:29:18"/>
        <d v="2016-01-06T23:55:31"/>
        <d v="2016-02-13T15:35:29"/>
        <d v="2015-01-27T03:19:55"/>
        <d v="2013-07-16T10:43:28"/>
        <d v="2012-12-12T20:00:24"/>
        <d v="2013-12-08T00:39:58"/>
        <d v="2017-02-12T18:22:02"/>
        <d v="2016-05-06T06:21:33"/>
        <d v="2016-03-17T18:43:26"/>
        <d v="2014-08-04T18:49:24"/>
        <d v="2016-08-22T05:45:04"/>
        <d v="2016-02-23T23:39:13"/>
        <d v="2014-01-11T00:21:41"/>
        <d v="2016-03-18T21:31:30"/>
        <d v="2014-07-08T15:35:17"/>
        <d v="2014-10-26T19:18:47"/>
        <d v="2015-01-09T21:58:29"/>
        <d v="2015-09-11T18:43:40"/>
        <d v="2012-08-15T20:35:36"/>
        <d v="2015-04-27T08:48:29"/>
        <d v="2016-03-06T20:58:52"/>
        <d v="2015-11-18T16:27:01"/>
        <d v="2016-05-25T17:27:49"/>
        <d v="2016-07-16T12:44:52"/>
        <d v="2016-05-19T08:59:20"/>
        <d v="2016-10-22T23:17:18"/>
        <d v="2014-10-03T09:36:19"/>
        <d v="2015-12-03T23:55:41"/>
        <d v="2016-04-28T20:22:15"/>
        <d v="2015-08-27T18:58:10"/>
        <d v="2015-09-25T17:06:58"/>
        <d v="2016-06-30T21:13:14"/>
        <d v="2015-01-18T01:40:47"/>
        <d v="2015-09-29T21:40:48"/>
        <d v="2016-02-09T13:42:39"/>
        <d v="2015-09-02T16:01:55"/>
        <d v="2015-01-07T22:13:21"/>
        <d v="2015-08-07T14:52:01"/>
        <d v="2014-07-25T20:48:11"/>
        <d v="2016-01-28T06:45:36"/>
        <d v="2016-03-15T21:03:57"/>
        <d v="2015-06-14T23:00:15"/>
        <d v="2014-08-07T19:48:38"/>
        <d v="2014-08-26T21:43:11"/>
        <d v="2014-08-25T10:24:30"/>
        <d v="2016-03-18T20:43:31"/>
        <d v="2014-11-11T17:21:00"/>
        <d v="2015-09-16T16:35:52"/>
        <d v="2012-03-03T00:03:42"/>
        <d v="2016-07-05T16:34:37"/>
        <d v="2014-01-06T19:58:17"/>
        <d v="2014-06-09T06:13:01"/>
        <d v="2014-09-23T15:16:31"/>
        <d v="2016-09-02T19:10:31"/>
        <d v="2011-09-14T15:22:07"/>
        <d v="2014-12-02T08:20:26"/>
        <d v="2015-02-12T19:30:02"/>
        <d v="2015-06-22T13:02:10"/>
        <d v="2015-01-27T08:41:33"/>
        <d v="2015-06-02T14:21:15"/>
        <d v="2013-09-19T12:13:06"/>
        <d v="2014-08-25T16:24:24"/>
        <d v="2015-04-19T13:13:11"/>
        <d v="2015-05-30T19:39:06"/>
        <d v="2015-03-26T17:22:37"/>
        <d v="2015-02-27T16:19:54"/>
        <d v="2015-02-20T14:25:26"/>
        <d v="2014-10-06T19:38:35"/>
        <d v="2017-02-25T16:04:34"/>
        <d v="2016-10-06T22:11:52"/>
        <d v="2016-02-13T10:24:43"/>
        <d v="2014-11-08T23:21:27"/>
        <d v="2015-07-09T15:33:37"/>
        <d v="2015-02-25T01:05:32"/>
        <d v="2014-01-21T19:01:17"/>
        <d v="2015-01-13T20:14:20"/>
        <d v="2014-06-19T03:43:24"/>
        <d v="2016-06-17T18:32:18"/>
        <d v="2015-07-17T14:15:47"/>
        <d v="2016-09-26T19:20:04"/>
        <d v="2015-12-09T04:53:10"/>
        <d v="2016-01-08T16:58:00"/>
        <d v="2014-07-11T16:12:03"/>
        <d v="2014-07-05T01:19:32"/>
        <d v="2017-01-10T00:45:19"/>
        <d v="2014-05-30T21:26:47"/>
        <d v="2016-01-31T22:43:06"/>
        <d v="2015-04-29T04:27:33"/>
        <d v="2015-11-30T14:46:10"/>
        <d v="2012-04-10T20:20:08"/>
        <d v="2016-04-05T03:04:53"/>
        <d v="2016-02-25T23:03:49"/>
        <d v="2015-04-02T16:55:10"/>
        <d v="2016-08-23T21:47:47"/>
        <d v="2014-12-01T17:05:38"/>
        <d v="2015-01-27T21:13:54"/>
        <d v="2015-02-09T22:16:17"/>
        <d v="2017-02-20T08:24:20"/>
        <d v="2014-10-30T20:19:50"/>
        <d v="2017-01-18T07:53:49"/>
        <d v="2016-10-03T21:31:32"/>
        <d v="2014-06-13T02:47:07"/>
        <d v="2015-04-01T05:30:00"/>
        <d v="2016-05-12T21:55:49"/>
        <d v="2015-02-03T19:47:59"/>
        <d v="2015-12-11T19:46:42"/>
        <d v="2014-07-28T20:09:38"/>
        <d v="2015-01-15T17:42:23"/>
        <d v="2015-07-22T19:05:56"/>
        <d v="2016-05-23T23:25:54"/>
        <d v="2015-06-29T04:27:37"/>
        <d v="2014-07-10T00:48:54"/>
        <d v="2015-04-17T16:25:00"/>
        <d v="2015-04-08T00:52:36"/>
        <d v="2015-11-13T06:47:40"/>
        <d v="2016-06-14T16:25:33"/>
        <d v="2016-01-15T07:21:51"/>
        <d v="2015-01-27T22:17:09"/>
        <d v="2016-01-28T16:18:30"/>
        <d v="2015-01-23T20:34:04"/>
        <d v="2015-02-26T16:42:10"/>
        <d v="2014-07-08T22:08:59"/>
        <d v="2015-02-06T17:50:03"/>
        <d v="2014-07-22T04:49:49"/>
        <d v="2014-10-28T00:40:44"/>
        <d v="2015-02-04T04:40:47"/>
        <d v="2014-12-29T22:14:52"/>
        <d v="2016-09-02T18:04:46"/>
        <d v="2013-02-26T13:19:23"/>
        <d v="2016-04-19T07:38:40"/>
        <d v="2015-01-22T16:29:56"/>
        <d v="2015-07-25T10:33:16"/>
        <d v="2016-03-31T08:59:00"/>
        <d v="2016-10-15T16:34:22"/>
        <d v="2016-06-08T23:15:33"/>
        <d v="2016-02-16T21:08:40"/>
        <d v="2016-06-08T17:32:14"/>
        <d v="2016-09-03T01:11:47"/>
        <d v="2015-02-06T05:14:57"/>
        <d v="2015-06-19T18:44:23"/>
        <d v="2015-08-25T19:09:25"/>
        <d v="2015-01-29T20:17:35"/>
        <d v="2015-06-23T14:44:59"/>
        <d v="2014-11-13T22:49:25"/>
        <d v="2014-12-01T16:54:50"/>
        <d v="2016-08-29T06:15:56"/>
        <d v="2014-07-10T22:43:42"/>
        <d v="2015-09-28T20:40:04"/>
        <d v="2014-11-17T18:30:45"/>
        <d v="2016-02-12T22:25:16"/>
        <d v="2015-08-14T13:53:13"/>
        <d v="2015-02-17T22:31:27"/>
        <d v="2014-10-17T06:23:21"/>
        <d v="2014-10-19T23:00:59"/>
        <d v="2014-06-02T16:29:55"/>
        <d v="2015-06-05T22:15:35"/>
        <d v="2016-02-22T12:52:07"/>
        <d v="2016-03-06T22:36:36"/>
        <d v="2014-12-01T21:51:58"/>
        <d v="2014-05-02T22:37:19"/>
        <d v="2017-01-24T14:14:22"/>
        <d v="2016-02-15T04:02:44"/>
        <d v="2015-01-05T15:22:29"/>
        <d v="2015-03-13T02:12:42"/>
        <d v="2015-01-30T08:08:41"/>
        <d v="2014-08-24T01:51:40"/>
        <d v="2016-04-26T17:57:43"/>
        <d v="2015-01-05T19:36:46"/>
        <d v="2014-07-17T21:44:12"/>
        <d v="2013-06-19T15:25:22"/>
        <d v="2015-02-24T06:28:50"/>
        <d v="2016-01-22T18:33:07"/>
        <d v="2015-02-28T20:52:30"/>
        <d v="2015-06-13T13:25:35"/>
        <d v="2015-04-13T20:45:12"/>
        <d v="2015-07-30T15:53:44"/>
        <d v="2017-01-11T00:28:18"/>
        <d v="2016-02-11T22:37:55"/>
        <d v="2014-11-10T22:59:50"/>
        <d v="2015-04-03T15:34:53"/>
        <d v="2016-11-15T00:42:36"/>
        <d v="2014-07-18T19:58:18"/>
        <d v="2014-11-15T06:50:28"/>
        <d v="2015-01-13T21:46:34"/>
        <d v="2015-01-30T23:02:35"/>
        <d v="2016-08-08T16:15:06"/>
        <d v="2016-10-02T08:49:07"/>
        <d v="2015-05-06T08:02:55"/>
        <d v="2014-08-27T03:22:19"/>
        <d v="2015-04-13T20:11:27"/>
        <d v="2014-12-04T18:43:21"/>
        <d v="2015-02-10T18:49:11"/>
        <d v="2016-06-30T23:04:50"/>
        <d v="2013-08-14T17:56:20"/>
        <d v="2016-05-24T10:25:45"/>
        <d v="2016-06-13T04:20:14"/>
        <d v="2016-02-12T07:38:53"/>
        <d v="2016-04-29T02:23:33"/>
        <d v="2016-03-31T07:41:41"/>
        <d v="2014-07-29T21:17:20"/>
        <d v="2014-09-17T19:00:32"/>
        <d v="2013-12-12T22:21:14"/>
        <d v="2016-01-24T23:05:09"/>
        <d v="2015-01-27T11:19:12"/>
        <d v="2014-07-08T23:13:48"/>
        <d v="2016-09-29T23:43:54"/>
        <d v="2016-01-21T04:06:37"/>
        <d v="2014-06-25T22:15:02"/>
        <d v="2016-03-04T19:49:02"/>
        <d v="2016-03-04T17:41:56"/>
        <d v="2016-03-08T02:16:04"/>
        <d v="2014-08-14T13:59:55"/>
        <d v="2014-09-26T15:36:30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String="0" containsBlank="1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0"/>
    <s v="hardware"/>
    <x v="0"/>
    <m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1"/>
    <s v="tabletop games"/>
    <x v="1"/>
    <m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2"/>
    <s v="rock"/>
    <x v="2"/>
    <m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0"/>
    <s v="wearables"/>
    <x v="3"/>
    <m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0"/>
    <s v="hardware"/>
    <x v="4"/>
    <m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3"/>
    <s v="plays"/>
    <x v="5"/>
    <m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0"/>
    <s v="space exploration"/>
    <x v="6"/>
    <m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m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1"/>
    <s v="tabletop games"/>
    <x v="8"/>
    <m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1"/>
    <s v="tabletop games"/>
    <x v="9"/>
    <m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1"/>
    <s v="tabletop games"/>
    <x v="10"/>
    <m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1"/>
    <s v="tabletop games"/>
    <x v="11"/>
    <m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0"/>
    <s v="hardware"/>
    <x v="12"/>
    <m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0"/>
    <s v="hardware"/>
    <x v="13"/>
    <m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0"/>
    <s v="hardware"/>
    <x v="14"/>
    <m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0"/>
    <s v="wearables"/>
    <x v="15"/>
    <m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0"/>
    <s v="hardware"/>
    <x v="16"/>
    <m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0"/>
    <s v="space exploration"/>
    <x v="17"/>
    <m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1"/>
    <s v="tabletop games"/>
    <x v="18"/>
    <m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1"/>
    <s v="tabletop games"/>
    <x v="19"/>
    <m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2"/>
    <s v="pop"/>
    <x v="20"/>
    <m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1"/>
    <s v="tabletop games"/>
    <x v="21"/>
    <m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5"/>
    <s v="radio &amp; podcasts"/>
    <x v="22"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1"/>
    <s v="tabletop games"/>
    <x v="23"/>
    <m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1"/>
    <s v="tabletop games"/>
    <x v="24"/>
    <m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0"/>
    <s v="hardware"/>
    <x v="25"/>
    <m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0"/>
    <s v="hardware"/>
    <x v="26"/>
    <m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1"/>
    <s v="tabletop games"/>
    <x v="27"/>
    <m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0"/>
    <s v="hardware"/>
    <x v="28"/>
    <m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1"/>
    <s v="tabletop games"/>
    <x v="29"/>
    <m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0"/>
    <s v="hardware"/>
    <x v="30"/>
    <m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1"/>
    <s v="tabletop games"/>
    <x v="31"/>
    <m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0"/>
    <s v="space exploration"/>
    <x v="32"/>
    <m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1"/>
    <s v="tabletop games"/>
    <x v="33"/>
    <m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1"/>
    <s v="tabletop games"/>
    <x v="34"/>
    <m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0"/>
    <s v="hardware"/>
    <x v="35"/>
    <m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m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0"/>
    <s v="space exploration"/>
    <x v="37"/>
    <m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0"/>
    <s v="hardware"/>
    <x v="38"/>
    <m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0"/>
    <s v="hardware"/>
    <x v="39"/>
    <m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1"/>
    <s v="tabletop games"/>
    <x v="40"/>
    <m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0"/>
    <s v="hardware"/>
    <x v="41"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0"/>
    <s v="hardware"/>
    <x v="42"/>
    <m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6"/>
    <s v="photobooks"/>
    <x v="43"/>
    <m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1"/>
    <s v="tabletop games"/>
    <x v="44"/>
    <m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1"/>
    <s v="tabletop games"/>
    <x v="45"/>
    <m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2"/>
    <s v="electronic music"/>
    <x v="46"/>
    <m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0"/>
    <s v="hardware"/>
    <x v="47"/>
    <m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0"/>
    <s v="hardware"/>
    <x v="48"/>
    <m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5"/>
    <s v="radio &amp; podcasts"/>
    <x v="49"/>
    <m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0"/>
    <s v="space exploration"/>
    <x v="50"/>
    <m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0"/>
    <s v="space exploration"/>
    <x v="51"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1"/>
    <s v="tabletop games"/>
    <x v="52"/>
    <m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0"/>
    <s v="hardware"/>
    <x v="53"/>
    <m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0"/>
    <s v="hardware"/>
    <x v="54"/>
    <m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6"/>
    <s v="photobooks"/>
    <x v="55"/>
    <m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0"/>
    <s v="hardware"/>
    <x v="56"/>
    <m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1"/>
    <s v="tabletop games"/>
    <x v="57"/>
    <m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1"/>
    <s v="tabletop games"/>
    <x v="58"/>
    <m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1"/>
    <s v="tabletop games"/>
    <x v="59"/>
    <m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60"/>
    <m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1"/>
    <s v="tabletop games"/>
    <x v="61"/>
    <m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62"/>
    <m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0"/>
    <s v="hardware"/>
    <x v="63"/>
    <m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0"/>
    <s v="hardware"/>
    <x v="64"/>
    <m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1"/>
    <s v="tabletop games"/>
    <x v="65"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2"/>
    <s v="rock"/>
    <x v="66"/>
    <m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1"/>
    <s v="tabletop games"/>
    <x v="67"/>
    <m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0"/>
    <s v="hardware"/>
    <x v="68"/>
    <m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0"/>
    <s v="hardware"/>
    <x v="69"/>
    <m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1"/>
    <s v="tabletop games"/>
    <x v="70"/>
    <m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0"/>
    <s v="hardware"/>
    <x v="71"/>
    <m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6"/>
    <s v="photobooks"/>
    <x v="72"/>
    <m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0"/>
    <s v="hardware"/>
    <x v="73"/>
    <m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1"/>
    <s v="tabletop games"/>
    <x v="74"/>
    <m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3"/>
    <s v="spaces"/>
    <x v="75"/>
    <m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5"/>
    <s v="radio &amp; podcasts"/>
    <x v="76"/>
    <m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1"/>
    <s v="tabletop games"/>
    <x v="77"/>
    <m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2"/>
    <s v="indie rock"/>
    <x v="78"/>
    <m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79"/>
    <m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m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0"/>
    <s v="hardware"/>
    <x v="81"/>
    <m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6"/>
    <s v="photobooks"/>
    <x v="82"/>
    <m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1"/>
    <s v="tabletop games"/>
    <x v="83"/>
    <m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1"/>
    <s v="tabletop games"/>
    <x v="84"/>
    <m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0"/>
    <s v="space exploration"/>
    <x v="85"/>
    <m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1"/>
    <s v="tabletop games"/>
    <x v="86"/>
    <m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0"/>
    <s v="hardware"/>
    <x v="87"/>
    <m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0"/>
    <s v="hardware"/>
    <x v="88"/>
    <m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4"/>
    <s v="shorts"/>
    <x v="89"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0"/>
    <s v="hardware"/>
    <x v="90"/>
    <m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4"/>
    <s v="documentary"/>
    <x v="91"/>
    <m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0"/>
    <s v="hardware"/>
    <x v="92"/>
    <m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2"/>
    <s v="electronic music"/>
    <x v="93"/>
    <m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0"/>
    <s v="hardware"/>
    <x v="94"/>
    <m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1"/>
    <s v="tabletop games"/>
    <x v="95"/>
    <m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5"/>
    <s v="nonfiction"/>
    <x v="96"/>
    <m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1"/>
    <s v="tabletop games"/>
    <x v="97"/>
    <m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0"/>
    <s v="hardware"/>
    <x v="98"/>
    <m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0"/>
    <s v="hardware"/>
    <x v="99"/>
    <m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0"/>
    <s v="hardware"/>
    <x v="100"/>
    <m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0"/>
    <s v="hardware"/>
    <x v="101"/>
    <m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0"/>
    <s v="space exploration"/>
    <x v="102"/>
    <m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0"/>
    <s v="hardware"/>
    <x v="103"/>
    <m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1"/>
    <s v="tabletop games"/>
    <x v="104"/>
    <m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2"/>
    <s v="electronic music"/>
    <x v="105"/>
    <m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3"/>
    <s v="spaces"/>
    <x v="106"/>
    <m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2"/>
    <s v="rock"/>
    <x v="107"/>
    <m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0"/>
    <s v="hardware"/>
    <x v="108"/>
    <m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0"/>
    <s v="hardware"/>
    <x v="109"/>
    <m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2"/>
    <s v="electronic music"/>
    <x v="110"/>
    <m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3"/>
    <s v="plays"/>
    <x v="111"/>
    <m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3"/>
    <s v="plays"/>
    <x v="112"/>
    <m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1"/>
    <s v="tabletop games"/>
    <x v="113"/>
    <m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3"/>
    <s v="plays"/>
    <x v="114"/>
    <m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1"/>
    <s v="tabletop games"/>
    <x v="115"/>
    <m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0"/>
    <s v="space exploration"/>
    <x v="116"/>
    <m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6"/>
    <s v="photobooks"/>
    <x v="117"/>
    <m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1"/>
    <s v="tabletop games"/>
    <x v="118"/>
    <m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0"/>
    <s v="hardware"/>
    <x v="119"/>
    <m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3"/>
    <s v="spaces"/>
    <x v="120"/>
    <m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0"/>
    <s v="hardware"/>
    <x v="121"/>
    <m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5"/>
    <s v="nonfiction"/>
    <x v="122"/>
    <m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3"/>
    <s v="plays"/>
    <x v="123"/>
    <m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0"/>
    <s v="hardware"/>
    <x v="124"/>
    <m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4"/>
    <s v="television"/>
    <x v="125"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2"/>
    <s v="rock"/>
    <x v="126"/>
    <m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4"/>
    <s v="documentary"/>
    <x v="127"/>
    <m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0"/>
    <s v="hardware"/>
    <x v="128"/>
    <m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0"/>
    <s v="hardware"/>
    <x v="129"/>
    <m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0"/>
    <s v="space exploration"/>
    <x v="130"/>
    <m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3"/>
    <s v="plays"/>
    <x v="131"/>
    <m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3"/>
    <s v="spaces"/>
    <x v="132"/>
    <m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0"/>
    <s v="hardware"/>
    <x v="133"/>
    <m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0"/>
    <s v="wearables"/>
    <x v="134"/>
    <m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3"/>
    <s v="plays"/>
    <x v="135"/>
    <m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1"/>
    <s v="tabletop games"/>
    <x v="136"/>
    <m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0"/>
    <s v="hardware"/>
    <x v="137"/>
    <m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2"/>
    <s v="rock"/>
    <x v="138"/>
    <m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139"/>
    <m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0"/>
    <s v="hardware"/>
    <x v="140"/>
    <m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4"/>
    <s v="documentary"/>
    <x v="141"/>
    <m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2"/>
    <s v="electronic music"/>
    <x v="142"/>
    <m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6"/>
    <s v="photobooks"/>
    <x v="143"/>
    <m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m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0"/>
    <s v="hardware"/>
    <x v="145"/>
    <m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3"/>
    <s v="plays"/>
    <x v="146"/>
    <m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1"/>
    <s v="tabletop games"/>
    <x v="147"/>
    <m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3"/>
    <s v="plays"/>
    <x v="148"/>
    <m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0"/>
    <s v="hardware"/>
    <x v="149"/>
    <m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1"/>
    <s v="tabletop games"/>
    <x v="150"/>
    <m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4"/>
    <s v="documentary"/>
    <x v="151"/>
    <m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1"/>
    <s v="tabletop games"/>
    <x v="152"/>
    <m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6"/>
    <s v="photobooks"/>
    <x v="153"/>
    <m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0"/>
    <s v="hardware"/>
    <x v="154"/>
    <m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0"/>
    <s v="hardware"/>
    <x v="155"/>
    <m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6"/>
    <s v="photobooks"/>
    <x v="156"/>
    <m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0"/>
    <s v="wearables"/>
    <x v="157"/>
    <m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6"/>
    <s v="photobooks"/>
    <x v="158"/>
    <m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1"/>
    <s v="tabletop games"/>
    <x v="159"/>
    <m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2"/>
    <s v="rock"/>
    <x v="160"/>
    <m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1"/>
    <s v="tabletop games"/>
    <x v="161"/>
    <m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1"/>
    <s v="tabletop games"/>
    <x v="162"/>
    <m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6"/>
    <s v="photobooks"/>
    <x v="163"/>
    <m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0"/>
    <s v="wearables"/>
    <x v="164"/>
    <m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2"/>
    <s v="metal"/>
    <x v="165"/>
    <m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2"/>
    <s v="indie rock"/>
    <x v="166"/>
    <m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2"/>
    <s v="rock"/>
    <x v="167"/>
    <m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3"/>
    <s v="spaces"/>
    <x v="168"/>
    <m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0"/>
    <s v="hardware"/>
    <x v="169"/>
    <m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2"/>
    <s v="rock"/>
    <x v="170"/>
    <m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0"/>
    <s v="hardware"/>
    <x v="171"/>
    <m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6"/>
    <s v="photobooks"/>
    <x v="172"/>
    <m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6"/>
    <s v="photobooks"/>
    <x v="173"/>
    <m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0"/>
    <s v="hardware"/>
    <x v="174"/>
    <m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0"/>
    <s v="hardware"/>
    <x v="175"/>
    <m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4"/>
    <s v="documentary"/>
    <x v="176"/>
    <m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177"/>
    <m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6"/>
    <s v="photobooks"/>
    <x v="178"/>
    <m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2"/>
    <s v="indie rock"/>
    <x v="179"/>
    <m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6"/>
    <s v="photobooks"/>
    <x v="180"/>
    <m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0"/>
    <s v="hardware"/>
    <x v="181"/>
    <m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2"/>
    <s v="rock"/>
    <x v="182"/>
    <m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3"/>
    <s v="plays"/>
    <x v="183"/>
    <m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6"/>
    <s v="photobooks"/>
    <x v="184"/>
    <m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2"/>
    <s v="rock"/>
    <x v="185"/>
    <m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0"/>
    <s v="hardware"/>
    <x v="186"/>
    <m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0"/>
    <s v="hardware"/>
    <x v="187"/>
    <m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4"/>
    <s v="shorts"/>
    <x v="188"/>
    <m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3"/>
    <s v="spaces"/>
    <x v="189"/>
    <m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0"/>
    <s v="hardware"/>
    <x v="190"/>
    <m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1"/>
    <s v="tabletop games"/>
    <x v="191"/>
    <m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m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3"/>
    <s v="plays"/>
    <x v="193"/>
    <m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2"/>
    <s v="indie rock"/>
    <x v="194"/>
    <m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4"/>
    <s v="documentary"/>
    <x v="195"/>
    <m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3"/>
    <s v="plays"/>
    <x v="196"/>
    <m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5"/>
    <s v="nonfiction"/>
    <x v="197"/>
    <m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2"/>
    <s v="electronic music"/>
    <x v="198"/>
    <m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0"/>
    <s v="hardware"/>
    <x v="199"/>
    <m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0"/>
    <s v="hardware"/>
    <x v="200"/>
    <m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2"/>
    <s v="rock"/>
    <x v="201"/>
    <m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3"/>
    <s v="spaces"/>
    <x v="202"/>
    <m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4"/>
    <s v="documentary"/>
    <x v="203"/>
    <m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4"/>
    <s v="documentary"/>
    <x v="204"/>
    <m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3"/>
    <s v="plays"/>
    <x v="205"/>
    <m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0"/>
    <s v="hardware"/>
    <x v="206"/>
    <m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0"/>
    <s v="hardware"/>
    <x v="207"/>
    <m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2"/>
    <s v="indie rock"/>
    <x v="208"/>
    <m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m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0"/>
    <s v="space exploration"/>
    <x v="210"/>
    <m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3"/>
    <s v="plays"/>
    <x v="211"/>
    <m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1"/>
    <s v="tabletop games"/>
    <x v="212"/>
    <m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3"/>
    <s v="plays"/>
    <x v="213"/>
    <m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1"/>
    <s v="tabletop games"/>
    <x v="214"/>
    <m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4"/>
    <s v="shorts"/>
    <x v="215"/>
    <m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2"/>
    <s v="rock"/>
    <x v="216"/>
    <m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0"/>
    <s v="hardware"/>
    <x v="217"/>
    <m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2"/>
    <s v="metal"/>
    <x v="218"/>
    <m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3"/>
    <s v="plays"/>
    <x v="219"/>
    <m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0"/>
    <s v="hardware"/>
    <x v="220"/>
    <m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6"/>
    <s v="photobooks"/>
    <x v="221"/>
    <m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3"/>
    <s v="plays"/>
    <x v="222"/>
    <m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4"/>
    <s v="documentary"/>
    <x v="223"/>
    <m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0"/>
    <s v="wearables"/>
    <x v="224"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3"/>
    <s v="spaces"/>
    <x v="225"/>
    <m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2"/>
    <s v="rock"/>
    <x v="226"/>
    <m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0"/>
    <s v="hardware"/>
    <x v="227"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2"/>
    <s v="rock"/>
    <x v="228"/>
    <m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29"/>
    <m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2"/>
    <s v="rock"/>
    <x v="230"/>
    <m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0"/>
    <s v="hardware"/>
    <x v="231"/>
    <m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3"/>
    <s v="plays"/>
    <x v="232"/>
    <m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3"/>
    <s v="plays"/>
    <x v="233"/>
    <m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m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0"/>
    <s v="hardware"/>
    <x v="235"/>
    <m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6"/>
    <s v="photobooks"/>
    <x v="236"/>
    <m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0"/>
    <s v="hardware"/>
    <x v="237"/>
    <m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4"/>
    <s v="documentary"/>
    <x v="238"/>
    <m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2"/>
    <s v="electronic music"/>
    <x v="239"/>
    <m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6"/>
    <s v="photobooks"/>
    <x v="240"/>
    <m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2"/>
    <s v="rock"/>
    <x v="241"/>
    <m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5"/>
    <s v="nonfiction"/>
    <x v="242"/>
    <m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2"/>
    <s v="rock"/>
    <x v="243"/>
    <m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2"/>
    <s v="rock"/>
    <x v="244"/>
    <m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2"/>
    <s v="indie rock"/>
    <x v="245"/>
    <m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6"/>
    <m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2"/>
    <s v="rock"/>
    <x v="247"/>
    <m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0"/>
    <s v="hardware"/>
    <x v="248"/>
    <m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3"/>
    <s v="plays"/>
    <x v="249"/>
    <m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3"/>
    <s v="plays"/>
    <x v="250"/>
    <m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0"/>
    <s v="hardware"/>
    <x v="251"/>
    <m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2"/>
    <s v="pop"/>
    <x v="252"/>
    <m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6"/>
    <s v="photobooks"/>
    <x v="253"/>
    <m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0"/>
    <s v="hardware"/>
    <x v="254"/>
    <m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0"/>
    <s v="hardware"/>
    <x v="255"/>
    <m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2"/>
    <s v="rock"/>
    <x v="256"/>
    <m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2"/>
    <s v="rock"/>
    <x v="257"/>
    <m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m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6"/>
    <s v="photobooks"/>
    <x v="259"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0"/>
    <s v="hardware"/>
    <x v="260"/>
    <m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2"/>
    <s v="rock"/>
    <x v="261"/>
    <m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0"/>
    <s v="hardware"/>
    <x v="262"/>
    <m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4"/>
    <s v="shorts"/>
    <x v="263"/>
    <m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0"/>
    <s v="hardware"/>
    <x v="264"/>
    <m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2"/>
    <s v="electronic music"/>
    <x v="265"/>
    <m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2"/>
    <s v="indie rock"/>
    <x v="266"/>
    <m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2"/>
    <s v="classical music"/>
    <x v="267"/>
    <m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2"/>
    <s v="metal"/>
    <x v="268"/>
    <m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0"/>
    <s v="hardware"/>
    <x v="269"/>
    <m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0"/>
    <s v="hardware"/>
    <x v="270"/>
    <m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3"/>
    <s v="plays"/>
    <x v="271"/>
    <m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0"/>
    <s v="hardware"/>
    <x v="272"/>
    <m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4"/>
    <s v="documentary"/>
    <x v="273"/>
    <m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3"/>
    <s v="spaces"/>
    <x v="274"/>
    <m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m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2"/>
    <s v="rock"/>
    <x v="276"/>
    <m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5"/>
    <s v="radio &amp; podcasts"/>
    <x v="277"/>
    <m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3"/>
    <s v="plays"/>
    <x v="278"/>
    <m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0"/>
    <s v="space exploration"/>
    <x v="279"/>
    <m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0"/>
    <s v="space exploration"/>
    <x v="280"/>
    <m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2"/>
    <s v="indie rock"/>
    <x v="281"/>
    <m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3"/>
    <s v="plays"/>
    <x v="282"/>
    <m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3"/>
    <s v="plays"/>
    <x v="283"/>
    <m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3"/>
    <s v="plays"/>
    <x v="284"/>
    <m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2"/>
    <s v="rock"/>
    <x v="285"/>
    <m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2"/>
    <s v="rock"/>
    <x v="286"/>
    <m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1"/>
    <s v="tabletop games"/>
    <x v="287"/>
    <m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4"/>
    <s v="documentary"/>
    <x v="288"/>
    <m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3"/>
    <s v="plays"/>
    <x v="289"/>
    <m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3"/>
    <s v="plays"/>
    <x v="290"/>
    <m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4"/>
    <s v="television"/>
    <x v="291"/>
    <m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5"/>
    <s v="nonfiction"/>
    <x v="292"/>
    <m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93"/>
    <m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0"/>
    <s v="hardware"/>
    <x v="294"/>
    <m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4"/>
    <s v="documentary"/>
    <x v="295"/>
    <m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96"/>
    <m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2"/>
    <s v="rock"/>
    <x v="297"/>
    <m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2"/>
    <s v="rock"/>
    <x v="298"/>
    <m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3"/>
    <s v="plays"/>
    <x v="299"/>
    <m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2"/>
    <s v="indie rock"/>
    <x v="300"/>
    <m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1"/>
    <s v="tabletop games"/>
    <x v="301"/>
    <m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2"/>
    <m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3"/>
    <m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6"/>
    <s v="photobooks"/>
    <x v="304"/>
    <m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2"/>
    <s v="rock"/>
    <x v="305"/>
    <m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5"/>
    <s v="nonfiction"/>
    <x v="306"/>
    <m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4"/>
    <s v="documentary"/>
    <x v="307"/>
    <m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0"/>
    <s v="hardware"/>
    <x v="308"/>
    <m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4"/>
    <s v="documentary"/>
    <x v="309"/>
    <m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3"/>
    <s v="spaces"/>
    <x v="310"/>
    <m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4"/>
    <s v="documentary"/>
    <x v="311"/>
    <m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6"/>
    <s v="photobooks"/>
    <x v="312"/>
    <m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2"/>
    <s v="indie rock"/>
    <x v="313"/>
    <m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3"/>
    <s v="plays"/>
    <x v="314"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5"/>
    <m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3"/>
    <s v="plays"/>
    <x v="316"/>
    <m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3"/>
    <s v="plays"/>
    <x v="317"/>
    <m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3"/>
    <s v="plays"/>
    <x v="318"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3"/>
    <s v="plays"/>
    <x v="319"/>
    <m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2"/>
    <s v="pop"/>
    <x v="320"/>
    <m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6"/>
    <s v="photobooks"/>
    <x v="321"/>
    <m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4"/>
    <s v="documentary"/>
    <x v="322"/>
    <m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4"/>
    <s v="shorts"/>
    <x v="323"/>
    <m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5"/>
    <s v="nonfiction"/>
    <x v="324"/>
    <m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2"/>
    <s v="rock"/>
    <x v="325"/>
    <m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326"/>
    <m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2"/>
    <s v="indie rock"/>
    <x v="327"/>
    <m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2"/>
    <s v="indie rock"/>
    <x v="328"/>
    <m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6"/>
    <s v="photobooks"/>
    <x v="329"/>
    <m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3"/>
    <s v="spaces"/>
    <x v="330"/>
    <m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0"/>
    <s v="space exploration"/>
    <x v="331"/>
    <m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3"/>
    <s v="plays"/>
    <x v="332"/>
    <m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3"/>
    <s v="plays"/>
    <x v="333"/>
    <m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3"/>
    <s v="plays"/>
    <x v="334"/>
    <m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2"/>
    <s v="indie rock"/>
    <x v="335"/>
    <m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2"/>
    <s v="rock"/>
    <x v="336"/>
    <m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1"/>
    <s v="tabletop games"/>
    <x v="337"/>
    <m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2"/>
    <s v="indie rock"/>
    <x v="338"/>
    <m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0"/>
    <s v="makerspaces"/>
    <x v="339"/>
    <m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3"/>
    <s v="plays"/>
    <x v="340"/>
    <m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2"/>
    <s v="indie rock"/>
    <x v="341"/>
    <m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3"/>
    <s v="plays"/>
    <x v="342"/>
    <m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3"/>
    <s v="plays"/>
    <x v="343"/>
    <m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0"/>
    <s v="hardware"/>
    <x v="344"/>
    <m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4"/>
    <s v="documentary"/>
    <x v="345"/>
    <m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3"/>
    <s v="plays"/>
    <x v="346"/>
    <m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2"/>
    <s v="rock"/>
    <x v="347"/>
    <m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0"/>
    <s v="space exploration"/>
    <x v="348"/>
    <m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3"/>
    <s v="plays"/>
    <x v="349"/>
    <m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1"/>
    <s v="tabletop games"/>
    <x v="350"/>
    <m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0"/>
    <s v="hardware"/>
    <x v="351"/>
    <m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3"/>
    <s v="spaces"/>
    <x v="352"/>
    <m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353"/>
    <m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0"/>
    <s v="hardware"/>
    <x v="354"/>
    <m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2"/>
    <s v="rock"/>
    <x v="355"/>
    <m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0"/>
    <s v="hardware"/>
    <x v="356"/>
    <m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2"/>
    <s v="rock"/>
    <x v="357"/>
    <m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4"/>
    <s v="television"/>
    <x v="358"/>
    <m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2"/>
    <s v="rock"/>
    <x v="359"/>
    <m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3"/>
    <s v="spaces"/>
    <x v="360"/>
    <m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6"/>
    <s v="photobooks"/>
    <x v="361"/>
    <m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0"/>
    <s v="space exploration"/>
    <x v="362"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2"/>
    <s v="indie rock"/>
    <x v="363"/>
    <m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6"/>
    <s v="photobooks"/>
    <x v="364"/>
    <m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4"/>
    <s v="television"/>
    <x v="365"/>
    <m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0"/>
    <s v="space exploration"/>
    <x v="366"/>
    <m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3"/>
    <s v="plays"/>
    <x v="367"/>
    <m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5"/>
    <s v="radio &amp; podcasts"/>
    <x v="368"/>
    <m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3"/>
    <s v="plays"/>
    <x v="369"/>
    <m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1"/>
    <s v="tabletop games"/>
    <x v="370"/>
    <m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3"/>
    <s v="plays"/>
    <x v="371"/>
    <m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3"/>
    <s v="plays"/>
    <x v="372"/>
    <m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2"/>
    <s v="rock"/>
    <x v="373"/>
    <m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6"/>
    <s v="photobooks"/>
    <x v="374"/>
    <m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0"/>
    <s v="hardware"/>
    <x v="375"/>
    <m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2"/>
    <s v="rock"/>
    <x v="376"/>
    <m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7"/>
    <m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2"/>
    <s v="pop"/>
    <x v="378"/>
    <m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6"/>
    <s v="photobooks"/>
    <x v="379"/>
    <m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3"/>
    <s v="plays"/>
    <x v="380"/>
    <m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5"/>
    <s v="nonfiction"/>
    <x v="381"/>
    <m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2"/>
    <m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2"/>
    <s v="rock"/>
    <x v="383"/>
    <m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4"/>
    <s v="television"/>
    <x v="384"/>
    <m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3"/>
    <s v="plays"/>
    <x v="385"/>
    <m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3"/>
    <s v="plays"/>
    <x v="386"/>
    <m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0"/>
    <s v="makerspaces"/>
    <x v="387"/>
    <m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6"/>
    <s v="photobooks"/>
    <x v="388"/>
    <m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5"/>
    <s v="nonfiction"/>
    <x v="389"/>
    <m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3"/>
    <s v="plays"/>
    <x v="390"/>
    <m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m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0"/>
    <s v="space exploration"/>
    <x v="392"/>
    <m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1"/>
    <s v="tabletop games"/>
    <x v="393"/>
    <m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4"/>
    <s v="documentary"/>
    <x v="394"/>
    <m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6"/>
    <s v="photobooks"/>
    <x v="395"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2"/>
    <s v="indie rock"/>
    <x v="396"/>
    <m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3"/>
    <s v="spaces"/>
    <x v="397"/>
    <m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0"/>
    <s v="hardware"/>
    <x v="398"/>
    <m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2"/>
    <s v="classical music"/>
    <x v="399"/>
    <m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2"/>
    <s v="classical music"/>
    <x v="400"/>
    <m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2"/>
    <s v="electronic music"/>
    <x v="401"/>
    <m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3"/>
    <s v="plays"/>
    <x v="402"/>
    <m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4"/>
    <s v="documentary"/>
    <x v="403"/>
    <m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4"/>
    <s v="documentary"/>
    <x v="404"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2"/>
    <s v="rock"/>
    <x v="405"/>
    <m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3"/>
    <s v="plays"/>
    <x v="406"/>
    <m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2"/>
    <s v="rock"/>
    <x v="407"/>
    <m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2"/>
    <s v="classical music"/>
    <x v="408"/>
    <m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5"/>
    <s v="nonfiction"/>
    <x v="409"/>
    <m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2"/>
    <s v="rock"/>
    <x v="410"/>
    <m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6"/>
    <s v="photobooks"/>
    <x v="411"/>
    <m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4"/>
    <s v="television"/>
    <x v="412"/>
    <m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3"/>
    <s v="plays"/>
    <x v="413"/>
    <m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2"/>
    <s v="metal"/>
    <x v="414"/>
    <m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6"/>
    <s v="photobooks"/>
    <x v="415"/>
    <m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3"/>
    <s v="plays"/>
    <x v="416"/>
    <m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2"/>
    <s v="rock"/>
    <x v="417"/>
    <m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2"/>
    <s v="rock"/>
    <x v="418"/>
    <m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4"/>
    <s v="shorts"/>
    <x v="419"/>
    <m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420"/>
    <m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4"/>
    <s v="shorts"/>
    <x v="421"/>
    <m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3"/>
    <s v="plays"/>
    <x v="422"/>
    <m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1"/>
    <s v="tabletop games"/>
    <x v="423"/>
    <m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2"/>
    <s v="rock"/>
    <x v="424"/>
    <m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3"/>
    <s v="spaces"/>
    <x v="425"/>
    <m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1"/>
    <s v="tabletop games"/>
    <x v="426"/>
    <m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3"/>
    <s v="plays"/>
    <x v="427"/>
    <m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0"/>
    <s v="hardware"/>
    <x v="428"/>
    <m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3"/>
    <s v="plays"/>
    <x v="429"/>
    <m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4"/>
    <s v="shorts"/>
    <x v="430"/>
    <m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3"/>
    <s v="plays"/>
    <x v="431"/>
    <m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3"/>
    <s v="plays"/>
    <x v="432"/>
    <m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1"/>
    <s v="tabletop games"/>
    <x v="433"/>
    <m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3"/>
    <s v="plays"/>
    <x v="434"/>
    <m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1"/>
    <s v="tabletop games"/>
    <x v="435"/>
    <m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3"/>
    <s v="plays"/>
    <x v="436"/>
    <m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4"/>
    <s v="documentary"/>
    <x v="437"/>
    <m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0"/>
    <s v="hardware"/>
    <x v="438"/>
    <m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2"/>
    <s v="rock"/>
    <x v="439"/>
    <m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2"/>
    <s v="electronic music"/>
    <x v="440"/>
    <m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3"/>
    <s v="plays"/>
    <x v="441"/>
    <m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2"/>
    <s v="rock"/>
    <x v="442"/>
    <m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2"/>
    <s v="rock"/>
    <x v="443"/>
    <m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2"/>
    <s v="electronic music"/>
    <x v="444"/>
    <m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3"/>
    <s v="musical"/>
    <x v="445"/>
    <m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4"/>
    <s v="documentary"/>
    <x v="446"/>
    <m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6"/>
    <s v="photobooks"/>
    <x v="447"/>
    <m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48"/>
    <m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3"/>
    <s v="plays"/>
    <x v="449"/>
    <m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0"/>
    <s v="hardware"/>
    <x v="450"/>
    <m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2"/>
    <s v="rock"/>
    <x v="451"/>
    <m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m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3"/>
    <s v="plays"/>
    <x v="453"/>
    <m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0"/>
    <s v="hardware"/>
    <x v="454"/>
    <m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4"/>
    <s v="shorts"/>
    <x v="455"/>
    <m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2"/>
    <s v="rock"/>
    <x v="456"/>
    <m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6"/>
    <s v="photobooks"/>
    <x v="457"/>
    <m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0"/>
    <s v="hardware"/>
    <x v="458"/>
    <m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5"/>
    <s v="nonfiction"/>
    <x v="459"/>
    <m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0"/>
    <s v="hardware"/>
    <x v="460"/>
    <m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2"/>
    <s v="indie rock"/>
    <x v="461"/>
    <m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5"/>
    <s v="radio &amp; podcasts"/>
    <x v="462"/>
    <m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4"/>
    <s v="documentary"/>
    <x v="463"/>
    <m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5"/>
    <s v="nonfiction"/>
    <x v="464"/>
    <m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4"/>
    <s v="documentary"/>
    <x v="465"/>
    <m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1"/>
    <s v="tabletop games"/>
    <x v="466"/>
    <m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0"/>
    <s v="wearables"/>
    <x v="467"/>
    <m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2"/>
    <s v="rock"/>
    <x v="468"/>
    <m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3"/>
    <s v="spaces"/>
    <x v="469"/>
    <m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3"/>
    <s v="spaces"/>
    <x v="470"/>
    <m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1"/>
    <s v="tabletop games"/>
    <x v="471"/>
    <m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3"/>
    <s v="plays"/>
    <x v="472"/>
    <m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2"/>
    <s v="indie rock"/>
    <x v="473"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2"/>
    <s v="rock"/>
    <x v="474"/>
    <m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3"/>
    <s v="musical"/>
    <x v="475"/>
    <m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0"/>
    <s v="space exploration"/>
    <x v="476"/>
    <m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2"/>
    <s v="rock"/>
    <x v="477"/>
    <m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6"/>
    <s v="photobooks"/>
    <x v="478"/>
    <m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3"/>
    <s v="plays"/>
    <x v="479"/>
    <m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4"/>
    <s v="documentary"/>
    <x v="480"/>
    <m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2"/>
    <s v="rock"/>
    <x v="481"/>
    <m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2"/>
    <s v="rock"/>
    <x v="482"/>
    <m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2"/>
    <s v="electronic music"/>
    <x v="483"/>
    <m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4"/>
    <s v="television"/>
    <x v="484"/>
    <m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6"/>
    <s v="photobooks"/>
    <x v="485"/>
    <m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2"/>
    <s v="rock"/>
    <x v="486"/>
    <m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2"/>
    <s v="indie rock"/>
    <x v="487"/>
    <m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0"/>
    <s v="hardware"/>
    <x v="488"/>
    <m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2"/>
    <s v="indie rock"/>
    <x v="489"/>
    <m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3"/>
    <s v="plays"/>
    <x v="490"/>
    <m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2"/>
    <s v="rock"/>
    <x v="491"/>
    <m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492"/>
    <m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0"/>
    <s v="wearables"/>
    <x v="493"/>
    <m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3"/>
    <s v="plays"/>
    <x v="494"/>
    <m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2"/>
    <s v="metal"/>
    <x v="495"/>
    <m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3"/>
    <s v="plays"/>
    <x v="496"/>
    <m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5"/>
    <s v="nonfiction"/>
    <x v="497"/>
    <m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0"/>
    <s v="space exploration"/>
    <x v="498"/>
    <m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0"/>
    <s v="hardware"/>
    <x v="499"/>
    <m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3"/>
    <s v="spaces"/>
    <x v="500"/>
    <m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3"/>
    <s v="plays"/>
    <x v="501"/>
    <m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3"/>
    <s v="musical"/>
    <x v="502"/>
    <m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2"/>
    <s v="pop"/>
    <x v="503"/>
    <m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2"/>
    <s v="rock"/>
    <x v="504"/>
    <m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2"/>
    <s v="rock"/>
    <x v="505"/>
    <m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3"/>
    <s v="plays"/>
    <x v="506"/>
    <m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4"/>
    <s v="television"/>
    <x v="507"/>
    <m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3"/>
    <s v="plays"/>
    <x v="508"/>
    <m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4"/>
    <s v="television"/>
    <x v="509"/>
    <m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4"/>
    <s v="television"/>
    <x v="510"/>
    <m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4"/>
    <s v="documentary"/>
    <x v="511"/>
    <m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3"/>
    <s v="plays"/>
    <x v="512"/>
    <m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2"/>
    <s v="pop"/>
    <x v="513"/>
    <m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4"/>
    <s v="documentary"/>
    <x v="514"/>
    <m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0"/>
    <s v="wearables"/>
    <x v="515"/>
    <m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0"/>
    <s v="space exploration"/>
    <x v="516"/>
    <m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3"/>
    <s v="plays"/>
    <x v="517"/>
    <m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3"/>
    <s v="plays"/>
    <x v="518"/>
    <m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1"/>
    <s v="tabletop games"/>
    <x v="519"/>
    <m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4"/>
    <s v="shorts"/>
    <x v="520"/>
    <m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4"/>
    <s v="shorts"/>
    <x v="521"/>
    <m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3"/>
    <s v="plays"/>
    <x v="522"/>
    <m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3"/>
    <s v="plays"/>
    <x v="523"/>
    <m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0"/>
    <s v="hardware"/>
    <x v="524"/>
    <m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5"/>
    <m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3"/>
    <s v="plays"/>
    <x v="526"/>
    <m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0"/>
    <s v="wearables"/>
    <x v="527"/>
    <m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2"/>
    <s v="pop"/>
    <x v="528"/>
    <m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3"/>
    <s v="plays"/>
    <x v="529"/>
    <m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4"/>
    <s v="documentary"/>
    <x v="530"/>
    <m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3"/>
    <s v="plays"/>
    <x v="531"/>
    <m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3"/>
    <s v="plays"/>
    <x v="532"/>
    <m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6"/>
    <s v="photobooks"/>
    <x v="533"/>
    <m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5"/>
    <s v="radio &amp; podcasts"/>
    <x v="534"/>
    <m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2"/>
    <s v="rock"/>
    <x v="535"/>
    <m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2"/>
    <s v="rock"/>
    <x v="536"/>
    <m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3"/>
    <s v="plays"/>
    <x v="537"/>
    <m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3"/>
    <s v="plays"/>
    <x v="538"/>
    <m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0"/>
    <s v="hardware"/>
    <x v="539"/>
    <m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3"/>
    <s v="plays"/>
    <x v="540"/>
    <m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3"/>
    <s v="plays"/>
    <x v="541"/>
    <m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3"/>
    <s v="plays"/>
    <x v="542"/>
    <m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3"/>
    <s v="plays"/>
    <x v="543"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2"/>
    <s v="rock"/>
    <x v="544"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2"/>
    <s v="rock"/>
    <x v="545"/>
    <m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3"/>
    <s v="plays"/>
    <x v="546"/>
    <m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4"/>
    <s v="documentary"/>
    <x v="547"/>
    <m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2"/>
    <s v="pop"/>
    <x v="548"/>
    <m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1"/>
    <s v="tabletop games"/>
    <x v="549"/>
    <m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5"/>
    <s v="radio &amp; podcasts"/>
    <x v="550"/>
    <m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2"/>
    <s v="rock"/>
    <x v="551"/>
    <m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0"/>
    <s v="space exploration"/>
    <x v="552"/>
    <m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4"/>
    <s v="television"/>
    <x v="553"/>
    <m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4"/>
    <s v="documentary"/>
    <x v="554"/>
    <m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2"/>
    <s v="indie rock"/>
    <x v="555"/>
    <m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2"/>
    <s v="indie rock"/>
    <x v="556"/>
    <m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2"/>
    <s v="rock"/>
    <x v="557"/>
    <m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2"/>
    <s v="indie rock"/>
    <x v="558"/>
    <m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4"/>
    <s v="documentary"/>
    <x v="559"/>
    <m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3"/>
    <s v="plays"/>
    <x v="560"/>
    <m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0"/>
    <s v="hardware"/>
    <x v="561"/>
    <m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3"/>
    <s v="plays"/>
    <x v="562"/>
    <m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5"/>
    <s v="nonfiction"/>
    <x v="563"/>
    <m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2"/>
    <s v="indie rock"/>
    <x v="564"/>
    <m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5"/>
    <m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3"/>
    <s v="plays"/>
    <x v="566"/>
    <m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6"/>
    <s v="photobooks"/>
    <x v="567"/>
    <m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2"/>
    <s v="indie rock"/>
    <x v="568"/>
    <m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2"/>
    <s v="indie rock"/>
    <x v="569"/>
    <m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6"/>
    <s v="photobooks"/>
    <x v="570"/>
    <m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6"/>
    <s v="photobooks"/>
    <x v="571"/>
    <m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2"/>
    <m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2"/>
    <s v="rock"/>
    <x v="573"/>
    <m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6"/>
    <s v="photobooks"/>
    <x v="574"/>
    <m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2"/>
    <s v="rock"/>
    <x v="575"/>
    <m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3"/>
    <s v="plays"/>
    <x v="576"/>
    <m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2"/>
    <s v="indie rock"/>
    <x v="577"/>
    <m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1"/>
    <s v="tabletop games"/>
    <x v="578"/>
    <m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2"/>
    <s v="rock"/>
    <x v="579"/>
    <m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4"/>
    <s v="documentary"/>
    <x v="580"/>
    <m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2"/>
    <s v="rock"/>
    <x v="581"/>
    <m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2"/>
    <s v="indie rock"/>
    <x v="582"/>
    <m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2"/>
    <s v="indie rock"/>
    <x v="583"/>
    <m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5"/>
    <s v="nonfiction"/>
    <x v="584"/>
    <m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585"/>
    <m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0"/>
    <s v="hardware"/>
    <x v="586"/>
    <m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3"/>
    <s v="plays"/>
    <x v="587"/>
    <m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2"/>
    <s v="rock"/>
    <x v="588"/>
    <m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3"/>
    <s v="plays"/>
    <x v="589"/>
    <m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2"/>
    <s v="indie rock"/>
    <x v="590"/>
    <m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4"/>
    <s v="television"/>
    <x v="591"/>
    <m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2"/>
    <s v="rock"/>
    <x v="592"/>
    <m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2"/>
    <s v="indie rock"/>
    <x v="593"/>
    <m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3"/>
    <s v="musical"/>
    <x v="594"/>
    <m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3"/>
    <s v="plays"/>
    <x v="595"/>
    <m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2"/>
    <s v="rock"/>
    <x v="596"/>
    <m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4"/>
    <s v="documentary"/>
    <x v="597"/>
    <m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3"/>
    <s v="plays"/>
    <x v="598"/>
    <m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3"/>
    <s v="plays"/>
    <x v="599"/>
    <m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1"/>
    <s v="tabletop games"/>
    <x v="600"/>
    <m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2"/>
    <s v="electronic music"/>
    <x v="601"/>
    <m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3"/>
    <s v="spaces"/>
    <x v="602"/>
    <m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3"/>
    <s v="musical"/>
    <x v="603"/>
    <m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6"/>
    <s v="photobooks"/>
    <x v="604"/>
    <m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2"/>
    <s v="indie rock"/>
    <x v="605"/>
    <m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2"/>
    <s v="pop"/>
    <x v="606"/>
    <m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2"/>
    <s v="rock"/>
    <x v="607"/>
    <m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5"/>
    <s v="nonfiction"/>
    <x v="608"/>
    <m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5"/>
    <s v="nonfiction"/>
    <x v="609"/>
    <m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3"/>
    <s v="plays"/>
    <x v="610"/>
    <m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4"/>
    <s v="documentary"/>
    <x v="611"/>
    <m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0"/>
    <s v="wearables"/>
    <x v="612"/>
    <m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2"/>
    <s v="rock"/>
    <x v="613"/>
    <m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6"/>
    <s v="photobooks"/>
    <x v="614"/>
    <m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0"/>
    <s v="hardware"/>
    <x v="615"/>
    <m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4"/>
    <s v="documentary"/>
    <x v="616"/>
    <m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3"/>
    <s v="spaces"/>
    <x v="617"/>
    <m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4"/>
    <s v="shorts"/>
    <x v="618"/>
    <m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3"/>
    <s v="spaces"/>
    <x v="619"/>
    <m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3"/>
    <s v="plays"/>
    <x v="620"/>
    <m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0"/>
    <s v="hardware"/>
    <x v="621"/>
    <m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3"/>
    <s v="plays"/>
    <x v="622"/>
    <m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0"/>
    <s v="space exploration"/>
    <x v="623"/>
    <m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3"/>
    <s v="plays"/>
    <x v="624"/>
    <m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2"/>
    <s v="rock"/>
    <x v="625"/>
    <m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4"/>
    <s v="television"/>
    <x v="626"/>
    <m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3"/>
    <s v="musical"/>
    <x v="627"/>
    <m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4"/>
    <s v="shorts"/>
    <x v="628"/>
    <m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4"/>
    <s v="documentary"/>
    <x v="629"/>
    <m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5"/>
    <s v="nonfiction"/>
    <x v="630"/>
    <m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3"/>
    <s v="plays"/>
    <x v="631"/>
    <m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4"/>
    <s v="television"/>
    <x v="632"/>
    <m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2"/>
    <s v="metal"/>
    <x v="633"/>
    <m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3"/>
    <s v="plays"/>
    <x v="634"/>
    <m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0"/>
    <s v="hardware"/>
    <x v="635"/>
    <m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4"/>
    <s v="documentary"/>
    <x v="636"/>
    <m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3"/>
    <s v="plays"/>
    <x v="637"/>
    <m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3"/>
    <s v="plays"/>
    <x v="638"/>
    <m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5"/>
    <s v="nonfiction"/>
    <x v="639"/>
    <m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2"/>
    <s v="electronic music"/>
    <x v="640"/>
    <m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3"/>
    <s v="plays"/>
    <x v="641"/>
    <m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3"/>
    <s v="plays"/>
    <x v="642"/>
    <m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3"/>
    <m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3"/>
    <s v="plays"/>
    <x v="644"/>
    <m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5"/>
    <m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3"/>
    <s v="plays"/>
    <x v="646"/>
    <m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47"/>
    <m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6"/>
    <s v="photobooks"/>
    <x v="648"/>
    <m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3"/>
    <s v="musical"/>
    <x v="649"/>
    <m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2"/>
    <s v="indie rock"/>
    <x v="650"/>
    <m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3"/>
    <s v="plays"/>
    <x v="651"/>
    <m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3"/>
    <s v="plays"/>
    <x v="652"/>
    <m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6"/>
    <s v="photobooks"/>
    <x v="653"/>
    <m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4"/>
    <m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4"/>
    <s v="television"/>
    <x v="655"/>
    <m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3"/>
    <s v="spaces"/>
    <x v="656"/>
    <m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3"/>
    <s v="musical"/>
    <x v="657"/>
    <m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3"/>
    <s v="plays"/>
    <x v="658"/>
    <m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2"/>
    <s v="indie rock"/>
    <x v="659"/>
    <m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3"/>
    <s v="plays"/>
    <x v="660"/>
    <m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0"/>
    <s v="hardware"/>
    <x v="661"/>
    <m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3"/>
    <s v="plays"/>
    <x v="662"/>
    <m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4"/>
    <s v="documentary"/>
    <x v="663"/>
    <m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2"/>
    <s v="electronic music"/>
    <x v="664"/>
    <m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2"/>
    <s v="pop"/>
    <x v="665"/>
    <m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3"/>
    <s v="plays"/>
    <x v="666"/>
    <m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1"/>
    <s v="tabletop games"/>
    <x v="667"/>
    <m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4"/>
    <s v="television"/>
    <x v="668"/>
    <m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5"/>
    <s v="nonfiction"/>
    <x v="669"/>
    <m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2"/>
    <s v="indie rock"/>
    <x v="670"/>
    <m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3"/>
    <s v="musical"/>
    <x v="671"/>
    <m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3"/>
    <s v="spaces"/>
    <x v="672"/>
    <m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3"/>
    <s v="plays"/>
    <x v="673"/>
    <m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3"/>
    <s v="plays"/>
    <x v="674"/>
    <m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3"/>
    <s v="plays"/>
    <x v="675"/>
    <m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3"/>
    <s v="plays"/>
    <x v="676"/>
    <m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3"/>
    <s v="plays"/>
    <x v="677"/>
    <m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3"/>
    <s v="plays"/>
    <x v="678"/>
    <m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7.8"/>
    <n v="29.045454545454547"/>
    <x v="3"/>
    <s v="plays"/>
    <x v="679"/>
    <m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4"/>
    <s v="shorts"/>
    <x v="680"/>
    <m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3"/>
    <s v="plays"/>
    <x v="681"/>
    <m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0"/>
    <s v="space exploration"/>
    <x v="682"/>
    <m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3"/>
    <s v="plays"/>
    <x v="683"/>
    <m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2"/>
    <s v="indie rock"/>
    <x v="684"/>
    <m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2"/>
    <s v="indie rock"/>
    <x v="685"/>
    <m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3"/>
    <s v="plays"/>
    <x v="686"/>
    <m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3"/>
    <s v="plays"/>
    <x v="687"/>
    <m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4"/>
    <s v="documentary"/>
    <x v="688"/>
    <m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3"/>
    <s v="plays"/>
    <x v="689"/>
    <m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2"/>
    <s v="rock"/>
    <x v="690"/>
    <m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3"/>
    <s v="plays"/>
    <x v="691"/>
    <m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4"/>
    <s v="shorts"/>
    <x v="692"/>
    <m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3"/>
    <s v="spaces"/>
    <x v="693"/>
    <m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4"/>
    <s v="shorts"/>
    <x v="694"/>
    <m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3"/>
    <s v="plays"/>
    <x v="695"/>
    <m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3"/>
    <s v="plays"/>
    <x v="696"/>
    <m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4"/>
    <s v="shorts"/>
    <x v="697"/>
    <m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2"/>
    <s v="indie rock"/>
    <x v="698"/>
    <m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699"/>
    <m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2"/>
    <s v="rock"/>
    <x v="700"/>
    <m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0"/>
    <s v="hardware"/>
    <x v="701"/>
    <m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0"/>
    <s v="hardware"/>
    <x v="702"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2"/>
    <s v="pop"/>
    <x v="703"/>
    <m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4"/>
    <s v="documentary"/>
    <x v="704"/>
    <m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0"/>
    <s v="wearables"/>
    <x v="705"/>
    <m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3"/>
    <s v="spaces"/>
    <x v="706"/>
    <m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3"/>
    <s v="plays"/>
    <x v="707"/>
    <m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2"/>
    <s v="rock"/>
    <x v="708"/>
    <m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3"/>
    <s v="plays"/>
    <x v="709"/>
    <m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3"/>
    <s v="plays"/>
    <x v="710"/>
    <m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3"/>
    <s v="plays"/>
    <x v="711"/>
    <m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3"/>
    <s v="plays"/>
    <x v="712"/>
    <m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0"/>
    <s v="hardware"/>
    <x v="713"/>
    <m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4"/>
    <s v="documentary"/>
    <x v="714"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2"/>
    <s v="rock"/>
    <x v="715"/>
    <m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2"/>
    <s v="classical music"/>
    <x v="716"/>
    <m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0"/>
    <s v="hardware"/>
    <x v="717"/>
    <m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2"/>
    <s v="rock"/>
    <x v="718"/>
    <m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5"/>
    <s v="nonfiction"/>
    <x v="719"/>
    <m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3"/>
    <s v="plays"/>
    <x v="720"/>
    <m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3"/>
    <s v="plays"/>
    <x v="721"/>
    <m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4"/>
    <s v="television"/>
    <x v="722"/>
    <m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5"/>
    <s v="nonfiction"/>
    <x v="723"/>
    <m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1"/>
    <s v="tabletop games"/>
    <x v="724"/>
    <m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725"/>
    <m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3"/>
    <s v="plays"/>
    <x v="726"/>
    <m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3"/>
    <s v="plays"/>
    <x v="727"/>
    <m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3"/>
    <s v="plays"/>
    <x v="728"/>
    <m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0"/>
    <s v="wearables"/>
    <x v="729"/>
    <m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6"/>
    <s v="photobooks"/>
    <x v="730"/>
    <m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3"/>
    <s v="plays"/>
    <x v="731"/>
    <m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4"/>
    <s v="documentary"/>
    <x v="732"/>
    <m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5"/>
    <s v="nonfiction"/>
    <x v="733"/>
    <m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4"/>
    <s v="shorts"/>
    <x v="734"/>
    <m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2"/>
    <s v="rock"/>
    <x v="735"/>
    <m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4"/>
    <s v="documentary"/>
    <x v="736"/>
    <m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5"/>
    <s v="nonfiction"/>
    <x v="737"/>
    <m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2"/>
    <s v="rock"/>
    <x v="738"/>
    <m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2"/>
    <s v="pop"/>
    <x v="739"/>
    <m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2"/>
    <s v="rock"/>
    <x v="740"/>
    <m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2"/>
    <s v="rock"/>
    <x v="741"/>
    <m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4"/>
    <s v="documentary"/>
    <x v="742"/>
    <m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4"/>
    <s v="documentary"/>
    <x v="743"/>
    <m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0"/>
    <s v="hardware"/>
    <x v="744"/>
    <m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5"/>
    <s v="radio &amp; podcasts"/>
    <x v="745"/>
    <m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2"/>
    <s v="rock"/>
    <x v="746"/>
    <m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0"/>
    <s v="makerspaces"/>
    <x v="747"/>
    <m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0"/>
    <s v="hardware"/>
    <x v="748"/>
    <m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3"/>
    <s v="plays"/>
    <x v="749"/>
    <m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4"/>
    <s v="documentary"/>
    <x v="750"/>
    <m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5"/>
    <s v="nonfiction"/>
    <x v="751"/>
    <m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2"/>
    <s v="indie rock"/>
    <x v="752"/>
    <m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53"/>
    <m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4"/>
    <m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6"/>
    <s v="photobooks"/>
    <x v="755"/>
    <m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3"/>
    <s v="plays"/>
    <x v="756"/>
    <m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3"/>
    <s v="plays"/>
    <x v="757"/>
    <m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2"/>
    <s v="pop"/>
    <x v="758"/>
    <m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3"/>
    <s v="plays"/>
    <x v="759"/>
    <m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3"/>
    <s v="plays"/>
    <x v="760"/>
    <m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3"/>
    <s v="plays"/>
    <x v="761"/>
    <m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4"/>
    <s v="documentary"/>
    <x v="762"/>
    <m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2"/>
    <s v="rock"/>
    <x v="763"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2"/>
    <s v="rock"/>
    <x v="764"/>
    <m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3"/>
    <s v="plays"/>
    <x v="765"/>
    <m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66"/>
    <m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3"/>
    <s v="plays"/>
    <x v="767"/>
    <m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2"/>
    <s v="indie rock"/>
    <x v="768"/>
    <m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4"/>
    <s v="shorts"/>
    <x v="769"/>
    <m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0"/>
    <s v="hardware"/>
    <x v="770"/>
    <m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3"/>
    <s v="spaces"/>
    <x v="771"/>
    <m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6"/>
    <s v="photobooks"/>
    <x v="772"/>
    <m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2"/>
    <s v="indie rock"/>
    <x v="773"/>
    <m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2"/>
    <s v="rock"/>
    <x v="774"/>
    <m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3"/>
    <s v="plays"/>
    <x v="775"/>
    <m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2"/>
    <s v="indie rock"/>
    <x v="776"/>
    <m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0"/>
    <s v="hardware"/>
    <x v="777"/>
    <m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6"/>
    <s v="photobooks"/>
    <x v="778"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3"/>
    <s v="plays"/>
    <x v="779"/>
    <m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4"/>
    <s v="television"/>
    <x v="780"/>
    <m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4"/>
    <s v="documentary"/>
    <x v="781"/>
    <m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2"/>
    <s v="rock"/>
    <x v="782"/>
    <m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3"/>
    <s v="plays"/>
    <x v="783"/>
    <m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0"/>
    <s v="makerspaces"/>
    <x v="784"/>
    <m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4"/>
    <s v="documentary"/>
    <x v="785"/>
    <m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3"/>
    <s v="plays"/>
    <x v="786"/>
    <m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4"/>
    <s v="television"/>
    <x v="787"/>
    <m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0"/>
    <s v="hardware"/>
    <x v="788"/>
    <m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2"/>
    <s v="electronic music"/>
    <x v="789"/>
    <m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2"/>
    <s v="classical music"/>
    <x v="790"/>
    <m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5"/>
    <s v="nonfiction"/>
    <x v="791"/>
    <m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2"/>
    <s v="pop"/>
    <x v="792"/>
    <m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5"/>
    <s v="nonfiction"/>
    <x v="793"/>
    <m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3"/>
    <s v="plays"/>
    <x v="794"/>
    <m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2"/>
    <s v="rock"/>
    <x v="795"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2"/>
    <s v="rock"/>
    <x v="796"/>
    <m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5"/>
    <s v="nonfiction"/>
    <x v="797"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2"/>
    <s v="rock"/>
    <x v="798"/>
    <m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3"/>
    <s v="plays"/>
    <x v="799"/>
    <m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4"/>
    <s v="documentary"/>
    <x v="800"/>
    <m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2"/>
    <s v="metal"/>
    <x v="801"/>
    <m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3"/>
    <s v="plays"/>
    <x v="802"/>
    <m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3"/>
    <s v="plays"/>
    <x v="803"/>
    <m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2"/>
    <s v="rock"/>
    <x v="804"/>
    <m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3"/>
    <s v="plays"/>
    <x v="805"/>
    <m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3"/>
    <s v="plays"/>
    <x v="806"/>
    <m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3"/>
    <s v="plays"/>
    <x v="807"/>
    <m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3"/>
    <s v="spaces"/>
    <x v="808"/>
    <m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3"/>
    <s v="plays"/>
    <x v="809"/>
    <m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2"/>
    <s v="rock"/>
    <x v="810"/>
    <m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2"/>
    <s v="indie rock"/>
    <x v="811"/>
    <m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2"/>
    <s v="rock"/>
    <x v="812"/>
    <m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3"/>
    <s v="plays"/>
    <x v="813"/>
    <m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3"/>
    <s v="spaces"/>
    <x v="814"/>
    <m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2"/>
    <s v="rock"/>
    <x v="815"/>
    <m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3"/>
    <s v="plays"/>
    <x v="816"/>
    <m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3"/>
    <s v="plays"/>
    <x v="817"/>
    <m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3"/>
    <s v="plays"/>
    <x v="818"/>
    <m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0"/>
    <s v="hardware"/>
    <x v="819"/>
    <m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2"/>
    <s v="indie rock"/>
    <x v="820"/>
    <m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2"/>
    <s v="rock"/>
    <x v="821"/>
    <m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2"/>
    <s v="indie rock"/>
    <x v="822"/>
    <m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3"/>
    <s v="plays"/>
    <x v="823"/>
    <m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4"/>
    <s v="documentary"/>
    <x v="824"/>
    <m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2"/>
    <s v="indie rock"/>
    <x v="825"/>
    <m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5"/>
    <s v="radio &amp; podcasts"/>
    <x v="826"/>
    <m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4"/>
    <s v="television"/>
    <x v="827"/>
    <m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3"/>
    <s v="plays"/>
    <x v="828"/>
    <m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3"/>
    <s v="spaces"/>
    <x v="829"/>
    <m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5"/>
    <s v="nonfiction"/>
    <x v="830"/>
    <m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2"/>
    <s v="indie rock"/>
    <x v="831"/>
    <m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2"/>
    <s v="metal"/>
    <x v="832"/>
    <m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2"/>
    <s v="indie rock"/>
    <x v="833"/>
    <m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2"/>
    <s v="metal"/>
    <x v="834"/>
    <m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0"/>
    <s v="hardware"/>
    <x v="835"/>
    <m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6"/>
    <s v="photobooks"/>
    <x v="836"/>
    <m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1"/>
    <s v="tabletop games"/>
    <x v="837"/>
    <m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2"/>
    <s v="rock"/>
    <x v="838"/>
    <m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3"/>
    <s v="plays"/>
    <x v="839"/>
    <m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3"/>
    <s v="plays"/>
    <x v="840"/>
    <m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0"/>
    <s v="hardware"/>
    <x v="841"/>
    <m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4"/>
    <s v="documentary"/>
    <x v="842"/>
    <m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0"/>
    <s v="hardware"/>
    <x v="843"/>
    <m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3"/>
    <s v="spaces"/>
    <x v="844"/>
    <m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4"/>
    <s v="documentary"/>
    <x v="845"/>
    <m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4"/>
    <s v="television"/>
    <x v="846"/>
    <m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4"/>
    <s v="shorts"/>
    <x v="847"/>
    <m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48"/>
    <m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4"/>
    <s v="documentary"/>
    <x v="849"/>
    <m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50"/>
    <m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51"/>
    <m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3"/>
    <s v="plays"/>
    <x v="852"/>
    <m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3"/>
    <s v="plays"/>
    <x v="853"/>
    <m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3"/>
    <s v="plays"/>
    <x v="854"/>
    <m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3"/>
    <s v="musical"/>
    <x v="855"/>
    <m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56"/>
    <m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3"/>
    <s v="spaces"/>
    <x v="857"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2"/>
    <s v="rock"/>
    <x v="858"/>
    <m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2"/>
    <s v="pop"/>
    <x v="859"/>
    <m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2"/>
    <s v="metal"/>
    <x v="860"/>
    <m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2"/>
    <s v="classical music"/>
    <x v="861"/>
    <m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3"/>
    <s v="spaces"/>
    <x v="862"/>
    <m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3"/>
    <s v="plays"/>
    <x v="863"/>
    <m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3"/>
    <s v="plays"/>
    <x v="864"/>
    <m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1"/>
    <s v="tabletop games"/>
    <x v="865"/>
    <m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3"/>
    <s v="plays"/>
    <x v="866"/>
    <m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3"/>
    <s v="plays"/>
    <x v="867"/>
    <m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1"/>
    <s v="tabletop games"/>
    <x v="868"/>
    <m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3"/>
    <s v="plays"/>
    <x v="869"/>
    <m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2"/>
    <s v="pop"/>
    <x v="870"/>
    <m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3"/>
    <s v="plays"/>
    <x v="871"/>
    <m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3"/>
    <s v="plays"/>
    <x v="872"/>
    <m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2"/>
    <s v="indie rock"/>
    <x v="873"/>
    <m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3"/>
    <s v="plays"/>
    <x v="874"/>
    <m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2"/>
    <s v="rock"/>
    <x v="875"/>
    <m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3"/>
    <s v="plays"/>
    <x v="876"/>
    <m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0"/>
    <s v="wearables"/>
    <x v="877"/>
    <m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2"/>
    <s v="rock"/>
    <x v="878"/>
    <m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3"/>
    <s v="plays"/>
    <x v="879"/>
    <m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2"/>
    <s v="rock"/>
    <x v="880"/>
    <m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3"/>
    <s v="plays"/>
    <x v="881"/>
    <m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3"/>
    <s v="plays"/>
    <x v="882"/>
    <m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4"/>
    <s v="documentary"/>
    <x v="883"/>
    <m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3"/>
    <s v="plays"/>
    <x v="884"/>
    <m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3"/>
    <s v="spaces"/>
    <x v="885"/>
    <m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3"/>
    <s v="plays"/>
    <x v="886"/>
    <m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3"/>
    <s v="plays"/>
    <x v="887"/>
    <m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4"/>
    <s v="documentary"/>
    <x v="888"/>
    <m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4"/>
    <s v="documentary"/>
    <x v="889"/>
    <m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3"/>
    <s v="plays"/>
    <x v="890"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2"/>
    <s v="rock"/>
    <x v="891"/>
    <m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2"/>
    <s v="electronic music"/>
    <x v="892"/>
    <m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4"/>
    <s v="shorts"/>
    <x v="893"/>
    <m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4"/>
    <s v="television"/>
    <x v="894"/>
    <m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5"/>
    <s v="nonfiction"/>
    <x v="895"/>
    <m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2"/>
    <s v="indie rock"/>
    <x v="896"/>
    <m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3"/>
    <s v="plays"/>
    <x v="897"/>
    <m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6"/>
    <s v="photobooks"/>
    <x v="898"/>
    <m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2"/>
    <s v="classical music"/>
    <x v="899"/>
    <m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2"/>
    <s v="pop"/>
    <x v="900"/>
    <m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3"/>
    <s v="plays"/>
    <x v="901"/>
    <m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2"/>
    <s v="rock"/>
    <x v="902"/>
    <m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3"/>
    <s v="plays"/>
    <x v="903"/>
    <m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3"/>
    <s v="plays"/>
    <x v="904"/>
    <m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3"/>
    <s v="plays"/>
    <x v="905"/>
    <m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0"/>
    <s v="hardware"/>
    <x v="906"/>
    <m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2"/>
    <s v="metal"/>
    <x v="907"/>
    <m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4"/>
    <s v="documentary"/>
    <x v="908"/>
    <m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3"/>
    <s v="spaces"/>
    <x v="909"/>
    <m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4"/>
    <s v="documentary"/>
    <x v="910"/>
    <m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2"/>
    <s v="rock"/>
    <x v="911"/>
    <m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12"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2"/>
    <s v="rock"/>
    <x v="913"/>
    <m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0"/>
    <s v="hardware"/>
    <x v="914"/>
    <m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6"/>
    <s v="photobooks"/>
    <x v="915"/>
    <m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3"/>
    <s v="plays"/>
    <x v="916"/>
    <m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3"/>
    <s v="plays"/>
    <x v="917"/>
    <m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5"/>
    <s v="nonfiction"/>
    <x v="918"/>
    <m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3"/>
    <s v="plays"/>
    <x v="919"/>
    <m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2"/>
    <s v="pop"/>
    <x v="920"/>
    <m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3"/>
    <s v="plays"/>
    <x v="921"/>
    <m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2"/>
    <s v="electronic music"/>
    <x v="922"/>
    <m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2"/>
    <s v="rock"/>
    <x v="923"/>
    <m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4"/>
    <s v="television"/>
    <x v="924"/>
    <m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3"/>
    <s v="spaces"/>
    <x v="925"/>
    <m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0"/>
    <s v="hardware"/>
    <x v="926"/>
    <m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5"/>
    <s v="radio &amp; podcasts"/>
    <x v="927"/>
    <m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2"/>
    <s v="rock"/>
    <x v="928"/>
    <m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2"/>
    <s v="rock"/>
    <x v="929"/>
    <m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2"/>
    <s v="rock"/>
    <x v="930"/>
    <m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4"/>
    <s v="documentary"/>
    <x v="931"/>
    <m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3"/>
    <s v="plays"/>
    <x v="932"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3"/>
    <s v="plays"/>
    <x v="933"/>
    <m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3"/>
    <s v="plays"/>
    <x v="934"/>
    <m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3"/>
    <s v="plays"/>
    <x v="935"/>
    <m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4"/>
    <s v="documentary"/>
    <x v="936"/>
    <m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3"/>
    <s v="plays"/>
    <x v="937"/>
    <m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3"/>
    <s v="musical"/>
    <x v="938"/>
    <m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2"/>
    <s v="rock"/>
    <x v="939"/>
    <m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3"/>
    <s v="plays"/>
    <x v="940"/>
    <m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3"/>
    <s v="plays"/>
    <x v="941"/>
    <m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2"/>
    <s v="rock"/>
    <x v="942"/>
    <m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4"/>
    <s v="documentary"/>
    <x v="943"/>
    <m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2"/>
    <s v="indie rock"/>
    <x v="944"/>
    <m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3"/>
    <s v="spaces"/>
    <x v="945"/>
    <m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2"/>
    <s v="indie rock"/>
    <x v="946"/>
    <m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3"/>
    <s v="plays"/>
    <x v="947"/>
    <m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3"/>
    <s v="plays"/>
    <x v="948"/>
    <m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4"/>
    <s v="documentary"/>
    <x v="949"/>
    <m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4"/>
    <s v="shorts"/>
    <x v="950"/>
    <m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2"/>
    <s v="indie rock"/>
    <x v="951"/>
    <m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4"/>
    <s v="television"/>
    <x v="952"/>
    <m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3"/>
    <s v="plays"/>
    <x v="953"/>
    <m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3"/>
    <s v="plays"/>
    <x v="954"/>
    <m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2"/>
    <s v="rock"/>
    <x v="955"/>
    <m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4"/>
    <s v="documentary"/>
    <x v="956"/>
    <m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3"/>
    <s v="plays"/>
    <x v="957"/>
    <m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3"/>
    <s v="spaces"/>
    <x v="958"/>
    <m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3"/>
    <s v="plays"/>
    <x v="959"/>
    <m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6"/>
    <s v="photobooks"/>
    <x v="960"/>
    <m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2"/>
    <s v="classical music"/>
    <x v="961"/>
    <m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2"/>
    <s v="indie rock"/>
    <x v="962"/>
    <m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3"/>
    <s v="plays"/>
    <x v="963"/>
    <m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2"/>
    <s v="rock"/>
    <x v="964"/>
    <m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5"/>
    <s v="nonfiction"/>
    <x v="965"/>
    <m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2"/>
    <s v="rock"/>
    <x v="966"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0"/>
    <s v="hardware"/>
    <x v="967"/>
    <m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3"/>
    <s v="plays"/>
    <x v="968"/>
    <m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2"/>
    <s v="indie rock"/>
    <x v="969"/>
    <m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1"/>
    <s v="tabletop games"/>
    <x v="970"/>
    <m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2"/>
    <s v="indie rock"/>
    <x v="971"/>
    <m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0"/>
    <s v="hardware"/>
    <x v="972"/>
    <m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3"/>
    <s v="plays"/>
    <x v="973"/>
    <m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3"/>
    <s v="plays"/>
    <x v="974"/>
    <m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975"/>
    <m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4"/>
    <s v="shorts"/>
    <x v="976"/>
    <m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2"/>
    <s v="pop"/>
    <x v="977"/>
    <m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3"/>
    <s v="plays"/>
    <x v="978"/>
    <m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3"/>
    <s v="plays"/>
    <x v="979"/>
    <m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3"/>
    <s v="plays"/>
    <x v="980"/>
    <m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2"/>
    <s v="rock"/>
    <x v="981"/>
    <m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5"/>
    <s v="radio &amp; podcasts"/>
    <x v="982"/>
    <m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4"/>
    <s v="shorts"/>
    <x v="983"/>
    <m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2"/>
    <s v="indie rock"/>
    <x v="984"/>
    <m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6"/>
    <s v="photobooks"/>
    <x v="985"/>
    <m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3"/>
    <s v="plays"/>
    <x v="986"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3"/>
    <s v="plays"/>
    <x v="987"/>
    <m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3"/>
    <s v="musical"/>
    <x v="988"/>
    <m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0"/>
    <s v="hardware"/>
    <x v="989"/>
    <m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0"/>
    <s v="hardware"/>
    <x v="990"/>
    <m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2"/>
    <s v="electronic music"/>
    <x v="991"/>
    <m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2"/>
    <s v="rock"/>
    <x v="992"/>
    <m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3"/>
    <s v="plays"/>
    <x v="993"/>
    <m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4"/>
    <s v="documentary"/>
    <x v="994"/>
    <m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2"/>
    <s v="rock"/>
    <x v="995"/>
    <m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3"/>
    <s v="plays"/>
    <x v="996"/>
    <m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6"/>
    <s v="photobooks"/>
    <x v="997"/>
    <m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4"/>
    <s v="shorts"/>
    <x v="998"/>
    <m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3"/>
    <s v="plays"/>
    <x v="999"/>
    <m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0"/>
    <s v="space exploration"/>
    <x v="1000"/>
    <m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2"/>
    <s v="indie rock"/>
    <x v="1001"/>
    <m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0"/>
    <s v="space exploration"/>
    <x v="1002"/>
    <m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2"/>
    <s v="indie rock"/>
    <x v="1003"/>
    <m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3"/>
    <s v="plays"/>
    <x v="1004"/>
    <m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3"/>
    <s v="plays"/>
    <x v="1005"/>
    <m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3"/>
    <s v="plays"/>
    <x v="1006"/>
    <m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5"/>
    <s v="nonfiction"/>
    <x v="1007"/>
    <m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4"/>
    <s v="documentary"/>
    <x v="1008"/>
    <m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2"/>
    <s v="indie rock"/>
    <x v="1009"/>
    <m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2"/>
    <s v="electronic music"/>
    <x v="1010"/>
    <m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3"/>
    <s v="plays"/>
    <x v="1011"/>
    <m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3"/>
    <s v="plays"/>
    <x v="1012"/>
    <m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4"/>
    <s v="documentary"/>
    <x v="1013"/>
    <m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2"/>
    <s v="rock"/>
    <x v="1014"/>
    <m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3"/>
    <s v="plays"/>
    <x v="1015"/>
    <m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4"/>
    <s v="documentary"/>
    <x v="1016"/>
    <m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2"/>
    <s v="rock"/>
    <x v="1017"/>
    <m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3"/>
    <s v="plays"/>
    <x v="1018"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2"/>
    <s v="rock"/>
    <x v="1019"/>
    <m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6"/>
    <s v="photobooks"/>
    <x v="1020"/>
    <m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3"/>
    <s v="plays"/>
    <x v="1021"/>
    <m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0"/>
    <s v="space exploration"/>
    <x v="1022"/>
    <m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3"/>
    <s v="plays"/>
    <x v="1023"/>
    <m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3"/>
    <s v="plays"/>
    <x v="1024"/>
    <m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3"/>
    <s v="plays"/>
    <x v="1025"/>
    <m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3"/>
    <s v="plays"/>
    <x v="1026"/>
    <m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3"/>
    <s v="plays"/>
    <x v="1027"/>
    <m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2"/>
    <s v="rock"/>
    <x v="1028"/>
    <m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1"/>
    <s v="tabletop games"/>
    <x v="1029"/>
    <m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4"/>
    <s v="documentary"/>
    <x v="1030"/>
    <m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4"/>
    <s v="documentary"/>
    <x v="1031"/>
    <m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2"/>
    <s v="indie rock"/>
    <x v="1032"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2"/>
    <s v="rock"/>
    <x v="1033"/>
    <m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2"/>
    <s v="indie rock"/>
    <x v="1034"/>
    <m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4"/>
    <s v="shorts"/>
    <x v="1035"/>
    <m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3"/>
    <s v="plays"/>
    <x v="1036"/>
    <m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2"/>
    <s v="rock"/>
    <x v="1037"/>
    <m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3"/>
    <s v="plays"/>
    <x v="1038"/>
    <m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3"/>
    <s v="plays"/>
    <x v="1039"/>
    <m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0"/>
    <s v="hardware"/>
    <x v="1040"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3"/>
    <s v="plays"/>
    <x v="1041"/>
    <m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4"/>
    <s v="shorts"/>
    <x v="1042"/>
    <m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4"/>
    <s v="documentary"/>
    <x v="1043"/>
    <m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3"/>
    <s v="plays"/>
    <x v="1044"/>
    <m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3"/>
    <s v="musical"/>
    <x v="1045"/>
    <m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3"/>
    <s v="plays"/>
    <x v="1046"/>
    <m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3"/>
    <s v="plays"/>
    <x v="1047"/>
    <m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2"/>
    <s v="indie rock"/>
    <x v="1048"/>
    <m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2"/>
    <s v="indie rock"/>
    <x v="1049"/>
    <m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3"/>
    <s v="plays"/>
    <x v="1050"/>
    <m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3"/>
    <s v="plays"/>
    <x v="1051"/>
    <m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2"/>
    <s v="indie rock"/>
    <x v="1052"/>
    <m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3"/>
    <s v="spaces"/>
    <x v="1053"/>
    <m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4"/>
    <s v="shorts"/>
    <x v="1054"/>
    <m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2"/>
    <s v="classical music"/>
    <x v="1055"/>
    <m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4"/>
    <s v="documentary"/>
    <x v="1056"/>
    <m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0"/>
    <s v="hardware"/>
    <x v="1057"/>
    <m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2"/>
    <s v="rock"/>
    <x v="1058"/>
    <m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3"/>
    <s v="plays"/>
    <x v="1059"/>
    <m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3"/>
    <s v="musical"/>
    <x v="1060"/>
    <m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2"/>
    <s v="classical music"/>
    <x v="1061"/>
    <m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2"/>
    <s v="pop"/>
    <x v="1062"/>
    <m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4"/>
    <s v="shorts"/>
    <x v="1063"/>
    <m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4"/>
    <s v="documentary"/>
    <x v="1064"/>
    <m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3"/>
    <s v="plays"/>
    <x v="1065"/>
    <m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4"/>
    <s v="documentary"/>
    <x v="1066"/>
    <m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2"/>
    <s v="indie rock"/>
    <x v="1067"/>
    <m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3"/>
    <s v="plays"/>
    <x v="1068"/>
    <m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3"/>
    <s v="plays"/>
    <x v="1069"/>
    <m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3"/>
    <s v="spaces"/>
    <x v="1070"/>
    <m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2"/>
    <s v="pop"/>
    <x v="1071"/>
    <m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2"/>
    <s v="indie rock"/>
    <x v="1072"/>
    <m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3"/>
    <s v="plays"/>
    <x v="1073"/>
    <m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3"/>
    <s v="plays"/>
    <x v="1074"/>
    <m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1"/>
    <s v="tabletop games"/>
    <x v="1075"/>
    <m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4"/>
    <s v="documentary"/>
    <x v="1076"/>
    <m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4"/>
    <s v="documentary"/>
    <x v="1077"/>
    <m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3"/>
    <s v="spaces"/>
    <x v="1078"/>
    <m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3"/>
    <s v="plays"/>
    <x v="1079"/>
    <m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3"/>
    <s v="plays"/>
    <x v="1080"/>
    <m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0"/>
    <s v="wearables"/>
    <x v="1081"/>
    <m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2"/>
    <s v="electronic music"/>
    <x v="1082"/>
    <m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3"/>
    <s v="plays"/>
    <x v="1083"/>
    <m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4"/>
    <s v="documentary"/>
    <x v="1084"/>
    <m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3"/>
    <s v="spaces"/>
    <x v="1085"/>
    <m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5"/>
    <s v="radio &amp; podcasts"/>
    <x v="1086"/>
    <m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2"/>
    <s v="rock"/>
    <x v="1087"/>
    <m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3"/>
    <s v="plays"/>
    <x v="1088"/>
    <m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3"/>
    <s v="plays"/>
    <x v="1089"/>
    <m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6"/>
    <s v="photobooks"/>
    <x v="1090"/>
    <m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4"/>
    <s v="documentary"/>
    <x v="1091"/>
    <m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3"/>
    <s v="plays"/>
    <x v="1092"/>
    <m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3"/>
    <s v="plays"/>
    <x v="1093"/>
    <m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0"/>
    <s v="space exploration"/>
    <x v="1094"/>
    <m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3"/>
    <s v="plays"/>
    <x v="1095"/>
    <m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3"/>
    <s v="plays"/>
    <x v="1096"/>
    <m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0"/>
    <s v="wearables"/>
    <x v="1097"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3"/>
    <s v="plays"/>
    <x v="1098"/>
    <m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4"/>
    <s v="documentary"/>
    <x v="1099"/>
    <m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2"/>
    <s v="rock"/>
    <x v="1100"/>
    <m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4"/>
    <s v="documentary"/>
    <x v="1101"/>
    <m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6"/>
    <s v="photobooks"/>
    <x v="1102"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2"/>
    <s v="rock"/>
    <x v="1103"/>
    <m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4"/>
    <s v="documentary"/>
    <x v="1104"/>
    <m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2"/>
    <s v="electronic music"/>
    <x v="1105"/>
    <m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4"/>
    <s v="television"/>
    <x v="1106"/>
    <m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2"/>
    <s v="classical music"/>
    <x v="1107"/>
    <m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3"/>
    <s v="plays"/>
    <x v="1108"/>
    <m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5"/>
    <s v="nonfiction"/>
    <x v="1109"/>
    <m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5"/>
    <s v="nonfiction"/>
    <x v="1110"/>
    <m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2"/>
    <s v="pop"/>
    <x v="1111"/>
    <m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2"/>
    <s v="rock"/>
    <x v="1112"/>
    <m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4"/>
    <s v="documentary"/>
    <x v="1113"/>
    <m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2"/>
    <s v="rock"/>
    <x v="1114"/>
    <m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3"/>
    <s v="plays"/>
    <x v="1115"/>
    <m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2"/>
    <s v="electronic music"/>
    <x v="1116"/>
    <m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6"/>
    <s v="photobooks"/>
    <x v="1117"/>
    <m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4"/>
    <s v="documentary"/>
    <x v="1118"/>
    <m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6"/>
    <s v="photobooks"/>
    <x v="1119"/>
    <m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4"/>
    <s v="documentary"/>
    <x v="1120"/>
    <m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5"/>
    <s v="radio &amp; podcasts"/>
    <x v="1121"/>
    <m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2"/>
    <s v="classical music"/>
    <x v="1122"/>
    <m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3"/>
    <s v="plays"/>
    <x v="1123"/>
    <m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3"/>
    <s v="plays"/>
    <x v="1124"/>
    <m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2"/>
    <s v="indie rock"/>
    <x v="1125"/>
    <m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3"/>
    <s v="plays"/>
    <x v="1126"/>
    <m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4"/>
    <s v="documentary"/>
    <x v="1127"/>
    <m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2"/>
    <s v="indie rock"/>
    <x v="1128"/>
    <m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5"/>
    <s v="nonfiction"/>
    <x v="1129"/>
    <m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4"/>
    <s v="documentary"/>
    <x v="1130"/>
    <m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3"/>
    <s v="plays"/>
    <x v="1131"/>
    <m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3"/>
    <s v="plays"/>
    <x v="1132"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3"/>
    <s v="plays"/>
    <x v="1133"/>
    <m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3"/>
    <s v="musical"/>
    <x v="1134"/>
    <m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4"/>
    <s v="shorts"/>
    <x v="1135"/>
    <m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2"/>
    <s v="rock"/>
    <x v="1136"/>
    <m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3"/>
    <s v="plays"/>
    <x v="1137"/>
    <m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6"/>
    <s v="photobooks"/>
    <x v="1138"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2"/>
    <s v="pop"/>
    <x v="1139"/>
    <m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2"/>
    <s v="rock"/>
    <x v="1140"/>
    <m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6"/>
    <s v="photobooks"/>
    <x v="1141"/>
    <m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3"/>
    <s v="plays"/>
    <x v="1142"/>
    <m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2"/>
    <s v="indie rock"/>
    <x v="1143"/>
    <m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3"/>
    <s v="plays"/>
    <x v="1144"/>
    <m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0"/>
    <s v="hardware"/>
    <x v="1145"/>
    <m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5"/>
    <s v="nonfiction"/>
    <x v="1146"/>
    <m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2"/>
    <s v="rock"/>
    <x v="1147"/>
    <m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2"/>
    <s v="indie rock"/>
    <x v="1148"/>
    <m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2"/>
    <s v="rock"/>
    <x v="1149"/>
    <m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2"/>
    <s v="indie rock"/>
    <x v="1150"/>
    <m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2"/>
    <s v="classical music"/>
    <x v="1151"/>
    <m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0"/>
    <s v="makerspaces"/>
    <x v="1152"/>
    <m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3"/>
    <s v="plays"/>
    <x v="1153"/>
    <m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1154"/>
    <m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3"/>
    <s v="plays"/>
    <x v="1155"/>
    <m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4"/>
    <s v="shorts"/>
    <x v="1156"/>
    <m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3"/>
    <s v="plays"/>
    <x v="1157"/>
    <m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6"/>
    <s v="photobooks"/>
    <x v="1158"/>
    <m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3"/>
    <s v="plays"/>
    <x v="1159"/>
    <m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3"/>
    <s v="spaces"/>
    <x v="1160"/>
    <m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4"/>
    <s v="documentary"/>
    <x v="1161"/>
    <m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6"/>
    <s v="photobooks"/>
    <x v="1162"/>
    <m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2"/>
    <s v="rock"/>
    <x v="1163"/>
    <m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3"/>
    <s v="spaces"/>
    <x v="1164"/>
    <m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4"/>
    <s v="documentary"/>
    <x v="1165"/>
    <m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0"/>
    <s v="space exploration"/>
    <x v="1166"/>
    <m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2"/>
    <s v="indie rock"/>
    <x v="1167"/>
    <m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3"/>
    <s v="musical"/>
    <x v="1168"/>
    <m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2"/>
    <s v="rock"/>
    <x v="1169"/>
    <m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2"/>
    <s v="pop"/>
    <x v="1170"/>
    <m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3"/>
    <s v="plays"/>
    <x v="1171"/>
    <m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3"/>
    <s v="musical"/>
    <x v="1172"/>
    <m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1173"/>
    <m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4"/>
    <s v="documentary"/>
    <x v="1174"/>
    <m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4"/>
    <s v="documentary"/>
    <x v="1175"/>
    <m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4"/>
    <s v="documentary"/>
    <x v="1176"/>
    <m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3"/>
    <s v="plays"/>
    <x v="1177"/>
    <m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3"/>
    <s v="plays"/>
    <x v="1178"/>
    <m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0"/>
    <s v="space exploration"/>
    <x v="1179"/>
    <m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3"/>
    <s v="plays"/>
    <x v="1180"/>
    <m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4"/>
    <s v="television"/>
    <x v="1181"/>
    <m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3"/>
    <s v="plays"/>
    <x v="1182"/>
    <m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3"/>
    <s v="spaces"/>
    <x v="1183"/>
    <m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3"/>
    <s v="plays"/>
    <x v="1184"/>
    <m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2"/>
    <s v="rock"/>
    <x v="1185"/>
    <m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2"/>
    <s v="classical music"/>
    <x v="1186"/>
    <m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3"/>
    <s v="plays"/>
    <x v="1187"/>
    <m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3"/>
    <s v="plays"/>
    <x v="1188"/>
    <m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3"/>
    <s v="plays"/>
    <x v="1189"/>
    <m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3"/>
    <s v="plays"/>
    <x v="1190"/>
    <m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2"/>
    <s v="electronic music"/>
    <x v="1191"/>
    <m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3"/>
    <s v="plays"/>
    <x v="1192"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3"/>
    <s v="plays"/>
    <x v="1193"/>
    <m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4"/>
    <s v="television"/>
    <x v="1194"/>
    <m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3"/>
    <s v="plays"/>
    <x v="1195"/>
    <m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3"/>
    <s v="plays"/>
    <x v="1196"/>
    <m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3"/>
    <s v="plays"/>
    <x v="1197"/>
    <m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2"/>
    <s v="rock"/>
    <x v="1198"/>
    <m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3"/>
    <s v="spaces"/>
    <x v="1199"/>
    <m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1"/>
    <s v="tabletop games"/>
    <x v="1200"/>
    <m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3"/>
    <s v="musical"/>
    <x v="1201"/>
    <m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3"/>
    <s v="plays"/>
    <x v="1202"/>
    <m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4"/>
    <s v="television"/>
    <x v="1203"/>
    <m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3"/>
    <s v="plays"/>
    <x v="1204"/>
    <m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3"/>
    <s v="plays"/>
    <x v="1205"/>
    <m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2"/>
    <s v="electronic music"/>
    <x v="1206"/>
    <m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3"/>
    <s v="plays"/>
    <x v="1207"/>
    <m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3"/>
    <s v="plays"/>
    <x v="1208"/>
    <m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3"/>
    <s v="plays"/>
    <x v="1209"/>
    <m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3"/>
    <s v="plays"/>
    <x v="1210"/>
    <m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2"/>
    <s v="pop"/>
    <x v="1211"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2"/>
    <s v="classical music"/>
    <x v="1212"/>
    <m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3"/>
    <s v="plays"/>
    <x v="1213"/>
    <m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2"/>
    <s v="rock"/>
    <x v="1214"/>
    <m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5"/>
    <s v="nonfiction"/>
    <x v="1215"/>
    <m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3"/>
    <s v="plays"/>
    <x v="1216"/>
    <m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2"/>
    <s v="indie rock"/>
    <x v="1217"/>
    <m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2"/>
    <s v="indie rock"/>
    <x v="1218"/>
    <m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3"/>
    <s v="spaces"/>
    <x v="1219"/>
    <m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3"/>
    <s v="plays"/>
    <x v="1220"/>
    <m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3"/>
    <s v="plays"/>
    <x v="1221"/>
    <m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3"/>
    <s v="plays"/>
    <x v="1222"/>
    <m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3"/>
    <s v="plays"/>
    <x v="1223"/>
    <m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2"/>
    <s v="rock"/>
    <x v="1224"/>
    <m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4"/>
    <s v="documentary"/>
    <x v="1225"/>
    <m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4"/>
    <s v="television"/>
    <x v="1226"/>
    <m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.125"/>
    <n v="86.43564356435644"/>
    <x v="2"/>
    <s v="faith"/>
    <x v="1227"/>
    <m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2"/>
    <s v="rock"/>
    <x v="1228"/>
    <m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5"/>
    <s v="nonfiction"/>
    <x v="1229"/>
    <m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3"/>
    <s v="plays"/>
    <x v="1230"/>
    <m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6"/>
    <s v="photobooks"/>
    <x v="1231"/>
    <m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3"/>
    <s v="plays"/>
    <x v="1232"/>
    <m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3"/>
    <s v="plays"/>
    <x v="1233"/>
    <m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3"/>
    <s v="plays"/>
    <x v="1234"/>
    <m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3"/>
    <s v="plays"/>
    <x v="1235"/>
    <m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4"/>
    <s v="documentary"/>
    <x v="1236"/>
    <m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2"/>
    <s v="rock"/>
    <x v="1237"/>
    <m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2"/>
    <s v="classical music"/>
    <x v="1238"/>
    <m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3"/>
    <s v="spaces"/>
    <x v="1239"/>
    <m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3"/>
    <s v="plays"/>
    <x v="1240"/>
    <m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4"/>
    <s v="television"/>
    <x v="1241"/>
    <m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3"/>
    <s v="plays"/>
    <x v="1242"/>
    <m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3"/>
    <s v="spaces"/>
    <x v="1243"/>
    <m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2"/>
    <s v="rock"/>
    <x v="1244"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6"/>
    <s v="photobooks"/>
    <x v="1245"/>
    <m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2"/>
    <s v="rock"/>
    <x v="1246"/>
    <m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3"/>
    <s v="spaces"/>
    <x v="1247"/>
    <m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3"/>
    <s v="plays"/>
    <x v="1248"/>
    <m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3"/>
    <s v="plays"/>
    <x v="1249"/>
    <m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2"/>
    <s v="indie rock"/>
    <x v="1250"/>
    <m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6"/>
    <s v="photobooks"/>
    <x v="1251"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2"/>
    <s v="rock"/>
    <x v="1252"/>
    <m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4"/>
    <s v="documentary"/>
    <x v="1253"/>
    <m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8.60666666666667"/>
    <n v="139.23931623931625"/>
    <x v="3"/>
    <s v="plays"/>
    <x v="1254"/>
    <m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1255"/>
    <m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3"/>
    <s v="plays"/>
    <x v="1256"/>
    <m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3"/>
    <s v="plays"/>
    <x v="1257"/>
    <m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3"/>
    <s v="plays"/>
    <x v="1258"/>
    <m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5"/>
    <s v="radio &amp; podcasts"/>
    <x v="1259"/>
    <m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3"/>
    <s v="musical"/>
    <x v="1260"/>
    <m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3"/>
    <s v="spaces"/>
    <x v="1261"/>
    <m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3"/>
    <s v="plays"/>
    <x v="1262"/>
    <m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3"/>
    <s v="plays"/>
    <x v="1263"/>
    <m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2"/>
    <s v="electronic music"/>
    <x v="1264"/>
    <m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1"/>
    <s v="tabletop games"/>
    <x v="1265"/>
    <m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3"/>
    <s v="plays"/>
    <x v="1266"/>
    <m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5"/>
    <s v="radio &amp; podcasts"/>
    <x v="1267"/>
    <m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4"/>
    <s v="shorts"/>
    <x v="1268"/>
    <m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2"/>
    <s v="indie rock"/>
    <x v="1269"/>
    <m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4"/>
    <s v="documentary"/>
    <x v="1270"/>
    <m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3"/>
    <s v="plays"/>
    <x v="1271"/>
    <m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2"/>
    <s v="indie rock"/>
    <x v="1272"/>
    <m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3"/>
    <s v="plays"/>
    <x v="1273"/>
    <m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3"/>
    <s v="plays"/>
    <x v="1274"/>
    <m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2"/>
    <s v="rock"/>
    <x v="1275"/>
    <m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2"/>
    <s v="rock"/>
    <x v="1276"/>
    <m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0"/>
    <s v="hardware"/>
    <x v="1277"/>
    <m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3"/>
    <s v="plays"/>
    <x v="1278"/>
    <m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3"/>
    <s v="plays"/>
    <x v="1279"/>
    <m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3"/>
    <s v="musical"/>
    <x v="1280"/>
    <m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3"/>
    <s v="plays"/>
    <x v="1281"/>
    <m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1"/>
    <s v="tabletop games"/>
    <x v="1282"/>
    <m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4"/>
    <s v="documentary"/>
    <x v="1283"/>
    <m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4"/>
    <s v="documentary"/>
    <x v="1284"/>
    <m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285"/>
    <m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6"/>
    <s v="photobooks"/>
    <x v="1286"/>
    <m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287"/>
    <m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3"/>
    <s v="musical"/>
    <x v="1288"/>
    <m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289"/>
    <m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290"/>
    <m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291"/>
    <m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3"/>
    <s v="plays"/>
    <x v="1292"/>
    <m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4"/>
    <s v="television"/>
    <x v="1293"/>
    <m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0"/>
    <s v="hardware"/>
    <x v="1294"/>
    <m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4"/>
    <s v="documentary"/>
    <x v="1295"/>
    <m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6"/>
    <s v="photobooks"/>
    <x v="1296"/>
    <m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1297"/>
    <m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5"/>
    <s v="radio &amp; podcasts"/>
    <x v="1298"/>
    <m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2"/>
    <s v="indie rock"/>
    <x v="1299"/>
    <m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3"/>
    <s v="plays"/>
    <x v="1300"/>
    <m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2"/>
    <s v="rock"/>
    <x v="1301"/>
    <m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3"/>
    <s v="plays"/>
    <x v="1302"/>
    <m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3"/>
    <s v="plays"/>
    <x v="1303"/>
    <m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6"/>
    <s v="photobooks"/>
    <x v="1304"/>
    <m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3"/>
    <s v="plays"/>
    <x v="1305"/>
    <m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4"/>
    <s v="documentary"/>
    <x v="1306"/>
    <m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3"/>
    <s v="plays"/>
    <x v="1307"/>
    <m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3"/>
    <s v="spaces"/>
    <x v="1308"/>
    <m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3"/>
    <s v="plays"/>
    <x v="1309"/>
    <m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2"/>
    <s v="indie rock"/>
    <x v="1310"/>
    <m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3"/>
    <s v="plays"/>
    <x v="1311"/>
    <m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4"/>
    <s v="documentary"/>
    <x v="1312"/>
    <m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2"/>
    <s v="indie rock"/>
    <x v="1313"/>
    <m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4"/>
    <s v="documentary"/>
    <x v="1314"/>
    <m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3"/>
    <s v="musical"/>
    <x v="1315"/>
    <m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2"/>
    <s v="electronic music"/>
    <x v="1316"/>
    <m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3"/>
    <s v="plays"/>
    <x v="1317"/>
    <m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4"/>
    <s v="documentary"/>
    <x v="1318"/>
    <m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4"/>
    <s v="television"/>
    <x v="1319"/>
    <m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3"/>
    <s v="plays"/>
    <x v="1320"/>
    <m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3"/>
    <s v="plays"/>
    <x v="1321"/>
    <m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0"/>
    <s v="hardware"/>
    <x v="1322"/>
    <m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2"/>
    <s v="rock"/>
    <x v="1323"/>
    <m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4"/>
    <s v="shorts"/>
    <x v="1324"/>
    <m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3"/>
    <s v="plays"/>
    <x v="1325"/>
    <m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1326"/>
    <m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3"/>
    <s v="spaces"/>
    <x v="1327"/>
    <m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3"/>
    <s v="plays"/>
    <x v="1328"/>
    <m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0"/>
    <s v="space exploration"/>
    <x v="1329"/>
    <m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4"/>
    <s v="shorts"/>
    <x v="1330"/>
    <m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4"/>
    <s v="documentary"/>
    <x v="1331"/>
    <m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5"/>
    <s v="nonfiction"/>
    <x v="1332"/>
    <m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2"/>
    <s v="electronic music"/>
    <x v="1333"/>
    <m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2"/>
    <s v="rock"/>
    <x v="1334"/>
    <m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3"/>
    <s v="plays"/>
    <x v="1335"/>
    <m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3"/>
    <s v="plays"/>
    <x v="1336"/>
    <m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2"/>
    <s v="rock"/>
    <x v="1337"/>
    <m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2"/>
    <s v="classical music"/>
    <x v="1338"/>
    <m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2"/>
    <s v="indie rock"/>
    <x v="1339"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2"/>
    <s v="rock"/>
    <x v="1340"/>
    <m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4"/>
    <s v="television"/>
    <x v="1341"/>
    <m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2"/>
    <s v="rock"/>
    <x v="1342"/>
    <m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4"/>
    <s v="shorts"/>
    <x v="1343"/>
    <m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3"/>
    <s v="plays"/>
    <x v="1344"/>
    <m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2"/>
    <s v="classical music"/>
    <x v="1345"/>
    <m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3"/>
    <s v="musical"/>
    <x v="1346"/>
    <m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2"/>
    <s v="indie rock"/>
    <x v="1347"/>
    <m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1"/>
    <s v="tabletop games"/>
    <x v="1348"/>
    <m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3"/>
    <s v="plays"/>
    <x v="1349"/>
    <m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2"/>
    <s v="rock"/>
    <x v="1350"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2"/>
    <s v="rock"/>
    <x v="1351"/>
    <m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3"/>
    <s v="plays"/>
    <x v="1352"/>
    <m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2"/>
    <s v="rock"/>
    <x v="1353"/>
    <m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0"/>
    <s v="wearables"/>
    <x v="1354"/>
    <m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2"/>
    <s v="indie rock"/>
    <x v="1355"/>
    <m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2"/>
    <s v="classical music"/>
    <x v="1356"/>
    <m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2"/>
    <s v="rock"/>
    <x v="1357"/>
    <m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2"/>
    <s v="rock"/>
    <x v="1358"/>
    <m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2"/>
    <s v="indie rock"/>
    <x v="1359"/>
    <m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3"/>
    <s v="plays"/>
    <x v="1360"/>
    <m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3"/>
    <s v="plays"/>
    <x v="1361"/>
    <m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6"/>
    <s v="photobooks"/>
    <x v="1362"/>
    <m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4"/>
    <s v="documentary"/>
    <x v="1363"/>
    <m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0"/>
    <s v="makerspaces"/>
    <x v="1364"/>
    <m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3"/>
    <s v="plays"/>
    <x v="1365"/>
    <m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3"/>
    <s v="plays"/>
    <x v="1366"/>
    <m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2"/>
    <s v="indie rock"/>
    <x v="1367"/>
    <m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5"/>
    <s v="nonfiction"/>
    <x v="1368"/>
    <m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6"/>
    <s v="photobooks"/>
    <x v="1369"/>
    <m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4"/>
    <s v="documentary"/>
    <x v="1370"/>
    <m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4"/>
    <s v="documentary"/>
    <x v="1371"/>
    <m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4"/>
    <s v="documentary"/>
    <x v="1372"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3"/>
    <s v="musical"/>
    <x v="1373"/>
    <m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2"/>
    <s v="indie rock"/>
    <x v="1374"/>
    <m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3"/>
    <s v="spaces"/>
    <x v="1375"/>
    <m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4"/>
    <s v="documentary"/>
    <x v="1376"/>
    <m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3"/>
    <s v="plays"/>
    <x v="1377"/>
    <m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2"/>
    <s v="indie rock"/>
    <x v="1378"/>
    <m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4"/>
    <s v="documentary"/>
    <x v="1379"/>
    <m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4"/>
    <s v="documentary"/>
    <x v="1380"/>
    <m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3"/>
    <s v="spaces"/>
    <x v="1381"/>
    <m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2"/>
    <s v="indie rock"/>
    <x v="1382"/>
    <m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4"/>
    <s v="documentary"/>
    <x v="1383"/>
    <m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4"/>
    <s v="documentary"/>
    <x v="1384"/>
    <m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4"/>
    <s v="television"/>
    <x v="1385"/>
    <m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6"/>
    <s v="photobooks"/>
    <x v="1386"/>
    <m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2"/>
    <s v="indie rock"/>
    <x v="1387"/>
    <m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4"/>
    <s v="documentary"/>
    <x v="1388"/>
    <m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3"/>
    <s v="plays"/>
    <x v="1389"/>
    <m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3"/>
    <s v="plays"/>
    <x v="1390"/>
    <m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2"/>
    <s v="indie rock"/>
    <x v="1391"/>
    <m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3"/>
    <s v="plays"/>
    <x v="1392"/>
    <m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2"/>
    <s v="indie rock"/>
    <x v="1393"/>
    <m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2"/>
    <s v="classical music"/>
    <x v="1394"/>
    <m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4"/>
    <s v="television"/>
    <x v="1395"/>
    <m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6"/>
    <s v="photobooks"/>
    <x v="1396"/>
    <m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4"/>
    <s v="shorts"/>
    <x v="1397"/>
    <m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4"/>
    <s v="documentary"/>
    <x v="1398"/>
    <m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3"/>
    <s v="plays"/>
    <x v="1399"/>
    <m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3"/>
    <s v="plays"/>
    <x v="1400"/>
    <m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4"/>
    <s v="television"/>
    <x v="1401"/>
    <m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1402"/>
    <m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3"/>
    <s v="plays"/>
    <x v="1403"/>
    <m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3"/>
    <s v="plays"/>
    <x v="1404"/>
    <m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3"/>
    <s v="plays"/>
    <x v="1405"/>
    <m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3"/>
    <s v="plays"/>
    <x v="1406"/>
    <m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4"/>
    <s v="shorts"/>
    <x v="1407"/>
    <m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4"/>
    <s v="shorts"/>
    <x v="1408"/>
    <m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3"/>
    <s v="plays"/>
    <x v="1409"/>
    <m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3"/>
    <s v="musical"/>
    <x v="1410"/>
    <m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2"/>
    <s v="rock"/>
    <x v="1411"/>
    <m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3"/>
    <s v="plays"/>
    <x v="1412"/>
    <m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3"/>
    <s v="plays"/>
    <x v="1413"/>
    <m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2"/>
    <s v="rock"/>
    <x v="1414"/>
    <m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3"/>
    <s v="plays"/>
    <x v="1415"/>
    <m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2"/>
    <s v="rock"/>
    <x v="1416"/>
    <m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3"/>
    <s v="plays"/>
    <x v="1417"/>
    <m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3"/>
    <s v="plays"/>
    <x v="1418"/>
    <m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0"/>
    <s v="space exploration"/>
    <x v="1419"/>
    <m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4"/>
    <s v="shorts"/>
    <x v="1420"/>
    <m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0"/>
    <s v="hardware"/>
    <x v="1421"/>
    <m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6"/>
    <s v="photobooks"/>
    <x v="1422"/>
    <m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2"/>
    <s v="rock"/>
    <x v="1423"/>
    <m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3"/>
    <s v="musical"/>
    <x v="1424"/>
    <m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3"/>
    <s v="plays"/>
    <x v="1425"/>
    <m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3"/>
    <s v="plays"/>
    <x v="1426"/>
    <m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3"/>
    <s v="spaces"/>
    <x v="1427"/>
    <m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3"/>
    <s v="plays"/>
    <x v="1428"/>
    <m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3"/>
    <s v="plays"/>
    <x v="1429"/>
    <m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4"/>
    <s v="documentary"/>
    <x v="1430"/>
    <m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4"/>
    <s v="documentary"/>
    <x v="1431"/>
    <m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3"/>
    <s v="plays"/>
    <x v="1432"/>
    <m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3"/>
    <s v="plays"/>
    <x v="1433"/>
    <m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1434"/>
    <m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3"/>
    <s v="plays"/>
    <x v="1435"/>
    <m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3"/>
    <s v="plays"/>
    <x v="1436"/>
    <m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3"/>
    <s v="plays"/>
    <x v="1437"/>
    <m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3"/>
    <s v="spaces"/>
    <x v="1438"/>
    <m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3"/>
    <s v="plays"/>
    <x v="1439"/>
    <m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1"/>
    <s v="tabletop games"/>
    <x v="1440"/>
    <m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0"/>
    <s v="wearables"/>
    <x v="1441"/>
    <m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1"/>
    <s v="tabletop games"/>
    <x v="1442"/>
    <m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3"/>
    <s v="plays"/>
    <x v="1443"/>
    <m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1444"/>
    <m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0"/>
    <s v="hardware"/>
    <x v="1445"/>
    <m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3"/>
    <s v="plays"/>
    <x v="1446"/>
    <m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2"/>
    <s v="electronic music"/>
    <x v="1447"/>
    <m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0"/>
    <s v="space exploration"/>
    <x v="1448"/>
    <m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2"/>
    <s v="indie rock"/>
    <x v="1449"/>
    <m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4"/>
    <s v="documentary"/>
    <x v="1450"/>
    <m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4"/>
    <s v="documentary"/>
    <x v="1451"/>
    <m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5"/>
    <s v="nonfiction"/>
    <x v="1452"/>
    <m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5"/>
    <s v="nonfiction"/>
    <x v="1453"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2"/>
    <s v="indie rock"/>
    <x v="1454"/>
    <m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3"/>
    <s v="plays"/>
    <x v="1455"/>
    <m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2"/>
    <s v="classical music"/>
    <x v="1456"/>
    <m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4"/>
    <s v="documentary"/>
    <x v="1457"/>
    <m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3"/>
    <s v="spaces"/>
    <x v="1458"/>
    <m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3"/>
    <s v="plays"/>
    <x v="1459"/>
    <m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3"/>
    <s v="plays"/>
    <x v="1460"/>
    <m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5"/>
    <s v="nonfiction"/>
    <x v="1461"/>
    <m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3"/>
    <s v="plays"/>
    <x v="1462"/>
    <m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6"/>
    <s v="photobooks"/>
    <x v="1463"/>
    <m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3"/>
    <s v="plays"/>
    <x v="1464"/>
    <m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3"/>
    <s v="plays"/>
    <x v="1465"/>
    <m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0"/>
    <s v="space exploration"/>
    <x v="1466"/>
    <m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3"/>
    <s v="plays"/>
    <x v="1467"/>
    <m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2"/>
    <s v="rock"/>
    <x v="1468"/>
    <m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3"/>
    <s v="plays"/>
    <x v="1469"/>
    <m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2"/>
    <s v="rock"/>
    <x v="1470"/>
    <m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3"/>
    <s v="plays"/>
    <x v="1471"/>
    <m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3"/>
    <s v="plays"/>
    <x v="1472"/>
    <m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4"/>
    <s v="documentary"/>
    <x v="1473"/>
    <m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0"/>
    <s v="hardware"/>
    <x v="1474"/>
    <m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3"/>
    <s v="plays"/>
    <x v="1475"/>
    <m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3"/>
    <s v="plays"/>
    <x v="1476"/>
    <m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4"/>
    <s v="shorts"/>
    <x v="1477"/>
    <m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3"/>
    <s v="plays"/>
    <x v="1478"/>
    <m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4"/>
    <s v="shorts"/>
    <x v="1479"/>
    <m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2"/>
    <s v="rock"/>
    <x v="1480"/>
    <m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3"/>
    <s v="plays"/>
    <x v="1481"/>
    <m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3"/>
    <s v="musical"/>
    <x v="1482"/>
    <m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4"/>
    <s v="documentary"/>
    <x v="1483"/>
    <m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2"/>
    <s v="rock"/>
    <x v="1484"/>
    <m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2"/>
    <s v="rock"/>
    <x v="1485"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2"/>
    <s v="rock"/>
    <x v="1486"/>
    <m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3"/>
    <s v="musical"/>
    <x v="1487"/>
    <m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2"/>
    <s v="indie rock"/>
    <x v="1488"/>
    <m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2"/>
    <s v="rock"/>
    <x v="1489"/>
    <m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490"/>
    <m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2"/>
    <s v="rock"/>
    <x v="1491"/>
    <m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2"/>
    <s v="rock"/>
    <x v="1492"/>
    <m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2"/>
    <s v="rock"/>
    <x v="1493"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494"/>
    <m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3"/>
    <s v="plays"/>
    <x v="1495"/>
    <m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3"/>
    <s v="plays"/>
    <x v="1496"/>
    <m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497"/>
    <m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2"/>
    <s v="metal"/>
    <x v="1498"/>
    <m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3"/>
    <s v="spaces"/>
    <x v="1499"/>
    <m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6"/>
    <s v="photobooks"/>
    <x v="1500"/>
    <m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6"/>
    <s v="photobooks"/>
    <x v="1501"/>
    <m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2"/>
    <s v="pop"/>
    <x v="1502"/>
    <m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3"/>
    <s v="plays"/>
    <x v="1503"/>
    <m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3"/>
    <s v="plays"/>
    <x v="1504"/>
    <m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2"/>
    <s v="indie rock"/>
    <x v="1505"/>
    <m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4"/>
    <s v="documentary"/>
    <x v="1506"/>
    <m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4"/>
    <s v="documentary"/>
    <x v="1507"/>
    <m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2"/>
    <s v="indie rock"/>
    <x v="1508"/>
    <m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3"/>
    <s v="plays"/>
    <x v="1509"/>
    <m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3"/>
    <s v="plays"/>
    <x v="1510"/>
    <m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3"/>
    <s v="plays"/>
    <x v="1511"/>
    <m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3"/>
    <s v="plays"/>
    <x v="1512"/>
    <m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4"/>
    <s v="documentary"/>
    <x v="1513"/>
    <m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4"/>
    <s v="documentary"/>
    <x v="1514"/>
    <m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2"/>
    <s v="pop"/>
    <x v="1515"/>
    <m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2"/>
    <s v="indie rock"/>
    <x v="1516"/>
    <m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2"/>
    <s v="indie rock"/>
    <x v="1517"/>
    <m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4"/>
    <s v="documentary"/>
    <x v="1518"/>
    <m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3"/>
    <s v="plays"/>
    <x v="1519"/>
    <m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2"/>
    <s v="metal"/>
    <x v="1520"/>
    <m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3"/>
    <s v="plays"/>
    <x v="1521"/>
    <m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3"/>
    <s v="plays"/>
    <x v="1522"/>
    <m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3"/>
    <s v="plays"/>
    <x v="1523"/>
    <m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3"/>
    <s v="plays"/>
    <x v="1524"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3"/>
    <s v="plays"/>
    <x v="1525"/>
    <m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4"/>
    <s v="documentary"/>
    <x v="1526"/>
    <m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4"/>
    <s v="shorts"/>
    <x v="1527"/>
    <m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3"/>
    <s v="plays"/>
    <x v="1528"/>
    <m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0"/>
    <s v="makerspaces"/>
    <x v="1529"/>
    <m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3"/>
    <s v="plays"/>
    <x v="1530"/>
    <m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4"/>
    <s v="shorts"/>
    <x v="1531"/>
    <m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3"/>
    <s v="plays"/>
    <x v="1532"/>
    <m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3"/>
    <s v="plays"/>
    <x v="1533"/>
    <m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3"/>
    <s v="plays"/>
    <x v="1534"/>
    <m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3"/>
    <s v="plays"/>
    <x v="1535"/>
    <m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3"/>
    <s v="spaces"/>
    <x v="1536"/>
    <m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0"/>
    <s v="wearables"/>
    <x v="1537"/>
    <m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1"/>
    <s v="tabletop games"/>
    <x v="1538"/>
    <m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2"/>
    <s v="rock"/>
    <x v="1539"/>
    <m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0"/>
    <s v="hardware"/>
    <x v="1540"/>
    <m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2"/>
    <s v="rock"/>
    <x v="1541"/>
    <m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3"/>
    <s v="plays"/>
    <x v="1542"/>
    <m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3"/>
    <s v="plays"/>
    <x v="1543"/>
    <m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2"/>
    <s v="rock"/>
    <x v="1544"/>
    <m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3"/>
    <s v="plays"/>
    <x v="1545"/>
    <m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4"/>
    <s v="documentary"/>
    <x v="1546"/>
    <m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2"/>
    <s v="rock"/>
    <x v="1547"/>
    <m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3"/>
    <s v="plays"/>
    <x v="1548"/>
    <m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3"/>
    <s v="plays"/>
    <x v="1549"/>
    <m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3"/>
    <s v="plays"/>
    <x v="1550"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2"/>
    <s v="metal"/>
    <x v="1551"/>
    <m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3"/>
    <s v="plays"/>
    <x v="1552"/>
    <m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0"/>
    <s v="hardware"/>
    <x v="1553"/>
    <m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3"/>
    <s v="plays"/>
    <x v="1554"/>
    <m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2"/>
    <s v="classical music"/>
    <x v="1555"/>
    <m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2"/>
    <s v="rock"/>
    <x v="1556"/>
    <m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0"/>
    <s v="space exploration"/>
    <x v="1557"/>
    <m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2"/>
    <s v="rock"/>
    <x v="1558"/>
    <m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3"/>
    <s v="plays"/>
    <x v="1559"/>
    <m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6"/>
    <s v="photobooks"/>
    <x v="1560"/>
    <m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4"/>
    <s v="television"/>
    <x v="1561"/>
    <m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3"/>
    <s v="plays"/>
    <x v="1562"/>
    <m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4"/>
    <s v="documentary"/>
    <x v="1563"/>
    <m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6"/>
    <s v="photobooks"/>
    <x v="1564"/>
    <m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4"/>
    <s v="documentary"/>
    <x v="1565"/>
    <m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2"/>
    <s v="indie rock"/>
    <x v="1566"/>
    <m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4"/>
    <s v="documentary"/>
    <x v="1567"/>
    <m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2"/>
    <s v="rock"/>
    <x v="1568"/>
    <m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5"/>
    <s v="nonfiction"/>
    <x v="1569"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2"/>
    <s v="indie rock"/>
    <x v="1570"/>
    <m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4"/>
    <s v="shorts"/>
    <x v="1571"/>
    <m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4"/>
    <s v="shorts"/>
    <x v="1572"/>
    <m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2"/>
    <s v="rock"/>
    <x v="1573"/>
    <m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2"/>
    <s v="rock"/>
    <x v="1574"/>
    <m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575"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76"/>
    <m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2"/>
    <s v="rock"/>
    <x v="1577"/>
    <m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2"/>
    <s v="indie rock"/>
    <x v="1578"/>
    <m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2"/>
    <s v="indie rock"/>
    <x v="1579"/>
    <m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3"/>
    <s v="plays"/>
    <x v="1580"/>
    <m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581"/>
    <m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3"/>
    <s v="plays"/>
    <x v="1582"/>
    <m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583"/>
    <m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584"/>
    <m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3"/>
    <s v="plays"/>
    <x v="1585"/>
    <m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586"/>
    <m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3"/>
    <s v="musical"/>
    <x v="1587"/>
    <m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4"/>
    <s v="documentary"/>
    <x v="1588"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6"/>
    <s v="photobooks"/>
    <x v="1589"/>
    <m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4"/>
    <s v="documentary"/>
    <x v="1590"/>
    <m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4"/>
    <s v="documentary"/>
    <x v="1591"/>
    <m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4"/>
    <s v="television"/>
    <x v="1592"/>
    <m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3"/>
    <s v="plays"/>
    <x v="1593"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2"/>
    <s v="rock"/>
    <x v="1594"/>
    <m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5"/>
    <s v="radio &amp; podcasts"/>
    <x v="1595"/>
    <m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4"/>
    <s v="documentary"/>
    <x v="1596"/>
    <m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2"/>
    <s v="rock"/>
    <x v="1597"/>
    <m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2"/>
    <s v="rock"/>
    <x v="1598"/>
    <m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2"/>
    <s v="indie rock"/>
    <x v="1599"/>
    <m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3"/>
    <s v="plays"/>
    <x v="1600"/>
    <m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2"/>
    <s v="rock"/>
    <x v="1601"/>
    <m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2"/>
    <s v="classical music"/>
    <x v="1602"/>
    <m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6"/>
    <s v="photobooks"/>
    <x v="1603"/>
    <m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3"/>
    <s v="plays"/>
    <x v="1604"/>
    <m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5"/>
    <s v="nonfiction"/>
    <x v="1605"/>
    <m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3.75000000000001"/>
    <n v="922.22222222222217"/>
    <x v="3"/>
    <s v="spaces"/>
    <x v="1606"/>
    <m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3"/>
    <s v="plays"/>
    <x v="1607"/>
    <m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3"/>
    <s v="spaces"/>
    <x v="1608"/>
    <m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4"/>
    <s v="documentary"/>
    <x v="1609"/>
    <m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2"/>
    <s v="rock"/>
    <x v="1610"/>
    <m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2"/>
    <s v="rock"/>
    <x v="1611"/>
    <m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3"/>
    <s v="plays"/>
    <x v="1612"/>
    <m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4"/>
    <s v="documentary"/>
    <x v="1613"/>
    <m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3"/>
    <s v="spaces"/>
    <x v="1614"/>
    <m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3"/>
    <s v="plays"/>
    <x v="1615"/>
    <m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6"/>
    <s v="photobooks"/>
    <x v="1616"/>
    <m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2"/>
    <s v="classical music"/>
    <x v="1617"/>
    <m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3"/>
    <s v="plays"/>
    <x v="1618"/>
    <m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2"/>
    <s v="rock"/>
    <x v="1619"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2"/>
    <s v="indie rock"/>
    <x v="1620"/>
    <m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3"/>
    <s v="musical"/>
    <x v="1621"/>
    <m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2"/>
    <s v="rock"/>
    <x v="1622"/>
    <m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3"/>
    <s v="plays"/>
    <x v="1623"/>
    <m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3"/>
    <s v="plays"/>
    <x v="1624"/>
    <m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3"/>
    <s v="plays"/>
    <x v="1625"/>
    <m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3"/>
    <s v="plays"/>
    <x v="1626"/>
    <m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3"/>
    <s v="plays"/>
    <x v="1627"/>
    <m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6"/>
    <s v="photobooks"/>
    <x v="1628"/>
    <m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3"/>
    <s v="plays"/>
    <x v="1629"/>
    <m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2"/>
    <s v="metal"/>
    <x v="1630"/>
    <m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0"/>
    <s v="makerspaces"/>
    <x v="1631"/>
    <m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3"/>
    <s v="plays"/>
    <x v="1632"/>
    <m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2"/>
    <s v="classical music"/>
    <x v="1633"/>
    <m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3"/>
    <s v="plays"/>
    <x v="1634"/>
    <m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3"/>
    <s v="plays"/>
    <x v="1635"/>
    <m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3"/>
    <s v="plays"/>
    <x v="1636"/>
    <m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6"/>
    <s v="photobooks"/>
    <x v="1637"/>
    <m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4"/>
    <s v="documentary"/>
    <x v="1638"/>
    <m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3"/>
    <s v="musical"/>
    <x v="1639"/>
    <m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4"/>
    <s v="shorts"/>
    <x v="1640"/>
    <m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2"/>
    <s v="rock"/>
    <x v="1641"/>
    <m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2"/>
    <s v="indie rock"/>
    <x v="1642"/>
    <m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0"/>
    <s v="hardware"/>
    <x v="1643"/>
    <m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3"/>
    <s v="plays"/>
    <x v="1644"/>
    <m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4"/>
    <s v="shorts"/>
    <x v="1645"/>
    <m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3"/>
    <s v="spaces"/>
    <x v="1646"/>
    <m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2"/>
    <s v="indie rock"/>
    <x v="1647"/>
    <m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4"/>
    <s v="documentary"/>
    <x v="1648"/>
    <m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3"/>
    <s v="plays"/>
    <x v="1649"/>
    <m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2"/>
    <s v="indie rock"/>
    <x v="1650"/>
    <m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3"/>
    <s v="musical"/>
    <x v="1651"/>
    <m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3"/>
    <s v="spaces"/>
    <x v="1652"/>
    <m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3"/>
    <s v="plays"/>
    <x v="1653"/>
    <m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2"/>
    <s v="indie rock"/>
    <x v="1654"/>
    <m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3"/>
    <s v="plays"/>
    <x v="1655"/>
    <m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2"/>
    <s v="indie rock"/>
    <x v="1656"/>
    <m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2"/>
    <s v="electronic music"/>
    <x v="1657"/>
    <m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4"/>
    <s v="documentary"/>
    <x v="1658"/>
    <m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4"/>
    <s v="documentary"/>
    <x v="1659"/>
    <m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3"/>
    <s v="plays"/>
    <x v="1660"/>
    <m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3"/>
    <s v="spaces"/>
    <x v="1661"/>
    <m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3"/>
    <s v="plays"/>
    <x v="1662"/>
    <m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4"/>
    <s v="documentary"/>
    <x v="1663"/>
    <m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2"/>
    <s v="rock"/>
    <x v="1664"/>
    <m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3"/>
    <s v="spaces"/>
    <x v="1665"/>
    <m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3"/>
    <s v="plays"/>
    <x v="1666"/>
    <m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3"/>
    <s v="plays"/>
    <x v="1667"/>
    <m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3"/>
    <s v="plays"/>
    <x v="1668"/>
    <m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3"/>
    <s v="plays"/>
    <x v="1669"/>
    <m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0"/>
    <s v="hardware"/>
    <x v="1670"/>
    <m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3"/>
    <s v="plays"/>
    <x v="1671"/>
    <m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2"/>
    <s v="rock"/>
    <x v="1672"/>
    <m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3"/>
    <s v="plays"/>
    <x v="1673"/>
    <m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6"/>
    <s v="photobooks"/>
    <x v="1674"/>
    <m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3"/>
    <s v="plays"/>
    <x v="1675"/>
    <m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4"/>
    <s v="television"/>
    <x v="1676"/>
    <m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3"/>
    <s v="plays"/>
    <x v="1677"/>
    <m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6"/>
    <s v="photobooks"/>
    <x v="1678"/>
    <m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0"/>
    <s v="makerspaces"/>
    <x v="1679"/>
    <m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3"/>
    <s v="musical"/>
    <x v="1680"/>
    <m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2"/>
    <s v="electronic music"/>
    <x v="1681"/>
    <m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3"/>
    <s v="plays"/>
    <x v="1682"/>
    <m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4"/>
    <s v="shorts"/>
    <x v="1683"/>
    <m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2.85714285714285"/>
    <n v="24"/>
    <x v="2"/>
    <s v="faith"/>
    <x v="1684"/>
    <m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4"/>
    <s v="documentary"/>
    <x v="1685"/>
    <m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3"/>
    <s v="plays"/>
    <x v="1686"/>
    <m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6"/>
    <s v="photobooks"/>
    <x v="1687"/>
    <m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2"/>
    <s v="classical music"/>
    <x v="1688"/>
    <m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3"/>
    <s v="plays"/>
    <x v="1689"/>
    <m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2"/>
    <s v="rock"/>
    <x v="1690"/>
    <m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4"/>
    <s v="documentary"/>
    <x v="1691"/>
    <m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3"/>
    <s v="musical"/>
    <x v="1692"/>
    <m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3"/>
    <s v="plays"/>
    <x v="1693"/>
    <m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3"/>
    <s v="plays"/>
    <x v="1694"/>
    <m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2"/>
    <s v="classical music"/>
    <x v="1695"/>
    <m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2"/>
    <s v="electronic music"/>
    <x v="1696"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2"/>
    <s v="rock"/>
    <x v="1697"/>
    <m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4"/>
    <s v="documentary"/>
    <x v="1698"/>
    <m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3"/>
    <s v="plays"/>
    <x v="1699"/>
    <m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3"/>
    <s v="plays"/>
    <x v="1700"/>
    <m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4"/>
    <s v="documentary"/>
    <x v="1701"/>
    <m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3"/>
    <s v="musical"/>
    <x v="1702"/>
    <m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3"/>
    <s v="plays"/>
    <x v="1703"/>
    <m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3"/>
    <s v="plays"/>
    <x v="1704"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2"/>
    <s v="pop"/>
    <x v="1705"/>
    <m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2"/>
    <s v="pop"/>
    <x v="1706"/>
    <m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2"/>
    <s v="rock"/>
    <x v="1707"/>
    <m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6"/>
    <s v="photobooks"/>
    <x v="1708"/>
    <m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3"/>
    <s v="spaces"/>
    <x v="1709"/>
    <m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6"/>
    <s v="photobooks"/>
    <x v="1710"/>
    <m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2"/>
    <s v="pop"/>
    <x v="1711"/>
    <m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1"/>
    <s v="tabletop games"/>
    <x v="1712"/>
    <m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2"/>
    <s v="indie rock"/>
    <x v="1713"/>
    <m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3"/>
    <s v="plays"/>
    <x v="1714"/>
    <m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3"/>
    <s v="plays"/>
    <x v="1715"/>
    <m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4"/>
    <s v="documentary"/>
    <x v="1716"/>
    <m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5"/>
    <s v="nonfiction"/>
    <x v="1717"/>
    <m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2"/>
    <s v="rock"/>
    <x v="1718"/>
    <m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3"/>
    <s v="plays"/>
    <x v="1719"/>
    <m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3"/>
    <s v="plays"/>
    <x v="1720"/>
    <m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2"/>
    <s v="pop"/>
    <x v="1721"/>
    <m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4"/>
    <s v="shorts"/>
    <x v="1722"/>
    <m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3"/>
    <s v="plays"/>
    <x v="1723"/>
    <m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2"/>
    <s v="rock"/>
    <x v="1724"/>
    <m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0"/>
    <s v="hardware"/>
    <x v="1725"/>
    <m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3"/>
    <s v="plays"/>
    <x v="1726"/>
    <m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3"/>
    <s v="plays"/>
    <x v="1727"/>
    <m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3"/>
    <s v="plays"/>
    <x v="1728"/>
    <m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4"/>
    <s v="shorts"/>
    <x v="1729"/>
    <m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2"/>
    <s v="indie rock"/>
    <x v="1730"/>
    <m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2"/>
    <s v="indie rock"/>
    <x v="1731"/>
    <m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6"/>
    <s v="photobooks"/>
    <x v="1732"/>
    <m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3"/>
    <s v="musical"/>
    <x v="1733"/>
    <m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6"/>
    <s v="photobooks"/>
    <x v="1734"/>
    <m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3"/>
    <s v="plays"/>
    <x v="1735"/>
    <m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1736"/>
    <m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3"/>
    <s v="plays"/>
    <x v="1737"/>
    <m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3"/>
    <s v="plays"/>
    <x v="1738"/>
    <m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3"/>
    <s v="plays"/>
    <x v="1739"/>
    <m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5"/>
    <s v="radio &amp; podcasts"/>
    <x v="1740"/>
    <m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2"/>
    <s v="rock"/>
    <x v="1741"/>
    <m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3"/>
    <s v="plays"/>
    <x v="1742"/>
    <m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3"/>
    <s v="plays"/>
    <x v="1743"/>
    <m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3"/>
    <s v="plays"/>
    <x v="1744"/>
    <m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3"/>
    <s v="musical"/>
    <x v="1745"/>
    <m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3"/>
    <s v="plays"/>
    <x v="1746"/>
    <m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5"/>
    <s v="nonfiction"/>
    <x v="1747"/>
    <m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1748"/>
    <m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0"/>
    <s v="wearables"/>
    <x v="1749"/>
    <m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3"/>
    <s v="plays"/>
    <x v="1750"/>
    <m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1751"/>
    <m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5"/>
    <s v="nonfiction"/>
    <x v="1752"/>
    <m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1753"/>
    <m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3"/>
    <s v="plays"/>
    <x v="1754"/>
    <m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0"/>
    <s v="hardware"/>
    <x v="1755"/>
    <m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3"/>
    <s v="spaces"/>
    <x v="1756"/>
    <m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3"/>
    <s v="plays"/>
    <x v="1757"/>
    <m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3"/>
    <s v="plays"/>
    <x v="1758"/>
    <m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6"/>
    <s v="photobooks"/>
    <x v="1759"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5"/>
    <s v="nonfiction"/>
    <x v="1760"/>
    <m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3"/>
    <s v="plays"/>
    <x v="1761"/>
    <m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3"/>
    <s v="plays"/>
    <x v="1762"/>
    <m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4"/>
    <s v="documentary"/>
    <x v="1763"/>
    <m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3"/>
    <s v="plays"/>
    <x v="1764"/>
    <m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2"/>
    <s v="classical music"/>
    <x v="1765"/>
    <m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2"/>
    <s v="rock"/>
    <x v="1766"/>
    <m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3"/>
    <s v="plays"/>
    <x v="1767"/>
    <m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2"/>
    <s v="electronic music"/>
    <x v="1768"/>
    <m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3"/>
    <s v="plays"/>
    <x v="1769"/>
    <m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3"/>
    <s v="plays"/>
    <x v="1770"/>
    <m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3"/>
    <s v="plays"/>
    <x v="1771"/>
    <m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4"/>
    <s v="television"/>
    <x v="1772"/>
    <m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4"/>
    <s v="documentary"/>
    <x v="1773"/>
    <m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2"/>
    <s v="indie rock"/>
    <x v="1774"/>
    <m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3"/>
    <s v="musical"/>
    <x v="1775"/>
    <m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3"/>
    <s v="spaces"/>
    <x v="1776"/>
    <m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3"/>
    <s v="plays"/>
    <x v="1777"/>
    <m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3"/>
    <s v="plays"/>
    <x v="1778"/>
    <m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3"/>
    <s v="plays"/>
    <x v="1779"/>
    <m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3"/>
    <s v="plays"/>
    <x v="1780"/>
    <m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4"/>
    <s v="documentary"/>
    <x v="1781"/>
    <m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3"/>
    <s v="plays"/>
    <x v="1782"/>
    <m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5"/>
    <s v="nonfiction"/>
    <x v="1783"/>
    <m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84"/>
    <m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3"/>
    <s v="plays"/>
    <x v="1785"/>
    <m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786"/>
    <m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3"/>
    <s v="plays"/>
    <x v="1787"/>
    <m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3"/>
    <s v="plays"/>
    <x v="1788"/>
    <m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1789"/>
    <m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3"/>
    <s v="plays"/>
    <x v="1790"/>
    <m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5"/>
    <s v="nonfiction"/>
    <x v="1791"/>
    <m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6"/>
    <s v="photobooks"/>
    <x v="1792"/>
    <m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5"/>
    <s v="nonfiction"/>
    <x v="1793"/>
    <m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3"/>
    <s v="plays"/>
    <x v="1794"/>
    <m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4"/>
    <s v="television"/>
    <x v="1795"/>
    <m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2"/>
    <s v="rock"/>
    <x v="1796"/>
    <m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5"/>
    <s v="nonfiction"/>
    <x v="1797"/>
    <m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3"/>
    <s v="plays"/>
    <x v="1798"/>
    <m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2"/>
    <s v="classical music"/>
    <x v="1799"/>
    <m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3"/>
    <s v="plays"/>
    <x v="1800"/>
    <m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3"/>
    <s v="plays"/>
    <x v="1801"/>
    <m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4"/>
    <s v="documentary"/>
    <x v="1802"/>
    <m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3"/>
    <s v="plays"/>
    <x v="1803"/>
    <m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3"/>
    <s v="plays"/>
    <x v="1804"/>
    <m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3"/>
    <s v="plays"/>
    <x v="1805"/>
    <m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2"/>
    <s v="rock"/>
    <x v="1806"/>
    <m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2"/>
    <s v="rock"/>
    <x v="1807"/>
    <m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2"/>
    <s v="rock"/>
    <x v="1808"/>
    <m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3"/>
    <s v="plays"/>
    <x v="1809"/>
    <m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2"/>
    <s v="rock"/>
    <x v="1810"/>
    <m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3"/>
    <s v="musical"/>
    <x v="1811"/>
    <m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3"/>
    <s v="plays"/>
    <x v="1812"/>
    <m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0"/>
    <s v="space exploration"/>
    <x v="1813"/>
    <m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2"/>
    <s v="rock"/>
    <x v="1814"/>
    <m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4"/>
    <s v="documentary"/>
    <x v="1815"/>
    <m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2"/>
    <s v="indie rock"/>
    <x v="1816"/>
    <m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2"/>
    <s v="rock"/>
    <x v="1817"/>
    <m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2"/>
    <s v="indie rock"/>
    <x v="1818"/>
    <m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3"/>
    <s v="plays"/>
    <x v="1819"/>
    <m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3"/>
    <s v="plays"/>
    <x v="1820"/>
    <m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3"/>
    <s v="plays"/>
    <x v="1821"/>
    <m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3"/>
    <s v="plays"/>
    <x v="1822"/>
    <m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2"/>
    <s v="rock"/>
    <x v="1823"/>
    <m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3"/>
    <s v="spaces"/>
    <x v="1824"/>
    <m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4"/>
    <s v="documentary"/>
    <x v="1825"/>
    <m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2"/>
    <s v="electronic music"/>
    <x v="1826"/>
    <m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2"/>
    <s v="classical music"/>
    <x v="1827"/>
    <m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3"/>
    <s v="plays"/>
    <x v="1828"/>
    <m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3"/>
    <s v="plays"/>
    <x v="1829"/>
    <m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3"/>
    <s v="plays"/>
    <x v="1830"/>
    <m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4"/>
    <s v="documentary"/>
    <x v="1831"/>
    <m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1832"/>
    <m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2"/>
    <s v="rock"/>
    <x v="1833"/>
    <m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3"/>
    <s v="plays"/>
    <x v="1834"/>
    <m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3"/>
    <s v="plays"/>
    <x v="1835"/>
    <m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2"/>
    <s v="rock"/>
    <x v="1836"/>
    <m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3"/>
    <s v="plays"/>
    <x v="1837"/>
    <m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4"/>
    <s v="documentary"/>
    <x v="1838"/>
    <m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2"/>
    <s v="rock"/>
    <x v="1839"/>
    <m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2"/>
    <s v="electronic music"/>
    <x v="1840"/>
    <m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3"/>
    <s v="plays"/>
    <x v="1841"/>
    <m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3"/>
    <s v="plays"/>
    <x v="1842"/>
    <m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3"/>
    <s v="plays"/>
    <x v="1843"/>
    <m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0"/>
    <s v="space exploration"/>
    <x v="1844"/>
    <m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2"/>
    <s v="rock"/>
    <x v="1845"/>
    <m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6"/>
    <s v="photobooks"/>
    <x v="1846"/>
    <m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3"/>
    <s v="plays"/>
    <x v="1847"/>
    <m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4"/>
    <s v="documentary"/>
    <x v="1848"/>
    <m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3"/>
    <s v="plays"/>
    <x v="1849"/>
    <m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3"/>
    <s v="plays"/>
    <x v="1850"/>
    <m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.42212307692309"/>
    <n v="74.575090497737563"/>
    <x v="2"/>
    <s v="faith"/>
    <x v="1851"/>
    <m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3"/>
    <s v="plays"/>
    <x v="1852"/>
    <m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5"/>
    <s v="nonfiction"/>
    <x v="1853"/>
    <m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2"/>
    <s v="pop"/>
    <x v="1854"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2"/>
    <s v="rock"/>
    <x v="1855"/>
    <m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3"/>
    <s v="plays"/>
    <x v="1856"/>
    <m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3"/>
    <s v="plays"/>
    <x v="1857"/>
    <m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3"/>
    <s v="plays"/>
    <x v="1858"/>
    <m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4"/>
    <s v="documentary"/>
    <x v="1859"/>
    <m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3"/>
    <s v="plays"/>
    <x v="1860"/>
    <m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4"/>
    <s v="documentary"/>
    <x v="1861"/>
    <m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3"/>
    <s v="musical"/>
    <x v="1862"/>
    <m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3"/>
    <s v="plays"/>
    <x v="1863"/>
    <m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4"/>
    <s v="television"/>
    <x v="1864"/>
    <m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2"/>
    <s v="rock"/>
    <x v="1865"/>
    <m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3"/>
    <s v="plays"/>
    <x v="1866"/>
    <m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4"/>
    <s v="documentary"/>
    <x v="1867"/>
    <m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2"/>
    <s v="rock"/>
    <x v="1868"/>
    <m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4"/>
    <s v="documentary"/>
    <x v="1869"/>
    <m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3"/>
    <s v="plays"/>
    <x v="1870"/>
    <m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3"/>
    <s v="plays"/>
    <x v="1871"/>
    <m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2"/>
    <s v="metal"/>
    <x v="1872"/>
    <m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6"/>
    <s v="photobooks"/>
    <x v="1873"/>
    <m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4"/>
    <s v="documentary"/>
    <x v="1874"/>
    <m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2"/>
    <s v="indie rock"/>
    <x v="1875"/>
    <m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4"/>
    <s v="television"/>
    <x v="1876"/>
    <m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2"/>
    <s v="indie rock"/>
    <x v="1877"/>
    <m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5"/>
    <s v="nonfiction"/>
    <x v="1878"/>
    <m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3"/>
    <s v="plays"/>
    <x v="1879"/>
    <m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2"/>
    <s v="rock"/>
    <x v="1880"/>
    <m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2"/>
    <s v="rock"/>
    <x v="1881"/>
    <m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2"/>
    <s v="rock"/>
    <x v="1882"/>
    <m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2"/>
    <s v="rock"/>
    <x v="1883"/>
    <m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3"/>
    <s v="plays"/>
    <x v="1884"/>
    <m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3"/>
    <s v="plays"/>
    <x v="1885"/>
    <m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3"/>
    <s v="plays"/>
    <x v="1886"/>
    <m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4"/>
    <s v="documentary"/>
    <x v="1887"/>
    <m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5"/>
    <s v="radio &amp; podcasts"/>
    <x v="1888"/>
    <m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3"/>
    <s v="plays"/>
    <x v="1889"/>
    <m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2"/>
    <s v="indie rock"/>
    <x v="1890"/>
    <m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4"/>
    <s v="television"/>
    <x v="1891"/>
    <m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3"/>
    <s v="plays"/>
    <x v="1892"/>
    <m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2"/>
    <s v="electronic music"/>
    <x v="1893"/>
    <m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4"/>
    <s v="documentary"/>
    <x v="1894"/>
    <m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4"/>
    <s v="documentary"/>
    <x v="1895"/>
    <m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2"/>
    <s v="rock"/>
    <x v="1896"/>
    <m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4"/>
    <s v="documentary"/>
    <x v="1897"/>
    <m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3"/>
    <s v="plays"/>
    <x v="1898"/>
    <m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3"/>
    <s v="spaces"/>
    <x v="1899"/>
    <m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3"/>
    <s v="spaces"/>
    <x v="1900"/>
    <m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3"/>
    <s v="plays"/>
    <x v="1901"/>
    <m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3"/>
    <s v="plays"/>
    <x v="1902"/>
    <m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1903"/>
    <m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2"/>
    <s v="electronic music"/>
    <x v="1904"/>
    <m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3"/>
    <s v="plays"/>
    <x v="1905"/>
    <m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3"/>
    <s v="musical"/>
    <x v="1906"/>
    <m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6"/>
    <s v="photobooks"/>
    <x v="1907"/>
    <m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3"/>
    <s v="plays"/>
    <x v="1908"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2"/>
    <s v="rock"/>
    <x v="1909"/>
    <m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4"/>
    <s v="documentary"/>
    <x v="1910"/>
    <m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3"/>
    <s v="plays"/>
    <x v="1911"/>
    <m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6"/>
    <s v="photobooks"/>
    <x v="1912"/>
    <m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0"/>
    <s v="hardware"/>
    <x v="1913"/>
    <m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3"/>
    <s v="musical"/>
    <x v="1914"/>
    <m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0"/>
    <s v="space exploration"/>
    <x v="1915"/>
    <m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2"/>
    <s v="indie rock"/>
    <x v="1916"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2"/>
    <s v="rock"/>
    <x v="1917"/>
    <m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4"/>
    <s v="television"/>
    <x v="1918"/>
    <m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3"/>
    <s v="plays"/>
    <x v="1919"/>
    <m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2"/>
    <s v="rock"/>
    <x v="1920"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3"/>
    <s v="plays"/>
    <x v="1921"/>
    <m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3"/>
    <s v="plays"/>
    <x v="1922"/>
    <m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3"/>
    <s v="plays"/>
    <x v="1923"/>
    <m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3"/>
    <s v="plays"/>
    <x v="1924"/>
    <m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3"/>
    <s v="plays"/>
    <x v="1925"/>
    <m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3"/>
    <s v="plays"/>
    <x v="1926"/>
    <m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3"/>
    <s v="plays"/>
    <x v="1927"/>
    <m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3"/>
    <s v="plays"/>
    <x v="1928"/>
    <m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3"/>
    <s v="plays"/>
    <x v="1929"/>
    <m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4"/>
    <s v="television"/>
    <x v="1930"/>
    <m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2"/>
    <s v="rock"/>
    <x v="1931"/>
    <m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2"/>
    <s v="rock"/>
    <x v="1932"/>
    <m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3"/>
    <s v="musical"/>
    <x v="1933"/>
    <m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2"/>
    <s v="indie rock"/>
    <x v="1934"/>
    <m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4"/>
    <s v="documentary"/>
    <x v="1935"/>
    <m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2"/>
    <s v="indie rock"/>
    <x v="1936"/>
    <m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3"/>
    <s v="musical"/>
    <x v="1937"/>
    <m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3"/>
    <s v="plays"/>
    <x v="1938"/>
    <m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2"/>
    <s v="indie rock"/>
    <x v="1939"/>
    <m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3"/>
    <s v="spaces"/>
    <x v="1940"/>
    <m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3"/>
    <s v="plays"/>
    <x v="1941"/>
    <m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6"/>
    <s v="photobooks"/>
    <x v="1942"/>
    <m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3"/>
    <s v="plays"/>
    <x v="1943"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2"/>
    <s v="rock"/>
    <x v="1944"/>
    <m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3"/>
    <s v="plays"/>
    <x v="1945"/>
    <m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2"/>
    <s v="classical music"/>
    <x v="1946"/>
    <m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1947"/>
    <m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3"/>
    <s v="plays"/>
    <x v="1948"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3"/>
    <s v="plays"/>
    <x v="1949"/>
    <m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2"/>
    <s v="classical music"/>
    <x v="1950"/>
    <m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4"/>
    <s v="documentary"/>
    <x v="1951"/>
    <m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3"/>
    <s v="plays"/>
    <x v="1952"/>
    <m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3"/>
    <s v="plays"/>
    <x v="1953"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3"/>
    <s v="plays"/>
    <x v="1954"/>
    <m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3"/>
    <s v="plays"/>
    <x v="1955"/>
    <m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1956"/>
    <m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3"/>
    <s v="plays"/>
    <x v="1957"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2"/>
    <s v="pop"/>
    <x v="1958"/>
    <m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2"/>
    <s v="indie rock"/>
    <x v="1959"/>
    <m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3"/>
    <s v="plays"/>
    <x v="1960"/>
    <m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3"/>
    <s v="plays"/>
    <x v="1961"/>
    <m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3"/>
    <s v="plays"/>
    <x v="1962"/>
    <m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3"/>
    <s v="plays"/>
    <x v="1963"/>
    <m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4"/>
    <s v="documentary"/>
    <x v="1964"/>
    <m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3"/>
    <s v="spaces"/>
    <x v="1965"/>
    <m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3"/>
    <s v="spaces"/>
    <x v="1966"/>
    <m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3"/>
    <s v="plays"/>
    <x v="1967"/>
    <m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3"/>
    <s v="plays"/>
    <x v="1968"/>
    <m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2"/>
    <s v="indie rock"/>
    <x v="1969"/>
    <m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2"/>
    <s v="indie rock"/>
    <x v="1970"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2"/>
    <s v="rock"/>
    <x v="1971"/>
    <m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6"/>
    <s v="photobooks"/>
    <x v="1972"/>
    <m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2"/>
    <s v="pop"/>
    <x v="1973"/>
    <m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4"/>
    <s v="television"/>
    <x v="1974"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2"/>
    <s v="pop"/>
    <x v="1975"/>
    <m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3"/>
    <s v="plays"/>
    <x v="1976"/>
    <m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3"/>
    <s v="plays"/>
    <x v="1977"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2"/>
    <s v="rock"/>
    <x v="1978"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3"/>
    <s v="plays"/>
    <x v="1979"/>
    <m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3"/>
    <s v="plays"/>
    <x v="1980"/>
    <m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4"/>
    <s v="documentary"/>
    <x v="1981"/>
    <m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4"/>
    <s v="documentary"/>
    <x v="1982"/>
    <m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0"/>
    <s v="hardware"/>
    <x v="1983"/>
    <m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4"/>
    <s v="documentary"/>
    <x v="1984"/>
    <m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2"/>
    <s v="rock"/>
    <x v="1985"/>
    <m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3"/>
    <s v="plays"/>
    <x v="1986"/>
    <m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2"/>
    <s v="rock"/>
    <x v="1987"/>
    <m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3"/>
    <s v="plays"/>
    <x v="1988"/>
    <m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2"/>
    <s v="pop"/>
    <x v="1989"/>
    <m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3"/>
    <s v="spaces"/>
    <x v="1990"/>
    <m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0"/>
    <s v="wearables"/>
    <x v="1991"/>
    <m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3"/>
    <s v="plays"/>
    <x v="1992"/>
    <m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3"/>
    <s v="plays"/>
    <x v="1993"/>
    <m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0"/>
    <s v="wearables"/>
    <x v="1994"/>
    <m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4"/>
    <s v="television"/>
    <x v="1995"/>
    <m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4"/>
    <s v="shorts"/>
    <x v="1996"/>
    <m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2"/>
    <s v="rock"/>
    <x v="1997"/>
    <m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3"/>
    <s v="spaces"/>
    <x v="1998"/>
    <m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3"/>
    <s v="plays"/>
    <x v="1999"/>
    <m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3"/>
    <s v="plays"/>
    <x v="2000"/>
    <m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3"/>
    <s v="plays"/>
    <x v="2001"/>
    <m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4"/>
    <s v="shorts"/>
    <x v="2002"/>
    <m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3"/>
    <s v="plays"/>
    <x v="2003"/>
    <m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2"/>
    <s v="rock"/>
    <x v="2004"/>
    <m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0"/>
    <s v="wearables"/>
    <x v="2005"/>
    <m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4"/>
    <s v="documentary"/>
    <x v="2006"/>
    <m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3"/>
    <s v="plays"/>
    <x v="2007"/>
    <m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3"/>
    <s v="plays"/>
    <x v="2008"/>
    <m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3"/>
    <s v="plays"/>
    <x v="2009"/>
    <m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3"/>
    <s v="musical"/>
    <x v="2010"/>
    <m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2"/>
    <s v="rock"/>
    <x v="2011"/>
    <m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4"/>
    <s v="documentary"/>
    <x v="2012"/>
    <m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2"/>
    <s v="rock"/>
    <x v="2013"/>
    <m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6"/>
    <s v="photobooks"/>
    <x v="2014"/>
    <m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3"/>
    <s v="plays"/>
    <x v="2015"/>
    <m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4"/>
    <s v="shorts"/>
    <x v="2016"/>
    <m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2"/>
    <s v="classical music"/>
    <x v="2017"/>
    <m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3"/>
    <s v="plays"/>
    <x v="2018"/>
    <m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3"/>
    <s v="plays"/>
    <x v="2019"/>
    <m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3"/>
    <s v="plays"/>
    <x v="2020"/>
    <m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3"/>
    <s v="plays"/>
    <x v="2021"/>
    <m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3"/>
    <s v="plays"/>
    <x v="2022"/>
    <m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4"/>
    <s v="documentary"/>
    <x v="2023"/>
    <m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3"/>
    <s v="spaces"/>
    <x v="2024"/>
    <m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3"/>
    <s v="plays"/>
    <x v="2025"/>
    <m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4"/>
    <s v="television"/>
    <x v="2026"/>
    <m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5"/>
    <s v="nonfiction"/>
    <x v="2027"/>
    <m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2"/>
    <s v="indie rock"/>
    <x v="2028"/>
    <m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2"/>
    <s v="pop"/>
    <x v="2029"/>
    <m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2"/>
    <s v="rock"/>
    <x v="2030"/>
    <m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2"/>
    <s v="indie rock"/>
    <x v="2031"/>
    <m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3"/>
    <s v="plays"/>
    <x v="2032"/>
    <m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2"/>
    <s v="classical music"/>
    <x v="2033"/>
    <m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3"/>
    <s v="plays"/>
    <x v="2034"/>
    <m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2"/>
    <s v="indie rock"/>
    <x v="2035"/>
    <m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3"/>
    <s v="plays"/>
    <x v="2036"/>
    <m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3"/>
    <s v="spaces"/>
    <x v="2037"/>
    <m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3"/>
    <s v="plays"/>
    <x v="2038"/>
    <m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3"/>
    <s v="musical"/>
    <x v="2039"/>
    <m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3"/>
    <s v="plays"/>
    <x v="2040"/>
    <m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3"/>
    <s v="plays"/>
    <x v="2041"/>
    <m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2"/>
    <s v="rock"/>
    <x v="2042"/>
    <m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3"/>
    <s v="plays"/>
    <x v="2043"/>
    <m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3"/>
    <s v="plays"/>
    <x v="2044"/>
    <m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5"/>
    <s v="nonfiction"/>
    <x v="2045"/>
    <m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2"/>
    <s v="classical music"/>
    <x v="2046"/>
    <m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3"/>
    <s v="plays"/>
    <x v="2047"/>
    <m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3"/>
    <s v="musical"/>
    <x v="2048"/>
    <m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4"/>
    <s v="documentary"/>
    <x v="2049"/>
    <m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4"/>
    <s v="television"/>
    <x v="2050"/>
    <m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3"/>
    <s v="plays"/>
    <x v="2051"/>
    <m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3"/>
    <s v="plays"/>
    <x v="2052"/>
    <m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4"/>
    <s v="television"/>
    <x v="2053"/>
    <m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4"/>
    <s v="television"/>
    <x v="2054"/>
    <m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3"/>
    <s v="plays"/>
    <x v="2055"/>
    <m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3"/>
    <s v="plays"/>
    <x v="2056"/>
    <m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4"/>
    <s v="documentary"/>
    <x v="2057"/>
    <m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2"/>
    <s v="rock"/>
    <x v="2058"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2"/>
    <s v="rock"/>
    <x v="2059"/>
    <m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3"/>
    <s v="plays"/>
    <x v="2060"/>
    <m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2"/>
    <s v="rock"/>
    <x v="2061"/>
    <m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4"/>
    <s v="television"/>
    <x v="2062"/>
    <m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3"/>
    <s v="plays"/>
    <x v="2063"/>
    <m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3"/>
    <s v="plays"/>
    <x v="2064"/>
    <m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2"/>
    <s v="rock"/>
    <x v="2065"/>
    <m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1"/>
    <s v="tabletop games"/>
    <x v="2066"/>
    <m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3"/>
    <s v="plays"/>
    <x v="2067"/>
    <m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3"/>
    <s v="plays"/>
    <x v="2068"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2"/>
    <s v="rock"/>
    <x v="2069"/>
    <m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2"/>
    <s v="indie rock"/>
    <x v="2070"/>
    <m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2"/>
    <s v="classical music"/>
    <x v="2071"/>
    <m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3"/>
    <s v="plays"/>
    <x v="2072"/>
    <m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3"/>
    <s v="plays"/>
    <x v="2073"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2"/>
    <s v="rock"/>
    <x v="2074"/>
    <m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3"/>
    <s v="plays"/>
    <x v="2075"/>
    <m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3"/>
    <s v="plays"/>
    <x v="2076"/>
    <m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2"/>
    <s v="rock"/>
    <x v="2077"/>
    <m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2"/>
    <s v="rock"/>
    <x v="2078"/>
    <m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3"/>
    <s v="plays"/>
    <x v="2079"/>
    <m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2"/>
    <s v="indie rock"/>
    <x v="2080"/>
    <m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3"/>
    <s v="plays"/>
    <x v="2081"/>
    <m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3"/>
    <s v="plays"/>
    <x v="2082"/>
    <m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4"/>
    <s v="television"/>
    <x v="2083"/>
    <m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5"/>
    <s v="nonfiction"/>
    <x v="2084"/>
    <m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3"/>
    <s v="plays"/>
    <x v="2085"/>
    <m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3"/>
    <s v="plays"/>
    <x v="2086"/>
    <m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2"/>
    <s v="rock"/>
    <x v="2087"/>
    <m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2"/>
    <s v="rock"/>
    <x v="2088"/>
    <m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3"/>
    <s v="plays"/>
    <x v="2089"/>
    <m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4"/>
    <s v="shorts"/>
    <x v="2090"/>
    <m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3"/>
    <s v="plays"/>
    <x v="2091"/>
    <m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3"/>
    <s v="plays"/>
    <x v="2092"/>
    <m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2"/>
    <s v="electronic music"/>
    <x v="2093"/>
    <m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2"/>
    <s v="indie rock"/>
    <x v="2094"/>
    <m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3"/>
    <s v="plays"/>
    <x v="2095"/>
    <m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3"/>
    <s v="plays"/>
    <x v="2096"/>
    <m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097"/>
    <m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4"/>
    <s v="television"/>
    <x v="2098"/>
    <m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4"/>
    <s v="television"/>
    <x v="2099"/>
    <m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4"/>
    <s v="television"/>
    <x v="2100"/>
    <m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4"/>
    <s v="television"/>
    <x v="2101"/>
    <m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102"/>
    <m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4"/>
    <s v="shorts"/>
    <x v="2103"/>
    <m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4"/>
    <s v="shorts"/>
    <x v="2104"/>
    <m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105"/>
    <m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106"/>
    <m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107"/>
    <m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4"/>
    <s v="documentary"/>
    <x v="2108"/>
    <m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109"/>
    <m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3"/>
    <s v="plays"/>
    <x v="2110"/>
    <m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111"/>
    <m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2"/>
    <s v="rock"/>
    <x v="2112"/>
    <m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2"/>
    <s v="rock"/>
    <x v="2113"/>
    <m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2"/>
    <s v="rock"/>
    <x v="2114"/>
    <m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115"/>
    <m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116"/>
    <m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117"/>
    <m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118"/>
    <m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119"/>
    <m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120"/>
    <m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2"/>
    <s v="rock"/>
    <x v="2121"/>
    <m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2"/>
    <s v="rock"/>
    <x v="2122"/>
    <m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2"/>
    <s v="pop"/>
    <x v="2123"/>
    <m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2857142857142"/>
    <x v="2"/>
    <s v="faith"/>
    <x v="2124"/>
    <m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2"/>
    <s v="rock"/>
    <x v="2125"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2"/>
    <s v="rock"/>
    <x v="2126"/>
    <m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2"/>
    <s v="rock"/>
    <x v="2127"/>
    <m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2"/>
    <s v="indie rock"/>
    <x v="2128"/>
    <m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2"/>
    <s v="indie rock"/>
    <x v="2129"/>
    <m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2"/>
    <s v="indie rock"/>
    <x v="2130"/>
    <m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2"/>
    <s v="rock"/>
    <x v="2131"/>
    <m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2"/>
    <s v="rock"/>
    <x v="2132"/>
    <m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2"/>
    <s v="electronic music"/>
    <x v="2133"/>
    <m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2"/>
    <s v="indie rock"/>
    <x v="2134"/>
    <m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2"/>
    <s v="indie rock"/>
    <x v="2135"/>
    <m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136"/>
    <m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137"/>
    <m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2"/>
    <s v="classical music"/>
    <x v="2138"/>
    <m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2"/>
    <s v="classical music"/>
    <x v="2139"/>
    <m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0"/>
    <s v="space exploration"/>
    <x v="2140"/>
    <m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3"/>
    <s v="plays"/>
    <x v="2141"/>
    <m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3"/>
    <s v="plays"/>
    <x v="2142"/>
    <m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3"/>
    <s v="plays"/>
    <x v="2143"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3"/>
    <s v="plays"/>
    <x v="2144"/>
    <m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3"/>
    <s v="musical"/>
    <x v="2145"/>
    <m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46"/>
    <m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3"/>
    <s v="musical"/>
    <x v="2147"/>
    <m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3"/>
    <s v="spaces"/>
    <x v="2148"/>
    <m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3"/>
    <s v="spaces"/>
    <x v="2149"/>
    <m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50"/>
    <m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3"/>
    <s v="spaces"/>
    <x v="2151"/>
    <m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3"/>
    <s v="plays"/>
    <x v="2152"/>
    <m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3"/>
    <s v="plays"/>
    <x v="2153"/>
    <m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3"/>
    <s v="plays"/>
    <x v="2154"/>
    <m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3"/>
    <s v="plays"/>
    <x v="2155"/>
    <m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3"/>
    <s v="plays"/>
    <x v="2156"/>
    <m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3"/>
    <s v="plays"/>
    <x v="2157"/>
    <m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3"/>
    <s v="plays"/>
    <x v="2158"/>
    <m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3"/>
    <s v="plays"/>
    <x v="2159"/>
    <m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3"/>
    <s v="plays"/>
    <x v="2160"/>
    <m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3"/>
    <s v="plays"/>
    <x v="2161"/>
    <m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3"/>
    <s v="plays"/>
    <x v="2162"/>
    <m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3"/>
    <s v="plays"/>
    <x v="2163"/>
    <m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3"/>
    <s v="plays"/>
    <x v="2164"/>
    <m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65"/>
    <m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3"/>
    <s v="plays"/>
    <x v="2166"/>
    <m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3"/>
    <s v="plays"/>
    <x v="2167"/>
    <m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3"/>
    <s v="plays"/>
    <x v="2168"/>
    <m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3"/>
    <s v="plays"/>
    <x v="2169"/>
    <m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70"/>
    <m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3"/>
    <s v="plays"/>
    <x v="2171"/>
    <m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3"/>
    <s v="plays"/>
    <x v="2172"/>
    <m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3"/>
    <s v="plays"/>
    <x v="2173"/>
    <m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3"/>
    <s v="plays"/>
    <x v="2174"/>
    <m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175"/>
    <m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3"/>
    <s v="plays"/>
    <x v="2176"/>
    <m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77"/>
    <m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3"/>
    <s v="plays"/>
    <x v="2178"/>
    <m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3"/>
    <s v="plays"/>
    <x v="2179"/>
    <m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80"/>
    <m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3"/>
    <s v="plays"/>
    <x v="2181"/>
    <m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3"/>
    <s v="plays"/>
    <x v="2182"/>
    <m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3"/>
    <s v="plays"/>
    <x v="2183"/>
    <m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84"/>
    <m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3"/>
    <s v="plays"/>
    <x v="2185"/>
    <m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3"/>
    <s v="plays"/>
    <x v="2186"/>
    <m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3"/>
    <s v="plays"/>
    <x v="2187"/>
    <m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3"/>
    <s v="plays"/>
    <x v="2188"/>
    <m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3"/>
    <s v="plays"/>
    <x v="2189"/>
    <m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3"/>
    <s v="musical"/>
    <x v="2190"/>
    <m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3"/>
    <s v="musical"/>
    <x v="2191"/>
    <m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3"/>
    <s v="musical"/>
    <x v="2192"/>
    <m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3"/>
    <s v="musical"/>
    <x v="2193"/>
    <m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94"/>
    <m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95"/>
    <m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3"/>
    <s v="plays"/>
    <x v="2196"/>
    <m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3"/>
    <s v="plays"/>
    <x v="2197"/>
    <m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8"/>
    <s v="audio"/>
    <x v="2198"/>
    <m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89.666666666666657"/>
    <n v="145.40540540540542"/>
    <x v="3"/>
    <s v="musical"/>
    <x v="2199"/>
    <m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.135181975736558"/>
    <n v="248.5"/>
    <x v="3"/>
    <s v="plays"/>
    <x v="2200"/>
    <m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0"/>
    <s v="wearables"/>
    <x v="2201"/>
    <m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2.817599999999999"/>
    <n v="301.93916666666667"/>
    <x v="0"/>
    <s v="wearables"/>
    <x v="2202"/>
    <m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.422107692307705"/>
    <n v="120.39184269662923"/>
    <x v="0"/>
    <s v="wearables"/>
    <x v="2203"/>
    <m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0"/>
    <s v="wearables"/>
    <x v="2204"/>
    <m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666666666666"/>
    <x v="6"/>
    <s v="places"/>
    <x v="2205"/>
    <m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8.927352941176466"/>
    <n v="117.69868421052631"/>
    <x v="0"/>
    <s v="wearables"/>
    <x v="2206"/>
    <m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.100000000000009"/>
    <n v="105.54054054054055"/>
    <x v="3"/>
    <s v="plays"/>
    <x v="2207"/>
    <m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.400000000000006"/>
    <n v="251.33333333333334"/>
    <x v="3"/>
    <s v="plays"/>
    <x v="2208"/>
    <m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0"/>
    <s v="wearables"/>
    <x v="2209"/>
    <m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4285714285715"/>
    <x v="2"/>
    <s v="indie rock"/>
    <x v="2210"/>
    <m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2.989999999999995"/>
    <n v="405.5"/>
    <x v="0"/>
    <s v="wearables"/>
    <x v="2211"/>
    <m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1.784615384615378"/>
    <n v="49.11578947368421"/>
    <x v="1"/>
    <s v="mobile games"/>
    <x v="2212"/>
    <m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0.599999999999994"/>
    <n v="106.96969696969697"/>
    <x v="3"/>
    <s v="plays"/>
    <x v="2213"/>
    <m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0"/>
    <s v="wearables"/>
    <x v="2214"/>
    <m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.199999999999989"/>
    <n v="39"/>
    <x v="5"/>
    <s v="fiction"/>
    <x v="2215"/>
    <m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69.561111111111103"/>
    <n v="63.558375634517766"/>
    <x v="3"/>
    <s v="plays"/>
    <x v="2216"/>
    <m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.400000000000006"/>
    <n v="122.14285714285714"/>
    <x v="2"/>
    <s v="faith"/>
    <x v="2217"/>
    <m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3"/>
    <s v="spaces"/>
    <x v="2218"/>
    <m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7.55"/>
    <n v="46.586206896551722"/>
    <x v="2"/>
    <s v="jazz"/>
    <x v="2219"/>
    <m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7.55"/>
    <n v="48.25"/>
    <x v="6"/>
    <s v="photobooks"/>
    <x v="2220"/>
    <m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.333333333333329"/>
    <n v="63.125"/>
    <x v="3"/>
    <s v="plays"/>
    <x v="2221"/>
    <m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6.84"/>
    <n v="99.761194029850742"/>
    <x v="3"/>
    <s v="spaces"/>
    <x v="2222"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0"/>
    <s v="wearables"/>
    <x v="2223"/>
    <m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.101538461538468"/>
    <n v="170.62903225806451"/>
    <x v="6"/>
    <s v="photobooks"/>
    <x v="2224"/>
    <m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.100000000000009"/>
    <n v="118.36363636363636"/>
    <x v="2"/>
    <s v="faith"/>
    <x v="2225"/>
    <m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4444444444445"/>
    <x v="3"/>
    <s v="musical"/>
    <x v="2226"/>
    <m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m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2.839999999999996"/>
    <n v="128.61988304093566"/>
    <x v="0"/>
    <s v="makerspaces"/>
    <x v="2228"/>
    <m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2.765333333333331"/>
    <n v="48.281025641025643"/>
    <x v="1"/>
    <s v="video games"/>
    <x v="2229"/>
    <m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1.909090909090914"/>
    <n v="486.42857142857144"/>
    <x v="3"/>
    <s v="plays"/>
    <x v="2230"/>
    <m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.124000000000002"/>
    <n v="109.93525179856115"/>
    <x v="6"/>
    <s v="photobooks"/>
    <x v="2231"/>
    <m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.1"/>
    <n v="203.66666666666666"/>
    <x v="3"/>
    <s v="plays"/>
    <x v="2232"/>
    <m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0.9"/>
    <n v="179.11764705882354"/>
    <x v="3"/>
    <s v="plays"/>
    <x v="2233"/>
    <m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4"/>
    <m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5"/>
    <m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59.774999999999999"/>
    <n v="61.307692307692307"/>
    <x v="3"/>
    <s v="spaces"/>
    <x v="2236"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59.657142857142851"/>
    <n v="174"/>
    <x v="3"/>
    <s v="musical"/>
    <x v="2237"/>
    <m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3"/>
    <s v="spaces"/>
    <x v="2238"/>
    <m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.467839999999995"/>
    <n v="72.16970873786407"/>
    <x v="6"/>
    <s v="photobooks"/>
    <x v="2239"/>
    <m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.3"/>
    <n v="70.595238095238102"/>
    <x v="0"/>
    <s v="gadgets"/>
    <x v="2240"/>
    <m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.142857142857139"/>
    <n v="53.07692307692308"/>
    <x v="3"/>
    <s v="musical"/>
    <x v="2241"/>
    <m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8.558333333333337"/>
    <n v="153.42794759825327"/>
    <x v="0"/>
    <s v="wearables"/>
    <x v="2242"/>
    <m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.461538461538467"/>
    <n v="54.285714285714285"/>
    <x v="4"/>
    <s v="drama"/>
    <x v="2243"/>
    <m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3"/>
    <s v="spaces"/>
    <x v="2244"/>
    <m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7.648750000000007"/>
    <n v="343.14732142857144"/>
    <x v="0"/>
    <s v="wearables"/>
    <x v="2245"/>
    <m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.333333333333336"/>
    <n v="43"/>
    <x v="3"/>
    <s v="spaces"/>
    <x v="2246"/>
    <m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.199999999999996"/>
    <n v="59.583333333333336"/>
    <x v="3"/>
    <s v="plays"/>
    <x v="2247"/>
    <m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6.51428571428572"/>
    <n v="150.5"/>
    <x v="6"/>
    <s v="photobooks"/>
    <x v="2248"/>
    <m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.263267182990241"/>
    <n v="790.83739837398377"/>
    <x v="0"/>
    <s v="wearables"/>
    <x v="2249"/>
    <m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5.698440000000005"/>
    <n v="331.53833333333336"/>
    <x v="4"/>
    <s v="drama"/>
    <x v="2250"/>
    <m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4.52"/>
    <n v="109.04"/>
    <x v="3"/>
    <s v="musical"/>
    <x v="2251"/>
    <m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3333333333329"/>
    <x v="3"/>
    <s v="plays"/>
    <x v="2252"/>
    <m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3"/>
    <s v="musical"/>
    <x v="2253"/>
    <m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2.570512820512818"/>
    <n v="2928.9285714285716"/>
    <x v="0"/>
    <s v="gadgets"/>
    <x v="2254"/>
    <m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.327777777777776"/>
    <n v="94.19"/>
    <x v="6"/>
    <s v="photobooks"/>
    <x v="2255"/>
    <m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.16"/>
    <n v="49.20754716981132"/>
    <x v="3"/>
    <s v="musical"/>
    <x v="2256"/>
    <m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33333333333332"/>
    <x v="5"/>
    <s v="children's books"/>
    <x v="2257"/>
    <m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1.6"/>
    <n v="32.25"/>
    <x v="3"/>
    <s v="plays"/>
    <x v="2258"/>
    <m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.4"/>
    <n v="63.122807017543863"/>
    <x v="5"/>
    <s v="fiction"/>
    <x v="2259"/>
    <m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.023391812865491"/>
    <n v="147.88135593220338"/>
    <x v="3"/>
    <s v="musical"/>
    <x v="2260"/>
    <m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2"/>
    <s v="world music"/>
    <x v="2261"/>
    <m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0.721666666666664"/>
    <n v="117.68368136117556"/>
    <x v="4"/>
    <s v="drama"/>
    <x v="2262"/>
    <m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.38095238095238"/>
    <n v="117.55555555555556"/>
    <x v="0"/>
    <s v="makerspaces"/>
    <x v="2263"/>
    <m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.2"/>
    <n v="51.224489795918366"/>
    <x v="4"/>
    <s v="animation"/>
    <x v="2264"/>
    <m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m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0"/>
    <s v="wearables"/>
    <x v="2266"/>
    <m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.186046511627907"/>
    <n v="132.1875"/>
    <x v="6"/>
    <s v="nature"/>
    <x v="2267"/>
    <m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.183333333333337"/>
    <n v="42.157142857142858"/>
    <x v="6"/>
    <s v="photobooks"/>
    <x v="2268"/>
    <m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8.833333333333336"/>
    <n v="47.258064516129032"/>
    <x v="3"/>
    <s v="plays"/>
    <x v="2269"/>
    <m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.485714285714288"/>
    <n v="94.277777777777771"/>
    <x v="6"/>
    <s v="photobooks"/>
    <x v="2270"/>
    <m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1"/>
    <m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7.8"/>
    <n v="159.33333333333334"/>
    <x v="2"/>
    <s v="faith"/>
    <x v="2272"/>
    <m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7.692307692307693"/>
    <n v="62"/>
    <x v="3"/>
    <s v="plays"/>
    <x v="2273"/>
    <m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7.631578947368418"/>
    <n v="31.206896551724139"/>
    <x v="6"/>
    <s v="photobooks"/>
    <x v="2274"/>
    <m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.4"/>
    <n v="29.625"/>
    <x v="0"/>
    <s v="gadgets"/>
    <x v="2275"/>
    <m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0"/>
    <s v="wearables"/>
    <x v="2276"/>
    <m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.05"/>
    <n v="166.05882352941177"/>
    <x v="3"/>
    <s v="plays"/>
    <x v="2277"/>
    <m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6.666666666666664"/>
    <n v="1272.7272727272727"/>
    <x v="0"/>
    <s v="wearables"/>
    <x v="2278"/>
    <m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6.6"/>
    <n v="34.097560975609753"/>
    <x v="0"/>
    <s v="gadgets"/>
    <x v="2279"/>
    <m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.379999999999995"/>
    <n v="20.342105263157894"/>
    <x v="0"/>
    <s v="wearables"/>
    <x v="2280"/>
    <m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.36363636363636"/>
    <n v="70.833333333333329"/>
    <x v="3"/>
    <s v="musical"/>
    <x v="2281"/>
    <m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.176470588235297"/>
    <n v="34.130434782608695"/>
    <x v="3"/>
    <s v="spaces"/>
    <x v="2282"/>
    <m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.100628930817614"/>
    <n v="136.46276595744681"/>
    <x v="0"/>
    <s v="wearables"/>
    <x v="2283"/>
    <m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5.92"/>
    <n v="164"/>
    <x v="0"/>
    <s v="wearables"/>
    <x v="2284"/>
    <m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5.92"/>
    <n v="88.307692307692307"/>
    <x v="6"/>
    <s v="photobooks"/>
    <x v="2285"/>
    <m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5.72"/>
    <n v="58.615384615384613"/>
    <x v="6"/>
    <s v="photobooks"/>
    <x v="2286"/>
    <m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.133333333333333"/>
    <n v="56.416666666666664"/>
    <x v="6"/>
    <s v="nature"/>
    <x v="2287"/>
    <m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4.6"/>
    <n v="185.83333333333334"/>
    <x v="4"/>
    <s v="drama"/>
    <x v="2288"/>
    <m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0"/>
    <s v="wearables"/>
    <x v="2289"/>
    <m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.3"/>
    <n v="253.14285714285714"/>
    <x v="2"/>
    <s v="faith"/>
    <x v="2290"/>
    <m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3.833333333333336"/>
    <n v="57.173913043478258"/>
    <x v="3"/>
    <s v="plays"/>
    <x v="2291"/>
    <m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.406666666666666"/>
    <n v="89.191780821917803"/>
    <x v="0"/>
    <s v="wearables"/>
    <x v="2292"/>
    <m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.03"/>
    <n v="40.980952380952381"/>
    <x v="0"/>
    <s v="gadgets"/>
    <x v="2293"/>
    <m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2.892307692307689"/>
    <n v="58.083333333333336"/>
    <x v="1"/>
    <s v="mobile games"/>
    <x v="2294"/>
    <m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2.76"/>
    <n v="215.95959595959596"/>
    <x v="0"/>
    <s v="gadgets"/>
    <x v="2295"/>
    <m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2.725880551301685"/>
    <n v="34.024390243902438"/>
    <x v="2"/>
    <s v="faith"/>
    <x v="2296"/>
    <m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.472727272727276"/>
    <n v="83.428571428571431"/>
    <x v="6"/>
    <s v="people"/>
    <x v="2297"/>
    <m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.360992301112063"/>
    <n v="79.870967741935488"/>
    <x v="3"/>
    <s v="spaces"/>
    <x v="2298"/>
    <m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.188421052631583"/>
    <n v="364.35454545454547"/>
    <x v="0"/>
    <s v="wearables"/>
    <x v="2299"/>
    <m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.011733333333332"/>
    <n v="105.02933333333334"/>
    <x v="3"/>
    <s v="plays"/>
    <x v="2300"/>
    <m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1.857142857142861"/>
    <n v="77.10526315789474"/>
    <x v="4"/>
    <s v="drama"/>
    <x v="2301"/>
    <m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1.699999999999996"/>
    <n v="29.785714285714285"/>
    <x v="3"/>
    <s v="plays"/>
    <x v="2302"/>
    <m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1.53846153846154"/>
    <n v="34.177215189873415"/>
    <x v="2"/>
    <s v="jazz"/>
    <x v="2303"/>
    <m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.489795918367342"/>
    <n v="81.319999999999993"/>
    <x v="3"/>
    <s v="plays"/>
    <x v="2304"/>
    <m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.407142857142858"/>
    <n v="120.77083333333333"/>
    <x v="6"/>
    <s v="photobooks"/>
    <x v="2305"/>
    <m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.4"/>
    <n v="31.846153846153847"/>
    <x v="5"/>
    <s v="fiction"/>
    <x v="2306"/>
    <m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5"/>
    <s v="art books"/>
    <x v="2307"/>
    <m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.384615384615387"/>
    <n v="84.0625"/>
    <x v="7"/>
    <s v="food trucks"/>
    <x v="2308"/>
    <m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.25"/>
    <n v="23.571428571428573"/>
    <x v="1"/>
    <s v="video games"/>
    <x v="2309"/>
    <m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85714285714285"/>
    <x v="2"/>
    <s v="indie rock"/>
    <x v="2310"/>
    <m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0.799492385786799"/>
    <n v="28.577777777777779"/>
    <x v="2"/>
    <s v="jazz"/>
    <x v="2311"/>
    <m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0.75"/>
    <n v="143.8235294117647"/>
    <x v="2"/>
    <s v="indie rock"/>
    <x v="2312"/>
    <m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0"/>
    <s v="wearables"/>
    <x v="2313"/>
    <m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.1"/>
    <n v="80.2"/>
    <x v="4"/>
    <s v="drama"/>
    <x v="2314"/>
    <m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.020000000000003"/>
    <n v="83.375"/>
    <x v="2"/>
    <s v="indie rock"/>
    <x v="2315"/>
    <m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4285714285715"/>
    <x v="4"/>
    <s v="drama"/>
    <x v="2316"/>
    <m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4444444444443"/>
    <x v="2"/>
    <s v="indie rock"/>
    <x v="2317"/>
    <m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39.942857142857143"/>
    <n v="99.857142857142861"/>
    <x v="0"/>
    <s v="wearables"/>
    <x v="2318"/>
    <m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39.76"/>
    <n v="60.242424242424242"/>
    <x v="6"/>
    <s v="photobooks"/>
    <x v="2319"/>
    <m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39.743333333333339"/>
    <n v="78.440789473684205"/>
    <x v="6"/>
    <s v="photobooks"/>
    <x v="2320"/>
    <m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0"/>
    <s v="wearables"/>
    <x v="2321"/>
    <m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39.5"/>
    <n v="253.2051282051282"/>
    <x v="1"/>
    <s v="mobile games"/>
    <x v="2322"/>
    <m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.426666666666662"/>
    <n v="788.5333333333333"/>
    <x v="0"/>
    <s v="wearables"/>
    <x v="2323"/>
    <m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.395294117647055"/>
    <n v="117.49473684210527"/>
    <x v="0"/>
    <s v="gadgets"/>
    <x v="2324"/>
    <m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.358823529411765"/>
    <n v="393.58823529411762"/>
    <x v="4"/>
    <s v="animation"/>
    <x v="2325"/>
    <m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.17"/>
    <n v="147.81132075471697"/>
    <x v="2"/>
    <s v="indie rock"/>
    <x v="2326"/>
    <m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.120962394619681"/>
    <n v="64.53125"/>
    <x v="7"/>
    <s v="small batch"/>
    <x v="2327"/>
    <m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.112499999999997"/>
    <n v="69.533333333333331"/>
    <x v="3"/>
    <s v="spaces"/>
    <x v="2328"/>
    <m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1428571428569"/>
    <x v="7"/>
    <s v="food trucks"/>
    <x v="2329"/>
    <m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8.86"/>
    <n v="113.62573099415205"/>
    <x v="0"/>
    <s v="wearables"/>
    <x v="2330"/>
    <m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8.735714285714288"/>
    <n v="133.90123456790124"/>
    <x v="6"/>
    <s v="photobooks"/>
    <x v="2331"/>
    <m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8.636363636363633"/>
    <n v="40.476190476190474"/>
    <x v="1"/>
    <s v="video games"/>
    <x v="2332"/>
    <m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.39"/>
    <n v="158.63636363636363"/>
    <x v="0"/>
    <s v="wearables"/>
    <x v="2333"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.333333333333336"/>
    <n v="69"/>
    <x v="2"/>
    <s v="jazz"/>
    <x v="2334"/>
    <m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.119999999999997"/>
    <n v="119.125"/>
    <x v="3"/>
    <s v="plays"/>
    <x v="2335"/>
    <m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.066666666666663"/>
    <n v="81.571428571428569"/>
    <x v="3"/>
    <s v="plays"/>
    <x v="2336"/>
    <m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7.75"/>
    <n v="11.615384615384615"/>
    <x v="3"/>
    <s v="plays"/>
    <x v="2337"/>
    <m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7.75"/>
    <n v="32.357142857142854"/>
    <x v="3"/>
    <s v="plays"/>
    <x v="2338"/>
    <m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7.533333333333339"/>
    <n v="86.615384615384613"/>
    <x v="3"/>
    <s v="plays"/>
    <x v="2339"/>
    <m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7.5"/>
    <n v="56.25"/>
    <x v="3"/>
    <s v="plays"/>
    <x v="2340"/>
    <m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.412500000000001"/>
    <n v="83.138888888888886"/>
    <x v="3"/>
    <s v="plays"/>
    <x v="2341"/>
    <m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.333333333333336"/>
    <n v="35"/>
    <x v="2"/>
    <s v="indie rock"/>
    <x v="2342"/>
    <m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6.85"/>
    <n v="147.4"/>
    <x v="3"/>
    <s v="plays"/>
    <x v="2343"/>
    <m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6.589147286821706"/>
    <n v="64.36363636363636"/>
    <x v="0"/>
    <s v="web"/>
    <x v="2344"/>
    <m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6.5"/>
    <n v="46.928571428571431"/>
    <x v="3"/>
    <s v="plays"/>
    <x v="2345"/>
    <m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6.5"/>
    <n v="91.25"/>
    <x v="3"/>
    <s v="plays"/>
    <x v="2346"/>
    <m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.457142857142856"/>
    <n v="127.6"/>
    <x v="3"/>
    <s v="musical"/>
    <x v="2347"/>
    <m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.404444444444444"/>
    <n v="67.139344262295083"/>
    <x v="6"/>
    <s v="photobooks"/>
    <x v="2348"/>
    <m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.36"/>
    <n v="33.666666666666664"/>
    <x v="3"/>
    <s v="plays"/>
    <x v="2349"/>
    <m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.236363636363642"/>
    <n v="104.89473684210526"/>
    <x v="6"/>
    <s v="photobooks"/>
    <x v="2350"/>
    <m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.014285714285712"/>
    <n v="57.295454545454547"/>
    <x v="5"/>
    <s v="fiction"/>
    <x v="2351"/>
    <m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5.856000000000002"/>
    <n v="373.5"/>
    <x v="4"/>
    <s v="drama"/>
    <x v="2352"/>
    <m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5.64"/>
    <n v="137.07692307692307"/>
    <x v="3"/>
    <s v="plays"/>
    <x v="2353"/>
    <m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5.537409090909087"/>
    <n v="100.23371794871794"/>
    <x v="1"/>
    <s v="video games"/>
    <x v="2354"/>
    <m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.338000000000001"/>
    <n v="119.38513513513513"/>
    <x v="0"/>
    <s v="wearables"/>
    <x v="2355"/>
    <m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.24"/>
    <n v="56.838709677419352"/>
    <x v="3"/>
    <s v="musical"/>
    <x v="2356"/>
    <m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.174193548387095"/>
    <n v="104.84615384615384"/>
    <x v="6"/>
    <s v="photobooks"/>
    <x v="2357"/>
    <m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58"/>
    <m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4.802513464991023"/>
    <n v="84.282608695652172"/>
    <x v="3"/>
    <s v="plays"/>
    <x v="2359"/>
    <m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4.625"/>
    <n v="153.88888888888889"/>
    <x v="0"/>
    <s v="wearables"/>
    <x v="2360"/>
    <m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0"/>
    <s v="wearables"/>
    <x v="2361"/>
    <m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.410000000000004"/>
    <n v="132.34615384615384"/>
    <x v="3"/>
    <s v="spaces"/>
    <x v="2362"/>
    <m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.4"/>
    <n v="33.07692307692308"/>
    <x v="3"/>
    <s v="plays"/>
    <x v="2363"/>
    <m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.08"/>
    <n v="35.5"/>
    <x v="3"/>
    <s v="plays"/>
    <x v="2364"/>
    <m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2857142857143"/>
    <x v="0"/>
    <s v="web"/>
    <x v="2365"/>
    <m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3333333333332"/>
    <x v="6"/>
    <s v="nature"/>
    <x v="2366"/>
    <m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3.790999999999997"/>
    <n v="99.973372781065095"/>
    <x v="0"/>
    <s v="wearables"/>
    <x v="2367"/>
    <m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3.784615384615385"/>
    <n v="137.25"/>
    <x v="2"/>
    <s v="faith"/>
    <x v="2368"/>
    <m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3.666666666666664"/>
    <n v="75.75"/>
    <x v="0"/>
    <s v="wearables"/>
    <x v="2369"/>
    <m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3.6"/>
    <n v="63"/>
    <x v="3"/>
    <s v="plays"/>
    <x v="2370"/>
    <m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0"/>
    <s v="space exploration"/>
    <x v="2371"/>
    <m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.473333333333329"/>
    <n v="264.26315789473682"/>
    <x v="2"/>
    <s v="faith"/>
    <x v="2372"/>
    <m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.416666666666664"/>
    <n v="30.846153846153847"/>
    <x v="4"/>
    <s v="drama"/>
    <x v="2373"/>
    <m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.19"/>
    <n v="70.61702127659575"/>
    <x v="0"/>
    <s v="makerspaces"/>
    <x v="2374"/>
    <m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2.56"/>
    <n v="88.8"/>
    <x v="4"/>
    <s v="animation"/>
    <x v="2375"/>
    <m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2.56"/>
    <n v="50.875"/>
    <x v="3"/>
    <s v="plays"/>
    <x v="2376"/>
    <m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2.5"/>
    <n v="26"/>
    <x v="3"/>
    <s v="plays"/>
    <x v="2377"/>
    <m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2.5"/>
    <n v="37.142857142857146"/>
    <x v="3"/>
    <s v="plays"/>
    <x v="2378"/>
    <m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.049999999999997"/>
    <n v="40.0625"/>
    <x v="3"/>
    <s v="plays"/>
    <x v="2379"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.049999999999997"/>
    <n v="33.736842105263158"/>
    <x v="3"/>
    <s v="plays"/>
    <x v="2380"/>
    <m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0"/>
    <s v="wearables"/>
    <x v="2381"/>
    <m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66666666666668"/>
    <x v="3"/>
    <s v="plays"/>
    <x v="2382"/>
    <m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090909090909"/>
    <x v="3"/>
    <s v="plays"/>
    <x v="2383"/>
    <m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1.94705882352941"/>
    <n v="115.55319148936171"/>
    <x v="5"/>
    <s v="translations"/>
    <x v="2384"/>
    <m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1.546666666666667"/>
    <n v="60.666666666666664"/>
    <x v="3"/>
    <s v="plays"/>
    <x v="2385"/>
    <m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.25"/>
    <n v="80.128205128205124"/>
    <x v="2"/>
    <s v="faith"/>
    <x v="2386"/>
    <m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.25"/>
    <n v="1250"/>
    <x v="3"/>
    <s v="plays"/>
    <x v="2387"/>
    <m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0"/>
    <s v="wearables"/>
    <x v="2388"/>
    <m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0.9"/>
    <n v="231.75"/>
    <x v="2"/>
    <s v="jazz"/>
    <x v="2389"/>
    <m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0.866666666666664"/>
    <n v="66.142857142857139"/>
    <x v="3"/>
    <s v="musical"/>
    <x v="2390"/>
    <m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0.862068965517242"/>
    <n v="47.10526315789474"/>
    <x v="5"/>
    <s v="fiction"/>
    <x v="2391"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0.813400000000001"/>
    <n v="124.9191891891892"/>
    <x v="0"/>
    <s v="wearables"/>
    <x v="2392"/>
    <m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0.8"/>
    <n v="71.86666666666666"/>
    <x v="6"/>
    <s v="photobooks"/>
    <x v="2393"/>
    <m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0.666666666666664"/>
    <n v="21.466666666666665"/>
    <x v="2"/>
    <s v="jazz"/>
    <x v="2394"/>
    <m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0"/>
    <s v="wearables"/>
    <x v="2395"/>
    <m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.433333333333334"/>
    <n v="51.292134831460672"/>
    <x v="1"/>
    <s v="video games"/>
    <x v="2396"/>
    <m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.4"/>
    <n v="50.666666666666664"/>
    <x v="2"/>
    <s v="jazz"/>
    <x v="2397"/>
    <m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.333333333333336"/>
    <n v="50.555555555555557"/>
    <x v="3"/>
    <s v="musical"/>
    <x v="2398"/>
    <m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29.84"/>
    <n v="93.25"/>
    <x v="4"/>
    <s v="drama"/>
    <x v="2399"/>
    <m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29.625"/>
    <n v="237"/>
    <x v="3"/>
    <s v="spaces"/>
    <x v="2400"/>
    <m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0"/>
    <s v="wearables"/>
    <x v="2401"/>
    <m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29.506136117214709"/>
    <n v="171.79329608938548"/>
    <x v="0"/>
    <s v="wearables"/>
    <x v="2402"/>
    <m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.376000000000001"/>
    <n v="43.976047904191617"/>
    <x v="1"/>
    <s v="video games"/>
    <x v="2403"/>
    <m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2"/>
    <s v="world music"/>
    <x v="2404"/>
    <m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.276666666666667"/>
    <n v="84.99677419354839"/>
    <x v="0"/>
    <s v="wearables"/>
    <x v="2405"/>
    <m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.24"/>
    <n v="40.611111111111114"/>
    <x v="5"/>
    <s v="children's books"/>
    <x v="2406"/>
    <m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.228571428571428"/>
    <n v="44.478260869565219"/>
    <x v="6"/>
    <s v="places"/>
    <x v="2407"/>
    <m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8.9"/>
    <n v="26.272727272727273"/>
    <x v="6"/>
    <s v="nature"/>
    <x v="2408"/>
    <m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8.842857142857142"/>
    <n v="34.220338983050844"/>
    <x v="1"/>
    <s v="video games"/>
    <x v="2409"/>
    <m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8.799999999999997"/>
    <n v="44.307692307692307"/>
    <x v="3"/>
    <s v="plays"/>
    <x v="2410"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8.666666666666668"/>
    <n v="14.333333333333334"/>
    <x v="3"/>
    <s v="plays"/>
    <x v="2411"/>
    <m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0"/>
    <s v="web"/>
    <x v="2412"/>
    <m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.48"/>
    <n v="19.243243243243242"/>
    <x v="0"/>
    <s v="wearables"/>
    <x v="2413"/>
    <m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.466666666666669"/>
    <n v="61"/>
    <x v="3"/>
    <s v="plays"/>
    <x v="2414"/>
    <m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.405999999999999"/>
    <n v="26.59737827715356"/>
    <x v="1"/>
    <s v="video games"/>
    <x v="2415"/>
    <m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.299999999999997"/>
    <n v="84.9"/>
    <x v="7"/>
    <s v="food trucks"/>
    <x v="2416"/>
    <m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.192"/>
    <n v="370.94736842105266"/>
    <x v="1"/>
    <s v="video games"/>
    <x v="2417"/>
    <m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.050000000000004"/>
    <n v="51"/>
    <x v="3"/>
    <s v="plays"/>
    <x v="2418"/>
    <m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.04"/>
    <n v="58.416666666666664"/>
    <x v="0"/>
    <s v="wearables"/>
    <x v="2419"/>
    <m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.000000000000004"/>
    <n v="35"/>
    <x v="5"/>
    <s v="children's books"/>
    <x v="2420"/>
    <m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7.650000000000002"/>
    <n v="55.3"/>
    <x v="0"/>
    <s v="wearables"/>
    <x v="2421"/>
    <m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4"/>
    <s v="science fiction"/>
    <x v="2422"/>
    <m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7.58"/>
    <n v="167.15151515151516"/>
    <x v="0"/>
    <s v="makerspaces"/>
    <x v="2423"/>
    <m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.400000000000002"/>
    <n v="22.833333333333332"/>
    <x v="3"/>
    <s v="plays"/>
    <x v="2424"/>
    <m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.383999999999997"/>
    <n v="402.70588235294116"/>
    <x v="0"/>
    <s v="web"/>
    <x v="2425"/>
    <m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.24"/>
    <n v="68.099999999999994"/>
    <x v="3"/>
    <s v="plays"/>
    <x v="2426"/>
    <m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.1"/>
    <n v="38.714285714285715"/>
    <x v="3"/>
    <s v="plays"/>
    <x v="2427"/>
    <m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6.953125"/>
    <n v="17.25"/>
    <x v="4"/>
    <s v="animation"/>
    <x v="2428"/>
    <m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6.937422295897225"/>
    <n v="46.428571428571431"/>
    <x v="3"/>
    <s v="plays"/>
    <x v="2429"/>
    <m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6.900000000000002"/>
    <n v="36.68181818181818"/>
    <x v="5"/>
    <s v="translations"/>
    <x v="2430"/>
    <m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6.840000000000003"/>
    <n v="51.615384615384613"/>
    <x v="3"/>
    <s v="plays"/>
    <x v="2431"/>
    <m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6.727272727272727"/>
    <n v="35"/>
    <x v="3"/>
    <s v="plays"/>
    <x v="2432"/>
    <m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6.700000000000003"/>
    <n v="42.157894736842103"/>
    <x v="5"/>
    <s v="children's books"/>
    <x v="2433"/>
    <m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6.640000000000004"/>
    <n v="70.10526315789474"/>
    <x v="3"/>
    <s v="spaces"/>
    <x v="2434"/>
    <m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6.6"/>
    <n v="291.33333333333331"/>
    <x v="0"/>
    <s v="wearables"/>
    <x v="2435"/>
    <m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.35217391304348"/>
    <n v="116.55769230769231"/>
    <x v="7"/>
    <s v="food trucks"/>
    <x v="2436"/>
    <m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.200000000000003"/>
    <n v="218.33333333333334"/>
    <x v="6"/>
    <s v="people"/>
    <x v="2437"/>
    <m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.192500000000003"/>
    <n v="87.308333333333337"/>
    <x v="4"/>
    <s v="drama"/>
    <x v="2438"/>
    <m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.06"/>
    <n v="65.974683544303801"/>
    <x v="2"/>
    <s v="faith"/>
    <x v="2439"/>
    <m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40"/>
    <m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0"/>
    <s v="wearables"/>
    <x v="2441"/>
    <m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5.912000000000003"/>
    <n v="150.65116279069767"/>
    <x v="0"/>
    <s v="wearables"/>
    <x v="2442"/>
    <m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5.763636363636365"/>
    <n v="59.041666666666664"/>
    <x v="6"/>
    <s v="photobooks"/>
    <x v="2443"/>
    <m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5.698702928870294"/>
    <n v="65.340319148936175"/>
    <x v="3"/>
    <s v="plays"/>
    <x v="2444"/>
    <m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5.584"/>
    <n v="133.25"/>
    <x v="0"/>
    <s v="wearables"/>
    <x v="2445"/>
    <m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5.545454545454543"/>
    <n v="93.666666666666671"/>
    <x v="5"/>
    <s v="children's books"/>
    <x v="2446"/>
    <m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.41340206185567"/>
    <n v="725.02941176470586"/>
    <x v="4"/>
    <s v="animation"/>
    <x v="2447"/>
    <m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.4"/>
    <n v="57.727272727272727"/>
    <x v="2"/>
    <s v="faith"/>
    <x v="2448"/>
    <m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.259090909090908"/>
    <n v="168.39393939393941"/>
    <x v="7"/>
    <s v="food trucks"/>
    <x v="2449"/>
    <m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.25"/>
    <n v="91.818181818181813"/>
    <x v="4"/>
    <s v="drama"/>
    <x v="2450"/>
    <m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.087142857142858"/>
    <n v="89.59693877551021"/>
    <x v="0"/>
    <s v="wearables"/>
    <x v="2451"/>
    <m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.035714285714285"/>
    <n v="46.733333333333334"/>
    <x v="5"/>
    <s v="fiction"/>
    <x v="2452"/>
    <m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.030188679245285"/>
    <n v="58.184210526315788"/>
    <x v="3"/>
    <s v="spaces"/>
    <x v="2453"/>
    <m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54"/>
    <m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66666666666664"/>
    <x v="3"/>
    <s v="musical"/>
    <x v="2455"/>
    <m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.333333333333336"/>
    <n v="34.761904761904759"/>
    <x v="2"/>
    <s v="jazz"/>
    <x v="2456"/>
    <m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.333333333333336"/>
    <n v="24.333333333333332"/>
    <x v="3"/>
    <s v="plays"/>
    <x v="2457"/>
    <m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.285714285714285"/>
    <n v="53.125"/>
    <x v="3"/>
    <s v="plays"/>
    <x v="2458"/>
    <m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.194444444444443"/>
    <n v="45.842105263157897"/>
    <x v="3"/>
    <s v="plays"/>
    <x v="2459"/>
    <m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.117647058823529"/>
    <n v="41"/>
    <x v="3"/>
    <s v="plays"/>
    <x v="2460"/>
    <m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.02"/>
    <n v="109.18181818181819"/>
    <x v="2"/>
    <s v="jazz"/>
    <x v="2461"/>
    <m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3.692499999999999"/>
    <n v="51.227027027027027"/>
    <x v="6"/>
    <s v="photobooks"/>
    <x v="2462"/>
    <m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3.62857142857143"/>
    <n v="23.62857142857143"/>
    <x v="3"/>
    <s v="spaces"/>
    <x v="2463"/>
    <m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3.588571428571427"/>
    <n v="305.77777777777777"/>
    <x v="7"/>
    <s v="food trucks"/>
    <x v="2464"/>
    <m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.416"/>
    <n v="130.0888888888889"/>
    <x v="3"/>
    <s v="spaces"/>
    <x v="2465"/>
    <m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.333333333333332"/>
    <n v="96.551724137931032"/>
    <x v="3"/>
    <s v="plays"/>
    <x v="2466"/>
    <m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4"/>
    <s v="science fiction"/>
    <x v="2467"/>
    <m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28571428571427"/>
    <x v="0"/>
    <s v="web"/>
    <x v="2468"/>
    <m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5"/>
    <s v="art books"/>
    <x v="2469"/>
    <m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2.881426547787683"/>
    <n v="39.228571428571428"/>
    <x v="4"/>
    <s v="animation"/>
    <x v="2470"/>
    <m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0"/>
    <s v="wearables"/>
    <x v="2471"/>
    <m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2.75"/>
    <n v="53.529411764705884"/>
    <x v="3"/>
    <s v="spaces"/>
    <x v="2472"/>
    <m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2.52"/>
    <n v="56.3"/>
    <x v="7"/>
    <s v="food trucks"/>
    <x v="2473"/>
    <m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2.5"/>
    <n v="18.75"/>
    <x v="3"/>
    <s v="plays"/>
    <x v="2474"/>
    <m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0"/>
    <s v="wearables"/>
    <x v="2475"/>
    <m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.400000000000002"/>
    <n v="56"/>
    <x v="4"/>
    <s v="drama"/>
    <x v="2476"/>
    <m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.363636363636363"/>
    <n v="24.6"/>
    <x v="2"/>
    <s v="jazz"/>
    <x v="2477"/>
    <m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.142857142857142"/>
    <n v="129.16666666666666"/>
    <x v="3"/>
    <s v="plays"/>
    <x v="2478"/>
    <m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.092500000000001"/>
    <n v="23.948509485094849"/>
    <x v="0"/>
    <s v="wearables"/>
    <x v="2479"/>
    <m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.05263157894737"/>
    <n v="48.720930232558139"/>
    <x v="6"/>
    <s v="photobooks"/>
    <x v="2480"/>
    <m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81"/>
    <m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1.94"/>
    <n v="47.695652173913047"/>
    <x v="3"/>
    <s v="plays"/>
    <x v="2482"/>
    <m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1.906971229845084"/>
    <n v="66.520080000000007"/>
    <x v="4"/>
    <s v="animation"/>
    <x v="2483"/>
    <m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1.887499999999999"/>
    <n v="35.734693877551024"/>
    <x v="5"/>
    <s v="children's books"/>
    <x v="2484"/>
    <m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1.85"/>
    <n v="48.555555555555557"/>
    <x v="3"/>
    <s v="plays"/>
    <x v="2485"/>
    <m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1.714285714285715"/>
    <n v="76"/>
    <x v="2"/>
    <s v="faith"/>
    <x v="2486"/>
    <m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1.685714285714287"/>
    <n v="126.5"/>
    <x v="3"/>
    <s v="plays"/>
    <x v="2487"/>
    <m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1.628"/>
    <n v="50.29767441860465"/>
    <x v="0"/>
    <s v="wearables"/>
    <x v="2488"/>
    <m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1.574999999999999"/>
    <n v="110.64102564102564"/>
    <x v="4"/>
    <s v="animation"/>
    <x v="2489"/>
    <m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1.55"/>
    <n v="128.27380952380952"/>
    <x v="3"/>
    <s v="plays"/>
    <x v="2490"/>
    <m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1.5075"/>
    <n v="1536.25"/>
    <x v="0"/>
    <s v="wearables"/>
    <x v="2491"/>
    <m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.428571428571427"/>
    <n v="37.5"/>
    <x v="3"/>
    <s v="plays"/>
    <x v="2492"/>
    <m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.366666666666667"/>
    <n v="45.785714285714285"/>
    <x v="3"/>
    <s v="plays"/>
    <x v="2493"/>
    <m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0"/>
    <s v="web"/>
    <x v="2494"/>
    <m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.30952380952381"/>
    <n v="35.799999999999997"/>
    <x v="6"/>
    <s v="photobooks"/>
    <x v="2495"/>
    <m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.3"/>
    <n v="56.05263157894737"/>
    <x v="3"/>
    <s v="plays"/>
    <x v="2496"/>
    <m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5"/>
    <s v="art books"/>
    <x v="2497"/>
    <m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.25"/>
    <n v="56.666666666666664"/>
    <x v="2"/>
    <s v="faith"/>
    <x v="2498"/>
    <m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.146666666666665"/>
    <n v="453.14285714285717"/>
    <x v="6"/>
    <s v="people"/>
    <x v="2499"/>
    <m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.099999999999998"/>
    <n v="26.375"/>
    <x v="3"/>
    <s v="plays"/>
    <x v="2500"/>
    <m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.092608822670172"/>
    <n v="180.5"/>
    <x v="4"/>
    <s v="drama"/>
    <x v="2501"/>
    <m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.037037037037038"/>
    <n v="189.33333333333334"/>
    <x v="2"/>
    <s v="jazz"/>
    <x v="2502"/>
    <m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0"/>
    <s v="space exploration"/>
    <x v="2503"/>
    <m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0.849420849420849"/>
    <n v="23.142857142857142"/>
    <x v="3"/>
    <s v="plays"/>
    <x v="2504"/>
    <m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0.833333333333336"/>
    <n v="52.083333333333336"/>
    <x v="3"/>
    <s v="plays"/>
    <x v="2505"/>
    <m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0.733333333333334"/>
    <n v="25.491803278688526"/>
    <x v="7"/>
    <s v="small batch"/>
    <x v="2506"/>
    <m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0.705000000000002"/>
    <n v="82.82"/>
    <x v="7"/>
    <s v="food trucks"/>
    <x v="2507"/>
    <m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0.5"/>
    <n v="20.5"/>
    <x v="6"/>
    <s v="places"/>
    <x v="2508"/>
    <m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.44963251188932"/>
    <n v="83.716814159292042"/>
    <x v="6"/>
    <s v="photobooks"/>
    <x v="2509"/>
    <m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.424999999999997"/>
    <n v="202.22772277227722"/>
    <x v="3"/>
    <s v="spaces"/>
    <x v="2510"/>
    <m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.36"/>
    <n v="109.07142857142857"/>
    <x v="5"/>
    <s v="translations"/>
    <x v="2511"/>
    <m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.220833333333331"/>
    <n v="44.935185185185183"/>
    <x v="6"/>
    <s v="photobooks"/>
    <x v="2512"/>
    <m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.208000000000002"/>
    <n v="114.81818181818181"/>
    <x v="2"/>
    <s v="faith"/>
    <x v="2513"/>
    <m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.16"/>
    <n v="50.4"/>
    <x v="3"/>
    <s v="plays"/>
    <x v="2514"/>
    <m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.133333333333333"/>
    <n v="21.571428571428573"/>
    <x v="2"/>
    <s v="indie rock"/>
    <x v="2515"/>
    <m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.125"/>
    <n v="100.625"/>
    <x v="3"/>
    <s v="plays"/>
    <x v="2516"/>
    <m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.080000000000002"/>
    <n v="41.833333333333336"/>
    <x v="1"/>
    <s v="mobile games"/>
    <x v="2517"/>
    <m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18"/>
    <m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19"/>
    <m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0"/>
    <m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1"/>
    <m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19.762499999999999"/>
    <n v="272.58620689655174"/>
    <x v="3"/>
    <s v="spaces"/>
    <x v="2522"/>
    <m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0"/>
    <s v="wearables"/>
    <x v="2523"/>
    <m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19.736842105263158"/>
    <n v="500"/>
    <x v="3"/>
    <s v="plays"/>
    <x v="2524"/>
    <m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19.650000000000002"/>
    <n v="58.95"/>
    <x v="3"/>
    <s v="musical"/>
    <x v="2525"/>
    <m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19.600000000000001"/>
    <n v="55.282051282051285"/>
    <x v="6"/>
    <s v="photobooks"/>
    <x v="2526"/>
    <m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19.566666666666666"/>
    <n v="25.521739130434781"/>
    <x v="3"/>
    <s v="spaces"/>
    <x v="2527"/>
    <m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.41"/>
    <n v="55.457142857142856"/>
    <x v="4"/>
    <s v="animation"/>
    <x v="2528"/>
    <m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.25"/>
    <n v="64.166666666666671"/>
    <x v="3"/>
    <s v="plays"/>
    <x v="2529"/>
    <m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.139999999999997"/>
    <n v="358.875"/>
    <x v="7"/>
    <s v="food trucks"/>
    <x v="2530"/>
    <m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.079999999999998"/>
    <n v="381.6"/>
    <x v="3"/>
    <s v="plays"/>
    <x v="2531"/>
    <m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2"/>
    <m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0"/>
    <s v="space exploration"/>
    <x v="2533"/>
    <m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8.64"/>
    <n v="155.33333333333334"/>
    <x v="0"/>
    <s v="wearables"/>
    <x v="2534"/>
    <m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8.600000000000001"/>
    <n v="77.5"/>
    <x v="7"/>
    <s v="restaurants"/>
    <x v="2535"/>
    <m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.300055555555556"/>
    <n v="122.00037037037038"/>
    <x v="1"/>
    <s v="video games"/>
    <x v="2536"/>
    <m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.285714285714285"/>
    <n v="58.18181818181818"/>
    <x v="2"/>
    <s v="jazz"/>
    <x v="2537"/>
    <m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.181818181818183"/>
    <n v="88.888888888888886"/>
    <x v="5"/>
    <s v="translations"/>
    <x v="2538"/>
    <m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.142857142857142"/>
    <n v="52.916666666666664"/>
    <x v="2"/>
    <s v="jazz"/>
    <x v="2539"/>
    <m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40"/>
    <m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85714285714292"/>
    <x v="3"/>
    <s v="plays"/>
    <x v="2541"/>
    <m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7.933333333333334"/>
    <n v="74.206896551724142"/>
    <x v="1"/>
    <s v="video games"/>
    <x v="2542"/>
    <m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7.899999999999999"/>
    <n v="25.571428571428573"/>
    <x v="3"/>
    <s v="plays"/>
    <x v="2543"/>
    <m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7.810000000000002"/>
    <n v="43.97530864197531"/>
    <x v="0"/>
    <s v="wearables"/>
    <x v="2544"/>
    <m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2"/>
    <s v="world music"/>
    <x v="2545"/>
    <m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7.771428571428572"/>
    <n v="36.588235294117645"/>
    <x v="3"/>
    <s v="plays"/>
    <x v="2546"/>
    <m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7.666666666666668"/>
    <n v="81.538461538461533"/>
    <x v="3"/>
    <s v="plays"/>
    <x v="2547"/>
    <m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7.652941176470588"/>
    <n v="32.978021978021978"/>
    <x v="3"/>
    <s v="plays"/>
    <x v="2548"/>
    <m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7.630000000000003"/>
    <n v="115.98684210526316"/>
    <x v="4"/>
    <s v="drama"/>
    <x v="2549"/>
    <m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7.625"/>
    <n v="28.2"/>
    <x v="4"/>
    <s v="animation"/>
    <x v="2550"/>
    <m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7.62"/>
    <n v="41.952380952380949"/>
    <x v="3"/>
    <s v="plays"/>
    <x v="2551"/>
    <m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7.599999999999998"/>
    <n v="44"/>
    <x v="3"/>
    <s v="plays"/>
    <x v="2552"/>
    <m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7.512820512820511"/>
    <n v="126.48148148148148"/>
    <x v="0"/>
    <s v="makerspaces"/>
    <x v="2553"/>
    <m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0"/>
    <s v="web"/>
    <x v="2554"/>
    <m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.155555555555555"/>
    <n v="110.28571428571429"/>
    <x v="0"/>
    <s v="wearables"/>
    <x v="2555"/>
    <m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.150000000000002"/>
    <n v="40.833333333333336"/>
    <x v="3"/>
    <s v="spaces"/>
    <x v="2556"/>
    <m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6.966666666666665"/>
    <n v="101.8"/>
    <x v="6"/>
    <s v="people"/>
    <x v="2557"/>
    <m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6.833333333333332"/>
    <n v="16.833333333333332"/>
    <x v="7"/>
    <s v="food trucks"/>
    <x v="2558"/>
    <m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6.826666666666668"/>
    <n v="315.5"/>
    <x v="3"/>
    <s v="plays"/>
    <x v="2559"/>
    <m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6.77"/>
    <n v="52.40625"/>
    <x v="0"/>
    <s v="wearables"/>
    <x v="2560"/>
    <m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3"/>
    <s v="spaces"/>
    <x v="2561"/>
    <m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6.666666666666664"/>
    <n v="33.333333333333336"/>
    <x v="3"/>
    <s v="plays"/>
    <x v="2562"/>
    <m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6.566666666666666"/>
    <n v="29.235294117647058"/>
    <x v="3"/>
    <s v="plays"/>
    <x v="2563"/>
    <m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6.514285714285716"/>
    <n v="82.571428571428569"/>
    <x v="3"/>
    <s v="plays"/>
    <x v="2564"/>
    <m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6.5"/>
    <n v="27.5"/>
    <x v="3"/>
    <s v="plays"/>
    <x v="2565"/>
    <m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.420000000000002"/>
    <n v="68.416666666666671"/>
    <x v="3"/>
    <s v="musical"/>
    <x v="2566"/>
    <m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.376923076923077"/>
    <n v="49.511627906976742"/>
    <x v="3"/>
    <s v="plays"/>
    <x v="2567"/>
    <m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.254545454545454"/>
    <n v="89.4"/>
    <x v="3"/>
    <s v="plays"/>
    <x v="2568"/>
    <m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.25"/>
    <n v="76.470588235294116"/>
    <x v="4"/>
    <s v="drama"/>
    <x v="2569"/>
    <m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.161904761904761"/>
    <n v="188.55555555555554"/>
    <x v="3"/>
    <s v="plays"/>
    <x v="2570"/>
    <m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0"/>
    <s v="wearables"/>
    <x v="2571"/>
    <m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72"/>
    <m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66666666666671"/>
    <x v="3"/>
    <s v="plays"/>
    <x v="2573"/>
    <m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5.920000000000002"/>
    <n v="88.444444444444443"/>
    <x v="3"/>
    <s v="spaces"/>
    <x v="2574"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5.770000000000001"/>
    <n v="49.28125"/>
    <x v="3"/>
    <s v="plays"/>
    <x v="2575"/>
    <m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5.742857142857142"/>
    <n v="91.833333333333329"/>
    <x v="3"/>
    <s v="plays"/>
    <x v="2576"/>
    <m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5.737410071942445"/>
    <n v="29.166666666666668"/>
    <x v="3"/>
    <s v="plays"/>
    <x v="2577"/>
    <m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5.731707317073171"/>
    <n v="53.75"/>
    <x v="3"/>
    <s v="plays"/>
    <x v="2578"/>
    <m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5.6"/>
    <n v="45.157894736842103"/>
    <x v="6"/>
    <s v="photobooks"/>
    <x v="2579"/>
    <m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5.535714285714286"/>
    <n v="43.5"/>
    <x v="4"/>
    <s v="drama"/>
    <x v="2580"/>
    <m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0"/>
    <s v="wearables"/>
    <x v="2581"/>
    <m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.491428571428573"/>
    <n v="71.34210526315789"/>
    <x v="6"/>
    <s v="photobooks"/>
    <x v="2582"/>
    <m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.485964912280703"/>
    <n v="93.90425531914893"/>
    <x v="0"/>
    <s v="wearables"/>
    <x v="2583"/>
    <m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.411764705882353"/>
    <n v="32.75"/>
    <x v="3"/>
    <s v="plays"/>
    <x v="2584"/>
    <m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.39"/>
    <n v="530.68965517241384"/>
    <x v="0"/>
    <s v="wearables"/>
    <x v="2585"/>
    <m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.329999999999998"/>
    <n v="63.875"/>
    <x v="6"/>
    <s v="photobooks"/>
    <x v="2586"/>
    <m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0"/>
    <s v="wearables"/>
    <x v="2587"/>
    <m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.299999999999999"/>
    <n v="38.25"/>
    <x v="3"/>
    <s v="plays"/>
    <x v="2588"/>
    <m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.266666666666667"/>
    <n v="57.25"/>
    <x v="3"/>
    <s v="plays"/>
    <x v="2589"/>
    <m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.225"/>
    <n v="140.53846153846155"/>
    <x v="3"/>
    <s v="spaces"/>
    <x v="2590"/>
    <m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.214285714285714"/>
    <n v="163.84615384615384"/>
    <x v="4"/>
    <s v="drama"/>
    <x v="2591"/>
    <m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0"/>
    <s v="wearables"/>
    <x v="2592"/>
    <m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.06"/>
    <n v="30.12"/>
    <x v="3"/>
    <s v="spaces"/>
    <x v="2593"/>
    <m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3333333333329"/>
    <x v="3"/>
    <s v="plays"/>
    <x v="2594"/>
    <m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595"/>
    <m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4.993333333333334"/>
    <n v="80.321428571428569"/>
    <x v="0"/>
    <s v="wearables"/>
    <x v="2596"/>
    <m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4.860000000000001"/>
    <n v="47.935483870967744"/>
    <x v="0"/>
    <s v="wearables"/>
    <x v="2597"/>
    <m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4.85"/>
    <n v="34.269230769230766"/>
    <x v="0"/>
    <s v="wearables"/>
    <x v="2598"/>
    <m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4.825133372851216"/>
    <n v="69.472222222222229"/>
    <x v="7"/>
    <s v="food trucks"/>
    <x v="2599"/>
    <m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4.799999999999999"/>
    <n v="59.2"/>
    <x v="0"/>
    <s v="wearables"/>
    <x v="2600"/>
    <m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0"/>
    <s v="web"/>
    <x v="2601"/>
    <m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4.536842105263158"/>
    <n v="46.033333333333331"/>
    <x v="2"/>
    <s v="jazz"/>
    <x v="2602"/>
    <m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.38"/>
    <n v="110.61538461538461"/>
    <x v="1"/>
    <s v="mobile games"/>
    <x v="2603"/>
    <m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.314285714285715"/>
    <n v="29.470588235294116"/>
    <x v="5"/>
    <s v="children's books"/>
    <x v="2604"/>
    <m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.249999999999998"/>
    <n v="43.846153846153847"/>
    <x v="5"/>
    <s v="children's books"/>
    <x v="2605"/>
    <m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.249999999999998"/>
    <n v="71.25"/>
    <x v="3"/>
    <s v="plays"/>
    <x v="2606"/>
    <m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.182977777777777"/>
    <n v="43.41727891156463"/>
    <x v="1"/>
    <s v="video games"/>
    <x v="2607"/>
    <m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.111428571428572"/>
    <n v="129.97368421052633"/>
    <x v="0"/>
    <s v="gadgets"/>
    <x v="2608"/>
    <m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.099999999999998"/>
    <n v="20.142857142857142"/>
    <x v="3"/>
    <s v="spaces"/>
    <x v="2609"/>
    <m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2"/>
    <s v="world music"/>
    <x v="2610"/>
    <m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.083333333333334"/>
    <n v="10.5625"/>
    <x v="1"/>
    <s v="video games"/>
    <x v="2611"/>
    <m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.058171745152354"/>
    <n v="78.07692307692308"/>
    <x v="3"/>
    <s v="plays"/>
    <x v="2612"/>
    <m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4"/>
    <s v="science fiction"/>
    <x v="2613"/>
    <m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.000000000000002"/>
    <n v="10"/>
    <x v="3"/>
    <s v="plays"/>
    <x v="2614"/>
    <m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3.923999999999999"/>
    <n v="102.38235294117646"/>
    <x v="4"/>
    <s v="animation"/>
    <x v="2615"/>
    <m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3.900000000000002"/>
    <n v="55.6"/>
    <x v="3"/>
    <s v="spaces"/>
    <x v="2616"/>
    <m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3.852941176470587"/>
    <n v="63.648648648648646"/>
    <x v="6"/>
    <s v="photobooks"/>
    <x v="2617"/>
    <m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3.833333333333334"/>
    <n v="51.875"/>
    <x v="4"/>
    <s v="animation"/>
    <x v="2618"/>
    <m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5"/>
    <s v="art books"/>
    <x v="2619"/>
    <m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3.637499999999999"/>
    <n v="58.972972972972975"/>
    <x v="6"/>
    <s v="photobooks"/>
    <x v="2620"/>
    <m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3.5625"/>
    <n v="65.099999999999994"/>
    <x v="6"/>
    <s v="photobooks"/>
    <x v="2621"/>
    <m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.466666666666665"/>
    <n v="14.428571428571429"/>
    <x v="6"/>
    <s v="nature"/>
    <x v="2622"/>
    <m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4"/>
    <s v="science fiction"/>
    <x v="2623"/>
    <m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.333333333333334"/>
    <n v="10"/>
    <x v="3"/>
    <s v="plays"/>
    <x v="2624"/>
    <m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.325999999999999"/>
    <n v="69.40625"/>
    <x v="0"/>
    <s v="wearables"/>
    <x v="2625"/>
    <m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.307692307692307"/>
    <n v="37.608695652173914"/>
    <x v="6"/>
    <s v="photobooks"/>
    <x v="2626"/>
    <m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.22"/>
    <n v="161.21951219512195"/>
    <x v="0"/>
    <s v="wearables"/>
    <x v="2627"/>
    <m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0"/>
    <s v="wearables"/>
    <x v="2628"/>
    <m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3"/>
    <s v="musical"/>
    <x v="2629"/>
    <m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.020000000000001"/>
    <n v="93"/>
    <x v="3"/>
    <s v="plays"/>
    <x v="2630"/>
    <m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31"/>
    <m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2"/>
    <m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2.8"/>
    <n v="10.666666666666666"/>
    <x v="1"/>
    <s v="video games"/>
    <x v="2633"/>
    <m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2.75"/>
    <n v="110.8695652173913"/>
    <x v="0"/>
    <s v="wearables"/>
    <x v="2634"/>
    <m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2.75"/>
    <n v="25.5"/>
    <x v="3"/>
    <s v="plays"/>
    <x v="2635"/>
    <m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2.55"/>
    <n v="50.2"/>
    <x v="3"/>
    <s v="plays"/>
    <x v="2636"/>
    <m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2.5"/>
    <n v="12.5"/>
    <x v="1"/>
    <s v="video games"/>
    <x v="2637"/>
    <m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2.5"/>
    <n v="25"/>
    <x v="6"/>
    <s v="people"/>
    <x v="2638"/>
    <m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0"/>
    <s v="web"/>
    <x v="2639"/>
    <m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.34"/>
    <n v="72.588235294117652"/>
    <x v="0"/>
    <s v="wearables"/>
    <x v="2640"/>
    <m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.327272727272726"/>
    <n v="356.84210526315792"/>
    <x v="3"/>
    <s v="musical"/>
    <x v="2641"/>
    <m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.196620583717358"/>
    <n v="79.400000000000006"/>
    <x v="3"/>
    <s v="plays"/>
    <x v="2642"/>
    <m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.166666666666668"/>
    <n v="96.05263157894737"/>
    <x v="7"/>
    <s v="food trucks"/>
    <x v="2643"/>
    <m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.04"/>
    <n v="75.25"/>
    <x v="3"/>
    <s v="plays"/>
    <x v="2644"/>
    <m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.034782608695652"/>
    <n v="81.411764705882348"/>
    <x v="3"/>
    <s v="plays"/>
    <x v="2645"/>
    <m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46"/>
    <m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47"/>
    <m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1.985714285714286"/>
    <n v="2796.6666666666665"/>
    <x v="3"/>
    <s v="spaces"/>
    <x v="2648"/>
    <m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1.943"/>
    <n v="314.28947368421052"/>
    <x v="4"/>
    <s v="drama"/>
    <x v="2649"/>
    <m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1.892727272727273"/>
    <n v="38.476470588235294"/>
    <x v="4"/>
    <s v="animation"/>
    <x v="2650"/>
    <m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1.818181818181818"/>
    <n v="346.66666666666669"/>
    <x v="2"/>
    <s v="jazz"/>
    <x v="2651"/>
    <m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1.799999999999999"/>
    <n v="19.666666666666668"/>
    <x v="1"/>
    <s v="video games"/>
    <x v="2652"/>
    <m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1.75"/>
    <n v="69.117647058823536"/>
    <x v="7"/>
    <s v="food trucks"/>
    <x v="2653"/>
    <m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1.74"/>
    <n v="24.458333333333332"/>
    <x v="3"/>
    <s v="musical"/>
    <x v="2654"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1.708333333333334"/>
    <n v="61.086956521739133"/>
    <x v="2"/>
    <s v="faith"/>
    <x v="2655"/>
    <m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1.700000000000001"/>
    <n v="39"/>
    <x v="5"/>
    <s v="children's books"/>
    <x v="2656"/>
    <m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2"/>
    <s v="world music"/>
    <x v="2657"/>
    <m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1.57920670115792"/>
    <n v="78.333333333333329"/>
    <x v="3"/>
    <s v="spaces"/>
    <x v="2658"/>
    <m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1.533333333333333"/>
    <n v="24.714285714285715"/>
    <x v="3"/>
    <s v="plays"/>
    <x v="2659"/>
    <m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0"/>
    <s v="space exploration"/>
    <x v="2660"/>
    <m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0"/>
    <s v="wearables"/>
    <x v="2661"/>
    <m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.458333333333332"/>
    <n v="39.285714285714285"/>
    <x v="5"/>
    <s v="children's books"/>
    <x v="2662"/>
    <m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.450000000000001"/>
    <n v="286.25"/>
    <x v="3"/>
    <s v="musical"/>
    <x v="2663"/>
    <m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0"/>
    <s v="space exploration"/>
    <x v="2664"/>
    <m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.428571428571429"/>
    <n v="40"/>
    <x v="3"/>
    <s v="plays"/>
    <x v="2665"/>
    <m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.428571428571429"/>
    <n v="80"/>
    <x v="3"/>
    <s v="plays"/>
    <x v="2666"/>
    <m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0"/>
    <s v="wearables"/>
    <x v="2667"/>
    <m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.343999999999999"/>
    <n v="33.761904761904759"/>
    <x v="0"/>
    <s v="makerspaces"/>
    <x v="2668"/>
    <m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.328275684711327"/>
    <n v="51.823529411764703"/>
    <x v="0"/>
    <s v="wearables"/>
    <x v="2669"/>
    <m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.294666666666666"/>
    <n v="117.65277777777777"/>
    <x v="3"/>
    <s v="spaces"/>
    <x v="2670"/>
    <m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.272727272727273"/>
    <n v="51.666666666666664"/>
    <x v="3"/>
    <s v="plays"/>
    <x v="2671"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.25"/>
    <n v="45"/>
    <x v="1"/>
    <s v="video games"/>
    <x v="2672"/>
    <m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.077777777777778"/>
    <n v="55.388888888888886"/>
    <x v="6"/>
    <s v="photobooks"/>
    <x v="2673"/>
    <m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.06"/>
    <n v="69.125"/>
    <x v="6"/>
    <s v="photobooks"/>
    <x v="2674"/>
    <m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75"/>
    <m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3333333333336"/>
    <x v="3"/>
    <s v="plays"/>
    <x v="2676"/>
    <m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0.9"/>
    <n v="21.8"/>
    <x v="2"/>
    <s v="jazz"/>
    <x v="2677"/>
    <m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0"/>
    <s v="web"/>
    <x v="2678"/>
    <m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0.86206896551724"/>
    <n v="56.25"/>
    <x v="2"/>
    <s v="jazz"/>
    <x v="2679"/>
    <m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0.857142857142858"/>
    <n v="42.222222222222221"/>
    <x v="6"/>
    <s v="photobooks"/>
    <x v="2680"/>
    <m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0.833333333333334"/>
    <n v="108.33333333333333"/>
    <x v="3"/>
    <s v="plays"/>
    <x v="2681"/>
    <m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5"/>
    <s v="art books"/>
    <x v="2682"/>
    <m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0.8"/>
    <n v="72"/>
    <x v="3"/>
    <s v="plays"/>
    <x v="2683"/>
    <m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4"/>
    <s v="science fiction"/>
    <x v="2684"/>
    <m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0"/>
    <s v="wearables"/>
    <x v="2685"/>
    <m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0.7325"/>
    <n v="72.762711864406782"/>
    <x v="7"/>
    <s v="food trucks"/>
    <x v="2686"/>
    <m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0.7"/>
    <n v="26.75"/>
    <x v="3"/>
    <s v="plays"/>
    <x v="2687"/>
    <m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0.625"/>
    <n v="42.5"/>
    <x v="3"/>
    <s v="plays"/>
    <x v="2688"/>
    <m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0.6"/>
    <n v="48.18181818181818"/>
    <x v="7"/>
    <s v="food trucks"/>
    <x v="2689"/>
    <m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0.54"/>
    <n v="47.909090909090907"/>
    <x v="3"/>
    <s v="plays"/>
    <x v="2690"/>
    <m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0.539393939393939"/>
    <n v="217.375"/>
    <x v="3"/>
    <s v="spaces"/>
    <x v="2691"/>
    <m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0"/>
    <s v="web"/>
    <x v="2692"/>
    <m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5"/>
    <s v="translations"/>
    <x v="2693"/>
    <m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0.5"/>
    <n v="525"/>
    <x v="2"/>
    <s v="faith"/>
    <x v="2694"/>
    <m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0"/>
    <s v="space exploration"/>
    <x v="2695"/>
    <m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0.5"/>
    <n v="52.5"/>
    <x v="5"/>
    <s v="children's books"/>
    <x v="2696"/>
    <m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0.5"/>
    <n v="437.5"/>
    <x v="3"/>
    <s v="plays"/>
    <x v="2697"/>
    <m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.48"/>
    <n v="32.75"/>
    <x v="4"/>
    <s v="drama"/>
    <x v="2698"/>
    <m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.48"/>
    <n v="31.757575757575758"/>
    <x v="5"/>
    <s v="children's books"/>
    <x v="2699"/>
    <m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.454545454545453"/>
    <n v="23"/>
    <x v="1"/>
    <s v="video games"/>
    <x v="2700"/>
    <m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.411249999999999"/>
    <n v="63.098484848484851"/>
    <x v="5"/>
    <s v="children's books"/>
    <x v="2701"/>
    <m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.314285714285715"/>
    <n v="32.81818181818182"/>
    <x v="1"/>
    <s v="mobile games"/>
    <x v="2702"/>
    <m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.214285714285715"/>
    <n v="44.6875"/>
    <x v="0"/>
    <s v="wearables"/>
    <x v="2703"/>
    <m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.181818181818182"/>
    <n v="62.222222222222221"/>
    <x v="2"/>
    <s v="faith"/>
    <x v="2704"/>
    <m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.08"/>
    <n v="42"/>
    <x v="7"/>
    <s v="food trucks"/>
    <x v="2705"/>
    <m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.050000000000001"/>
    <n v="100.5"/>
    <x v="3"/>
    <s v="plays"/>
    <x v="2706"/>
    <m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.02"/>
    <n v="178.92857142857142"/>
    <x v="0"/>
    <s v="wearables"/>
    <x v="2707"/>
    <m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08"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09"/>
    <m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10"/>
    <m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11"/>
    <m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5714285714286"/>
    <x v="3"/>
    <s v="plays"/>
    <x v="2712"/>
    <m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13"/>
    <m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66666666666668"/>
    <x v="3"/>
    <s v="plays"/>
    <x v="2714"/>
    <m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9.9878048780487809"/>
    <n v="744.5454545454545"/>
    <x v="5"/>
    <s v="translations"/>
    <x v="2715"/>
    <m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0"/>
    <s v="wearables"/>
    <x v="2716"/>
    <m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9.8166666666666664"/>
    <n v="53.545454545454547"/>
    <x v="7"/>
    <s v="restaurants"/>
    <x v="2717"/>
    <m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9.76"/>
    <n v="37.53846153846154"/>
    <x v="3"/>
    <s v="plays"/>
    <x v="2718"/>
    <m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9.74"/>
    <n v="54.111111111111114"/>
    <x v="2"/>
    <s v="faith"/>
    <x v="2719"/>
    <m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9.6333333333333346"/>
    <n v="24.083333333333332"/>
    <x v="0"/>
    <s v="wearables"/>
    <x v="2720"/>
    <m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4"/>
    <s v="science fiction"/>
    <x v="2721"/>
    <m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9.56"/>
    <n v="21.727272727272727"/>
    <x v="1"/>
    <s v="video games"/>
    <x v="2722"/>
    <m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9.5500000000000007"/>
    <n v="73.461538461538467"/>
    <x v="4"/>
    <s v="animation"/>
    <x v="2723"/>
    <m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9.5"/>
    <n v="71.25"/>
    <x v="4"/>
    <s v="animation"/>
    <x v="2724"/>
    <m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.4412800000000008"/>
    <n v="73.760000000000005"/>
    <x v="2"/>
    <s v="indie rock"/>
    <x v="2725"/>
    <m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.4166666666666661"/>
    <n v="80.714285714285708"/>
    <x v="3"/>
    <s v="plays"/>
    <x v="2726"/>
    <m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.379999999999999"/>
    <n v="170.54545454545453"/>
    <x v="4"/>
    <s v="animation"/>
    <x v="2727"/>
    <m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.3333333333333339"/>
    <n v="35"/>
    <x v="2"/>
    <s v="faith"/>
    <x v="2728"/>
    <m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.31"/>
    <n v="60.064516129032256"/>
    <x v="3"/>
    <s v="plays"/>
    <x v="2729"/>
    <m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.3000000000000007"/>
    <n v="31"/>
    <x v="6"/>
    <s v="places"/>
    <x v="2730"/>
    <m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.1050000000000004"/>
    <n v="18.581632653061224"/>
    <x v="1"/>
    <s v="video games"/>
    <x v="2731"/>
    <m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.0909090909090917"/>
    <n v="29.411764705882351"/>
    <x v="3"/>
    <s v="plays"/>
    <x v="2732"/>
    <m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.0833333333333339"/>
    <n v="389.28571428571428"/>
    <x v="0"/>
    <s v="web"/>
    <x v="2733"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.0090090090090094"/>
    <n v="30"/>
    <x v="0"/>
    <s v="gadgets"/>
    <x v="2734"/>
    <m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8.974444444444444"/>
    <n v="65.666666666666671"/>
    <x v="1"/>
    <s v="video games"/>
    <x v="2735"/>
    <m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8.9066666666666663"/>
    <n v="41.75"/>
    <x v="0"/>
    <s v="wearables"/>
    <x v="2736"/>
    <m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8.9"/>
    <n v="40.454545454545453"/>
    <x v="5"/>
    <s v="fiction"/>
    <x v="2737"/>
    <m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8.9"/>
    <n v="222.5"/>
    <x v="3"/>
    <s v="plays"/>
    <x v="2738"/>
    <m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0"/>
    <s v="wearables"/>
    <x v="2739"/>
    <m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8.8333333333333339"/>
    <n v="44.166666666666664"/>
    <x v="7"/>
    <s v="food trucks"/>
    <x v="2740"/>
    <m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8.7200000000000006"/>
    <n v="25.647058823529413"/>
    <x v="3"/>
    <s v="plays"/>
    <x v="2741"/>
    <m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8.6666666666666679"/>
    <n v="16.25"/>
    <x v="3"/>
    <s v="plays"/>
    <x v="2742"/>
    <m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8.6666666666666679"/>
    <n v="32.5"/>
    <x v="3"/>
    <s v="plays"/>
    <x v="2743"/>
    <m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8.64"/>
    <n v="64.8"/>
    <x v="3"/>
    <s v="spaces"/>
    <x v="2744"/>
    <m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8.5714285714285712"/>
    <n v="60"/>
    <x v="6"/>
    <s v="nature"/>
    <x v="2745"/>
    <m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8"/>
    <s v="audio"/>
    <x v="2746"/>
    <m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8.52"/>
    <n v="47.333333333333336"/>
    <x v="3"/>
    <s v="musical"/>
    <x v="2747"/>
    <m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8.5"/>
    <n v="8.5"/>
    <x v="3"/>
    <s v="plays"/>
    <x v="2748"/>
    <m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0"/>
    <s v="space exploration"/>
    <x v="2749"/>
    <m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.3800000000000008"/>
    <n v="104.75"/>
    <x v="5"/>
    <s v="translations"/>
    <x v="2750"/>
    <m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.3333333333333321"/>
    <n v="100"/>
    <x v="5"/>
    <s v="fiction"/>
    <x v="2751"/>
    <m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.3000000000000007"/>
    <n v="10.375"/>
    <x v="1"/>
    <s v="video games"/>
    <x v="2752"/>
    <m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.2142857142857135"/>
    <n v="38.333333333333336"/>
    <x v="3"/>
    <s v="plays"/>
    <x v="2753"/>
    <m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.2100000000000009"/>
    <n v="16.755102040816325"/>
    <x v="4"/>
    <s v="animation"/>
    <x v="2754"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.1333333333333329"/>
    <n v="10.166666666666666"/>
    <x v="3"/>
    <s v="plays"/>
    <x v="2755"/>
    <m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.0833333333333321"/>
    <n v="90.9375"/>
    <x v="1"/>
    <s v="mobile games"/>
    <x v="2756"/>
    <m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.06"/>
    <n v="80.599999999999994"/>
    <x v="5"/>
    <s v="translations"/>
    <x v="2757"/>
    <m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3"/>
    <s v="spaces"/>
    <x v="2758"/>
    <m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28571428571429"/>
    <x v="7"/>
    <s v="small batch"/>
    <x v="2759"/>
    <m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7.8809523809523814"/>
    <n v="45.972222222222221"/>
    <x v="5"/>
    <s v="children's books"/>
    <x v="2760"/>
    <m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7.8680000000000003"/>
    <n v="115.70588235294117"/>
    <x v="2"/>
    <s v="faith"/>
    <x v="2761"/>
    <m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7.8378378378378386"/>
    <n v="20.714285714285715"/>
    <x v="3"/>
    <s v="plays"/>
    <x v="2762"/>
    <m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7.8266666666666662"/>
    <n v="23.959183673469386"/>
    <x v="1"/>
    <s v="video games"/>
    <x v="2763"/>
    <m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7.8"/>
    <n v="26"/>
    <x v="6"/>
    <s v="people"/>
    <x v="2764"/>
    <m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7.7886666666666677"/>
    <n v="292.07499999999999"/>
    <x v="0"/>
    <s v="wearables"/>
    <x v="2765"/>
    <m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7.6"/>
    <n v="4.75"/>
    <x v="3"/>
    <s v="plays"/>
    <x v="2766"/>
    <m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7.5880000000000001"/>
    <n v="65.41379310344827"/>
    <x v="0"/>
    <s v="makerspaces"/>
    <x v="2767"/>
    <m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7.5333333333333332"/>
    <n v="31.172413793103448"/>
    <x v="0"/>
    <s v="wearables"/>
    <x v="2768"/>
    <m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4"/>
    <s v="science fiction"/>
    <x v="2769"/>
    <m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7.5"/>
    <n v="9"/>
    <x v="1"/>
    <s v="video games"/>
    <x v="2770"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7.5"/>
    <n v="50"/>
    <x v="2"/>
    <s v="faith"/>
    <x v="2771"/>
    <m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.4837500000000006"/>
    <n v="177.39259259259259"/>
    <x v="0"/>
    <s v="wearables"/>
    <x v="2772"/>
    <m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.4690265486725664"/>
    <n v="35.166666666666664"/>
    <x v="3"/>
    <s v="plays"/>
    <x v="2773"/>
    <m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.3400000000000007"/>
    <n v="40.777777777777779"/>
    <x v="6"/>
    <s v="places"/>
    <x v="2774"/>
    <m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.2952380952380951"/>
    <n v="47.875"/>
    <x v="4"/>
    <s v="animation"/>
    <x v="2775"/>
    <m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.26"/>
    <n v="80.666666666666671"/>
    <x v="0"/>
    <s v="wearables"/>
    <x v="2776"/>
    <m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.24"/>
    <n v="72.400000000000006"/>
    <x v="3"/>
    <s v="plays"/>
    <x v="2777"/>
    <m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.2120000000000006"/>
    <n v="81.954545454545453"/>
    <x v="1"/>
    <s v="video games"/>
    <x v="2778"/>
    <m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.1999999999999993"/>
    <n v="18"/>
    <x v="2"/>
    <s v="indie rock"/>
    <x v="2779"/>
    <m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.1999999999999993"/>
    <n v="12"/>
    <x v="5"/>
    <s v="translations"/>
    <x v="2780"/>
    <m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.166666666666667"/>
    <n v="30.714285714285715"/>
    <x v="3"/>
    <s v="plays"/>
    <x v="2781"/>
    <m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2"/>
    <s v="world music"/>
    <x v="2782"/>
    <m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.0634920634920633"/>
    <n v="44.5"/>
    <x v="5"/>
    <s v="translations"/>
    <x v="2783"/>
    <m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.043333333333333"/>
    <n v="75.464285714285708"/>
    <x v="3"/>
    <s v="plays"/>
    <x v="2784"/>
    <m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.0000000000000009"/>
    <n v="46.666666666666664"/>
    <x v="6"/>
    <s v="people"/>
    <x v="2785"/>
    <m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6.9696969696969706"/>
    <n v="383.33333333333331"/>
    <x v="3"/>
    <s v="plays"/>
    <x v="2786"/>
    <m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6.9320000000000004"/>
    <n v="115.53333333333333"/>
    <x v="7"/>
    <s v="food trucks"/>
    <x v="2787"/>
    <m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6.8287037037037033"/>
    <n v="59"/>
    <x v="3"/>
    <s v="plays"/>
    <x v="2788"/>
    <m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6.7966666666666677"/>
    <n v="40.78"/>
    <x v="4"/>
    <s v="animation"/>
    <x v="2789"/>
    <m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6.708333333333333"/>
    <n v="80.5"/>
    <x v="5"/>
    <s v="translations"/>
    <x v="2790"/>
    <m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6.7"/>
    <n v="83.75"/>
    <x v="6"/>
    <s v="photobooks"/>
    <x v="2791"/>
    <m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6.65"/>
    <n v="29.555555555555557"/>
    <x v="3"/>
    <s v="plays"/>
    <x v="2792"/>
    <m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0"/>
    <s v="wearables"/>
    <x v="2793"/>
    <m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6.6066666666666665"/>
    <n v="82.583333333333329"/>
    <x v="2"/>
    <s v="jazz"/>
    <x v="2794"/>
    <m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6.6055045871559637"/>
    <n v="30"/>
    <x v="5"/>
    <s v="translations"/>
    <x v="2795"/>
    <m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6.5900366666666672"/>
    <n v="63.569485530546629"/>
    <x v="1"/>
    <s v="video games"/>
    <x v="2796"/>
    <m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6.565384615384616"/>
    <n v="213.375"/>
    <x v="6"/>
    <s v="photobooks"/>
    <x v="2797"/>
    <m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6.5500000000000007"/>
    <n v="18.714285714285715"/>
    <x v="2"/>
    <s v="jazz"/>
    <x v="2798"/>
    <m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6.5454545454545459"/>
    <n v="108"/>
    <x v="3"/>
    <s v="musical"/>
    <x v="2799"/>
    <m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6.5299999999999994"/>
    <n v="6.4975124378109452"/>
    <x v="0"/>
    <s v="wearables"/>
    <x v="2800"/>
    <m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6.5"/>
    <n v="108.33333333333333"/>
    <x v="7"/>
    <s v="food trucks"/>
    <x v="2801"/>
    <m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6.5"/>
    <n v="216.66666666666666"/>
    <x v="2"/>
    <s v="faith"/>
    <x v="2802"/>
    <m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.4850000000000003"/>
    <n v="49.884615384615387"/>
    <x v="4"/>
    <s v="drama"/>
    <x v="2803"/>
    <m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.4439140811455857"/>
    <n v="45"/>
    <x v="1"/>
    <s v="mobile games"/>
    <x v="2804"/>
    <m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.4158609339642041"/>
    <n v="41.583333333333336"/>
    <x v="0"/>
    <s v="makerspaces"/>
    <x v="2805"/>
    <m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.3333333333333339"/>
    <n v="9.5"/>
    <x v="3"/>
    <s v="plays"/>
    <x v="2806"/>
    <m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.3092592592592585"/>
    <n v="113.56666666666666"/>
    <x v="1"/>
    <s v="video games"/>
    <x v="2807"/>
    <m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.3"/>
    <n v="42"/>
    <x v="3"/>
    <s v="plays"/>
    <x v="2808"/>
    <m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.293333333333333"/>
    <n v="82.086956521739125"/>
    <x v="0"/>
    <s v="wearables"/>
    <x v="2809"/>
    <m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.2566666666666677"/>
    <n v="98.78947368421052"/>
    <x v="6"/>
    <s v="photobooks"/>
    <x v="2810"/>
    <m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.1"/>
    <n v="87.142857142857139"/>
    <x v="4"/>
    <s v="animation"/>
    <x v="2811"/>
    <m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.0263157894736841"/>
    <n v="163.57142857142858"/>
    <x v="3"/>
    <s v="spaces"/>
    <x v="2812"/>
    <m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13"/>
    <m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14"/>
    <m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15"/>
    <m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5.9066666666666672"/>
    <n v="46.631578947368418"/>
    <x v="7"/>
    <s v="food trucks"/>
    <x v="2816"/>
    <m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0"/>
    <s v="wearables"/>
    <x v="2817"/>
    <m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5.7692307692307692"/>
    <n v="41.666666666666664"/>
    <x v="2"/>
    <s v="jazz"/>
    <x v="2818"/>
    <m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0"/>
    <s v="wearables"/>
    <x v="2819"/>
    <m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5.7238095238095239"/>
    <n v="50.083333333333336"/>
    <x v="1"/>
    <s v="video games"/>
    <x v="2820"/>
    <m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5.6937500000000005"/>
    <n v="60.733333333333334"/>
    <x v="7"/>
    <s v="food trucks"/>
    <x v="2821"/>
    <m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0"/>
    <s v="web"/>
    <x v="2822"/>
    <m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5.6666666666666661"/>
    <n v="340"/>
    <x v="7"/>
    <s v="food trucks"/>
    <x v="2823"/>
    <m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5.6666666666666661"/>
    <n v="12.142857142857142"/>
    <x v="7"/>
    <s v="food trucks"/>
    <x v="2824"/>
    <m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5.6613333333333333"/>
    <n v="182.6236559139785"/>
    <x v="0"/>
    <s v="wearables"/>
    <x v="2825"/>
    <m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5.65"/>
    <n v="89.21052631578948"/>
    <x v="7"/>
    <s v="food trucks"/>
    <x v="2826"/>
    <m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5.6333333333333329"/>
    <n v="52"/>
    <x v="4"/>
    <s v="animation"/>
    <x v="2827"/>
    <m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5.625"/>
    <n v="28.125"/>
    <x v="2"/>
    <s v="faith"/>
    <x v="2828"/>
    <m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5.58"/>
    <n v="119.57142857142857"/>
    <x v="0"/>
    <s v="wearables"/>
    <x v="2829"/>
    <m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4"/>
    <s v="science fiction"/>
    <x v="2830"/>
    <m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5.5"/>
    <n v="220"/>
    <x v="4"/>
    <s v="drama"/>
    <x v="2831"/>
    <m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5.5"/>
    <n v="18.333333333333332"/>
    <x v="3"/>
    <s v="musical"/>
    <x v="2832"/>
    <m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.4545454545454541"/>
    <n v="30"/>
    <x v="3"/>
    <s v="plays"/>
    <x v="2833"/>
    <m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.42"/>
    <n v="29.035714285714285"/>
    <x v="1"/>
    <s v="video games"/>
    <x v="2834"/>
    <m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.42"/>
    <n v="90.333333333333329"/>
    <x v="3"/>
    <s v="plays"/>
    <x v="2835"/>
    <m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.416666666666667"/>
    <n v="27.083333333333332"/>
    <x v="2"/>
    <s v="jazz"/>
    <x v="2836"/>
    <m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.41"/>
    <n v="60.111111111111114"/>
    <x v="3"/>
    <s v="plays"/>
    <x v="2837"/>
    <m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.4"/>
    <n v="450"/>
    <x v="3"/>
    <s v="plays"/>
    <x v="2838"/>
    <m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.4"/>
    <n v="27"/>
    <x v="3"/>
    <s v="plays"/>
    <x v="2839"/>
    <m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.4"/>
    <n v="45"/>
    <x v="3"/>
    <s v="plays"/>
    <x v="2840"/>
    <m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.3333333333333339"/>
    <n v="640"/>
    <x v="7"/>
    <s v="food trucks"/>
    <x v="2841"/>
    <m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.3125"/>
    <n v="17.708333333333332"/>
    <x v="1"/>
    <s v="video games"/>
    <x v="2842"/>
    <m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.21875"/>
    <n v="37.954545454545453"/>
    <x v="5"/>
    <s v="children's books"/>
    <x v="2843"/>
    <m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.2"/>
    <n v="65"/>
    <x v="3"/>
    <s v="plays"/>
    <x v="2844"/>
    <m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4"/>
    <s v="science fiction"/>
    <x v="2845"/>
    <m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.0808888888888886"/>
    <n v="1270.2222222222222"/>
    <x v="3"/>
    <s v="spaces"/>
    <x v="2846"/>
    <m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.08"/>
    <n v="31.75"/>
    <x v="6"/>
    <s v="people"/>
    <x v="2847"/>
    <m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5"/>
    <s v="art books"/>
    <x v="2848"/>
    <m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.0509090909090908"/>
    <n v="115.75"/>
    <x v="0"/>
    <s v="wearables"/>
    <x v="2849"/>
    <m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.0413333333333332"/>
    <n v="135.03571428571428"/>
    <x v="0"/>
    <s v="web"/>
    <x v="2850"/>
    <m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.0347999999999997"/>
    <n v="267.80851063829789"/>
    <x v="1"/>
    <s v="video games"/>
    <x v="2851"/>
    <m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.0256410256410255"/>
    <n v="19.600000000000001"/>
    <x v="2"/>
    <s v="jazz"/>
    <x v="2852"/>
    <m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3333333333329"/>
    <x v="4"/>
    <s v="drama"/>
    <x v="2853"/>
    <m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54"/>
    <m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55"/>
    <m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56"/>
    <m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57"/>
    <m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5"/>
    <s v="art books"/>
    <x v="2858"/>
    <m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33333333333339"/>
    <x v="1"/>
    <s v="video games"/>
    <x v="2859"/>
    <m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60"/>
    <m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61"/>
    <m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62"/>
    <m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63"/>
    <m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64"/>
    <m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65"/>
    <m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3"/>
    <s v="musical"/>
    <x v="2866"/>
    <m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4.957575757575758"/>
    <n v="109.06666666666666"/>
    <x v="6"/>
    <s v="photobooks"/>
    <x v="2867"/>
    <m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4.9516666666666671"/>
    <n v="80.297297297297291"/>
    <x v="1"/>
    <s v="video games"/>
    <x v="2868"/>
    <m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4.8680000000000003"/>
    <n v="71.588235294117652"/>
    <x v="1"/>
    <s v="mobile games"/>
    <x v="2869"/>
    <m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4.8666666666666663"/>
    <n v="24.333333333333332"/>
    <x v="3"/>
    <s v="plays"/>
    <x v="2870"/>
    <m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4.8571428571428568"/>
    <n v="21.25"/>
    <x v="2"/>
    <s v="faith"/>
    <x v="2871"/>
    <m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4.8099999999999996"/>
    <n v="60.125"/>
    <x v="3"/>
    <s v="musical"/>
    <x v="2872"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4.8"/>
    <n v="30"/>
    <x v="3"/>
    <s v="plays"/>
    <x v="2873"/>
    <m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4.7363636363636363"/>
    <n v="57.888888888888886"/>
    <x v="3"/>
    <s v="spaces"/>
    <x v="2874"/>
    <m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4.7"/>
    <n v="39.166666666666664"/>
    <x v="5"/>
    <s v="fiction"/>
    <x v="2875"/>
    <m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4.7"/>
    <n v="9.4"/>
    <x v="3"/>
    <s v="plays"/>
    <x v="2876"/>
    <m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4.67"/>
    <n v="35.92307692307692"/>
    <x v="3"/>
    <s v="plays"/>
    <x v="2877"/>
    <m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4.666666666666667"/>
    <n v="11.666666666666666"/>
    <x v="6"/>
    <s v="nature"/>
    <x v="2878"/>
    <m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4.5999999999999996"/>
    <n v="5.75"/>
    <x v="3"/>
    <s v="plays"/>
    <x v="2879"/>
    <m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4.5985132395404564"/>
    <n v="136.09090909090909"/>
    <x v="4"/>
    <s v="animation"/>
    <x v="2880"/>
    <m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4.583333333333333"/>
    <n v="183.33333333333334"/>
    <x v="3"/>
    <s v="plays"/>
    <x v="2881"/>
    <m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4.5714285714285712"/>
    <n v="24.615384615384617"/>
    <x v="5"/>
    <s v="translations"/>
    <x v="2882"/>
    <m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4.5600000000000005"/>
    <n v="27.36"/>
    <x v="0"/>
    <s v="wearables"/>
    <x v="2883"/>
    <m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4.5"/>
    <n v="18"/>
    <x v="2"/>
    <s v="jazz"/>
    <x v="2884"/>
    <m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4.5"/>
    <n v="15"/>
    <x v="1"/>
    <s v="video games"/>
    <x v="2885"/>
    <m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4.5"/>
    <n v="15"/>
    <x v="5"/>
    <s v="translations"/>
    <x v="2886"/>
    <m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.46"/>
    <n v="24.777777777777779"/>
    <x v="0"/>
    <s v="web"/>
    <x v="2887"/>
    <m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2"/>
    <s v="world music"/>
    <x v="2888"/>
    <m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0"/>
    <s v="web"/>
    <x v="2889"/>
    <m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.3"/>
    <n v="88.6875"/>
    <x v="6"/>
    <s v="people"/>
    <x v="2890"/>
    <m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.2880000000000003"/>
    <n v="82.461538461538467"/>
    <x v="3"/>
    <s v="spaces"/>
    <x v="2891"/>
    <m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.246666666666667"/>
    <n v="176.94444444444446"/>
    <x v="3"/>
    <s v="musical"/>
    <x v="2892"/>
    <m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.2435339894712749"/>
    <n v="125.27027027027027"/>
    <x v="3"/>
    <s v="spaces"/>
    <x v="2893"/>
    <m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.24"/>
    <n v="30.285714285714285"/>
    <x v="0"/>
    <s v="wearables"/>
    <x v="2894"/>
    <m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.2311459353574925"/>
    <n v="54"/>
    <x v="2"/>
    <s v="faith"/>
    <x v="2895"/>
    <m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.2133333333333338"/>
    <n v="26.333333333333332"/>
    <x v="3"/>
    <s v="plays"/>
    <x v="2896"/>
    <m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.2"/>
    <n v="10.5"/>
    <x v="7"/>
    <s v="food trucks"/>
    <x v="2897"/>
    <m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.1818181818181817"/>
    <n v="23"/>
    <x v="3"/>
    <s v="plays"/>
    <x v="2898"/>
    <m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.1666666666666661"/>
    <n v="31.25"/>
    <x v="2"/>
    <s v="indie rock"/>
    <x v="2899"/>
    <m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3"/>
    <s v="spaces"/>
    <x v="2900"/>
    <m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5"/>
    <s v="art books"/>
    <x v="2901"/>
    <m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.1000000000000005"/>
    <n v="10.25"/>
    <x v="3"/>
    <s v="spaces"/>
    <x v="2902"/>
    <m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.083333333333333"/>
    <n v="175"/>
    <x v="3"/>
    <s v="plays"/>
    <x v="2903"/>
    <m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.0625"/>
    <n v="108.33333333333333"/>
    <x v="4"/>
    <s v="drama"/>
    <x v="2904"/>
    <m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.0266666666666664"/>
    <n v="37.75"/>
    <x v="3"/>
    <s v="musical"/>
    <x v="2905"/>
    <m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.0199999999999996"/>
    <n v="100.5"/>
    <x v="3"/>
    <s v="musical"/>
    <x v="2906"/>
    <m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.004545454545454"/>
    <n v="55.0625"/>
    <x v="3"/>
    <s v="musical"/>
    <x v="2907"/>
    <m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3333333333336"/>
    <x v="7"/>
    <s v="food trucks"/>
    <x v="2908"/>
    <m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09"/>
    <m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10"/>
    <m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3.9750000000000001"/>
    <n v="56.785714285714285"/>
    <x v="3"/>
    <s v="spaces"/>
    <x v="2911"/>
    <m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0"/>
    <s v="web"/>
    <x v="2912"/>
    <m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3.8875000000000002"/>
    <n v="23.923076923076923"/>
    <x v="3"/>
    <s v="plays"/>
    <x v="2913"/>
    <m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3.8860103626943006"/>
    <n v="25"/>
    <x v="3"/>
    <s v="plays"/>
    <x v="2914"/>
    <m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3.8833333333333329"/>
    <n v="29.125"/>
    <x v="7"/>
    <s v="food trucks"/>
    <x v="2915"/>
    <m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2"/>
    <s v="world music"/>
    <x v="2916"/>
    <m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3.85"/>
    <n v="60.789473684210527"/>
    <x v="7"/>
    <s v="food trucks"/>
    <x v="2917"/>
    <m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3.8206896551724134"/>
    <n v="65.17647058823529"/>
    <x v="0"/>
    <s v="wearables"/>
    <x v="2918"/>
    <m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3.8"/>
    <n v="9.5"/>
    <x v="3"/>
    <s v="plays"/>
    <x v="2919"/>
    <m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3.7600000000000002"/>
    <n v="23.5"/>
    <x v="6"/>
    <s v="nature"/>
    <x v="2920"/>
    <m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3.75"/>
    <n v="93.75"/>
    <x v="3"/>
    <s v="plays"/>
    <x v="2921"/>
    <m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3.74"/>
    <n v="12.466666666666667"/>
    <x v="6"/>
    <s v="photobooks"/>
    <x v="2922"/>
    <m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3.6080041046690612"/>
    <n v="65.111111111111114"/>
    <x v="3"/>
    <s v="spaces"/>
    <x v="2923"/>
    <m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3.5666666666666664"/>
    <n v="26.75"/>
    <x v="6"/>
    <s v="photobooks"/>
    <x v="2924"/>
    <m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0"/>
    <s v="wearables"/>
    <x v="2925"/>
    <m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3.55"/>
    <n v="591.66666666666663"/>
    <x v="0"/>
    <s v="wearables"/>
    <x v="2926"/>
    <m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3.54"/>
    <n v="59"/>
    <x v="5"/>
    <s v="fiction"/>
    <x v="2927"/>
    <m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.4666666666666663"/>
    <n v="47.272727272727273"/>
    <x v="3"/>
    <s v="plays"/>
    <x v="2928"/>
    <m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3"/>
    <s v="musical"/>
    <x v="2929"/>
    <m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.42"/>
    <n v="114"/>
    <x v="1"/>
    <s v="video games"/>
    <x v="2930"/>
    <m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.4125000000000001"/>
    <n v="22.75"/>
    <x v="3"/>
    <s v="musical"/>
    <x v="2931"/>
    <m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.4000000000000004"/>
    <n v="25.5"/>
    <x v="4"/>
    <s v="drama"/>
    <x v="2932"/>
    <m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.3673333333333333"/>
    <n v="34.128378378378379"/>
    <x v="1"/>
    <s v="video games"/>
    <x v="2933"/>
    <m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.3666666666666663"/>
    <n v="50.5"/>
    <x v="3"/>
    <s v="plays"/>
    <x v="2934"/>
    <m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.3444444444444441"/>
    <n v="150.5"/>
    <x v="0"/>
    <s v="web"/>
    <x v="2935"/>
    <m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.34"/>
    <n v="20.875"/>
    <x v="3"/>
    <s v="spaces"/>
    <x v="2936"/>
    <m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.3333333333333335"/>
    <n v="16.666666666666668"/>
    <x v="4"/>
    <s v="animation"/>
    <x v="2937"/>
    <m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.3333333333333335"/>
    <n v="250"/>
    <x v="0"/>
    <s v="web"/>
    <x v="2938"/>
    <m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.3333333333333335"/>
    <n v="50"/>
    <x v="5"/>
    <s v="fiction"/>
    <x v="2939"/>
    <m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.3333333333333335"/>
    <n v="7.5"/>
    <x v="6"/>
    <s v="photobooks"/>
    <x v="2940"/>
    <m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.3333333333333335"/>
    <n v="50"/>
    <x v="3"/>
    <s v="plays"/>
    <x v="2941"/>
    <m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.3076923076923079"/>
    <n v="53.75"/>
    <x v="4"/>
    <s v="animation"/>
    <x v="2942"/>
    <m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0"/>
    <s v="wearables"/>
    <x v="2943"/>
    <m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.2804000000000002"/>
    <n v="20.502500000000001"/>
    <x v="4"/>
    <s v="animation"/>
    <x v="2944"/>
    <m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0"/>
    <s v="web"/>
    <x v="2945"/>
    <m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.267605633802817"/>
    <n v="29"/>
    <x v="3"/>
    <s v="musical"/>
    <x v="2946"/>
    <m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.25"/>
    <n v="32.5"/>
    <x v="4"/>
    <s v="drama"/>
    <x v="2947"/>
    <m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.25"/>
    <n v="28.888888888888889"/>
    <x v="2"/>
    <s v="indie rock"/>
    <x v="2948"/>
    <m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.25"/>
    <n v="65"/>
    <x v="2"/>
    <s v="jazz"/>
    <x v="2949"/>
    <m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.25"/>
    <n v="39"/>
    <x v="3"/>
    <s v="plays"/>
    <x v="2950"/>
    <m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.214285714285714"/>
    <n v="15"/>
    <x v="3"/>
    <s v="plays"/>
    <x v="2951"/>
    <m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.2"/>
    <n v="64"/>
    <x v="4"/>
    <s v="animation"/>
    <x v="2952"/>
    <m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.2"/>
    <n v="40"/>
    <x v="2"/>
    <s v="jazz"/>
    <x v="2953"/>
    <m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.2"/>
    <n v="10.666666666666666"/>
    <x v="3"/>
    <s v="plays"/>
    <x v="2954"/>
    <m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.1875"/>
    <n v="12.75"/>
    <x v="6"/>
    <s v="people"/>
    <x v="2955"/>
    <m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.1481481481481479"/>
    <n v="21.25"/>
    <x v="7"/>
    <s v="small batch"/>
    <x v="2956"/>
    <m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4"/>
    <s v="science fiction"/>
    <x v="2957"/>
    <m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.1333333333333333"/>
    <n v="15.666666666666666"/>
    <x v="3"/>
    <s v="plays"/>
    <x v="2958"/>
    <m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0"/>
    <s v="wearables"/>
    <x v="2959"/>
    <m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.0833333333333335"/>
    <n v="61.666666666666664"/>
    <x v="3"/>
    <s v="plays"/>
    <x v="2960"/>
    <m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.0666666666666664"/>
    <n v="35.384615384615387"/>
    <x v="7"/>
    <s v="food trucks"/>
    <x v="2961"/>
    <m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.0579999999999998"/>
    <n v="84.944444444444443"/>
    <x v="0"/>
    <s v="wearables"/>
    <x v="2962"/>
    <m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.0153846153846153"/>
    <n v="32.666666666666664"/>
    <x v="2"/>
    <s v="jazz"/>
    <x v="2963"/>
    <m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2"/>
    <s v="world music"/>
    <x v="2964"/>
    <m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.0066666666666664"/>
    <n v="41"/>
    <x v="3"/>
    <s v="spaces"/>
    <x v="2965"/>
    <m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66"/>
    <m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67"/>
    <m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68"/>
    <m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69"/>
    <m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70"/>
    <m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71"/>
    <m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2.9894179894179893"/>
    <n v="14.125"/>
    <x v="2"/>
    <s v="indie rock"/>
    <x v="2972"/>
    <m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2.9550000000000001"/>
    <n v="73.875"/>
    <x v="6"/>
    <s v="photobooks"/>
    <x v="2973"/>
    <m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2.93"/>
    <n v="34.88095238095238"/>
    <x v="1"/>
    <s v="video games"/>
    <x v="2974"/>
    <m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2.9250000000000003"/>
    <n v="65"/>
    <x v="7"/>
    <s v="food trucks"/>
    <x v="2975"/>
    <m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5"/>
    <s v="translations"/>
    <x v="2976"/>
    <m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2.87"/>
    <n v="61.5"/>
    <x v="4"/>
    <s v="animation"/>
    <x v="2977"/>
    <m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2.85"/>
    <n v="57"/>
    <x v="3"/>
    <s v="plays"/>
    <x v="2978"/>
    <m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0"/>
    <s v="wearables"/>
    <x v="2979"/>
    <m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2.8000000000000003"/>
    <n v="35"/>
    <x v="2"/>
    <s v="indie rock"/>
    <x v="2980"/>
    <m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2"/>
    <s v="world music"/>
    <x v="2981"/>
    <m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2.75"/>
    <n v="15.714285714285714"/>
    <x v="4"/>
    <s v="drama"/>
    <x v="2982"/>
    <m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2.75"/>
    <n v="52.8"/>
    <x v="3"/>
    <s v="plays"/>
    <x v="2983"/>
    <m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2.73"/>
    <n v="27.3"/>
    <x v="3"/>
    <s v="plays"/>
    <x v="2984"/>
    <m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2.7272727272727271"/>
    <n v="1"/>
    <x v="5"/>
    <s v="translations"/>
    <x v="2985"/>
    <m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0"/>
    <s v="space exploration"/>
    <x v="2986"/>
    <m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2.7199999999999998"/>
    <n v="8.5"/>
    <x v="0"/>
    <s v="web"/>
    <x v="2987"/>
    <m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2.7025000000000001"/>
    <n v="49.136363636363633"/>
    <x v="6"/>
    <s v="photobooks"/>
    <x v="2988"/>
    <m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2.7"/>
    <n v="16.2"/>
    <x v="1"/>
    <s v="video games"/>
    <x v="2989"/>
    <m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2.7"/>
    <n v="23.625"/>
    <x v="3"/>
    <s v="plays"/>
    <x v="2990"/>
    <m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2.6969696969696968"/>
    <n v="106.8"/>
    <x v="0"/>
    <s v="gadgets"/>
    <x v="2991"/>
    <m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2.6866666666666665"/>
    <n v="13"/>
    <x v="0"/>
    <s v="wearables"/>
    <x v="2992"/>
    <m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4"/>
    <s v="science fiction"/>
    <x v="2993"/>
    <m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2.666666666666667"/>
    <n v="66.666666666666671"/>
    <x v="5"/>
    <s v="fiction"/>
    <x v="2994"/>
    <m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2.666666666666667"/>
    <n v="32"/>
    <x v="2"/>
    <s v="jazz"/>
    <x v="2995"/>
    <m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0"/>
    <s v="wearables"/>
    <x v="2996"/>
    <m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3"/>
    <s v="musical"/>
    <x v="2997"/>
    <m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2.666666666666667"/>
    <n v="800"/>
    <x v="3"/>
    <s v="plays"/>
    <x v="2998"/>
    <m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2.6660714285714282"/>
    <n v="17.987951807228917"/>
    <x v="1"/>
    <s v="video games"/>
    <x v="2999"/>
    <m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8"/>
    <s v="audio"/>
    <x v="3000"/>
    <m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0"/>
    <s v="web"/>
    <x v="3001"/>
    <m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2.6076923076923078"/>
    <n v="37.666666666666664"/>
    <x v="1"/>
    <s v="video games"/>
    <x v="3002"/>
    <m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2.6069999999999998"/>
    <n v="108.625"/>
    <x v="0"/>
    <s v="wearables"/>
    <x v="3003"/>
    <m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2.5545454545454547"/>
    <n v="40.142857142857146"/>
    <x v="7"/>
    <s v="restaurants"/>
    <x v="3004"/>
    <m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2.5333333333333332"/>
    <n v="23.75"/>
    <x v="3"/>
    <s v="plays"/>
    <x v="3005"/>
    <m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2.5"/>
    <n v="200"/>
    <x v="0"/>
    <s v="web"/>
    <x v="3006"/>
    <m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2.5"/>
    <n v="10"/>
    <x v="1"/>
    <s v="video games"/>
    <x v="3007"/>
    <m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5"/>
    <s v="art books"/>
    <x v="3008"/>
    <m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0"/>
    <s v="web"/>
    <x v="3009"/>
    <m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2.5"/>
    <n v="12.5"/>
    <x v="3"/>
    <s v="spaces"/>
    <x v="3010"/>
    <m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2.5"/>
    <n v="200"/>
    <x v="3"/>
    <s v="spaces"/>
    <x v="3011"/>
    <m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2.5"/>
    <n v="25"/>
    <x v="3"/>
    <s v="plays"/>
    <x v="3012"/>
    <m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2.5"/>
    <n v="35.714285714285715"/>
    <x v="3"/>
    <s v="plays"/>
    <x v="3013"/>
    <m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.484"/>
    <n v="155.25"/>
    <x v="0"/>
    <s v="wearables"/>
    <x v="3014"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5"/>
    <s v="art books"/>
    <x v="3015"/>
    <m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.4500000000000002"/>
    <n v="163.33333333333334"/>
    <x v="3"/>
    <s v="plays"/>
    <x v="3016"/>
    <m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.44"/>
    <n v="67.777777777777771"/>
    <x v="3"/>
    <s v="spaces"/>
    <x v="3017"/>
    <m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.4375"/>
    <n v="27.857142857142858"/>
    <x v="2"/>
    <s v="indie rock"/>
    <x v="3018"/>
    <m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.4340000000000002"/>
    <n v="202.83333333333334"/>
    <x v="7"/>
    <s v="food trucks"/>
    <x v="3019"/>
    <m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0"/>
    <s v="wearables"/>
    <x v="3020"/>
    <m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.4222222222222221"/>
    <n v="36.333333333333336"/>
    <x v="1"/>
    <s v="video games"/>
    <x v="3021"/>
    <m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.4"/>
    <n v="4.8"/>
    <x v="4"/>
    <s v="animation"/>
    <x v="3022"/>
    <m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.4"/>
    <n v="60"/>
    <x v="5"/>
    <s v="fiction"/>
    <x v="3023"/>
    <m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.4"/>
    <n v="15"/>
    <x v="3"/>
    <s v="plays"/>
    <x v="3024"/>
    <m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.3764705882352941"/>
    <n v="202"/>
    <x v="3"/>
    <s v="plays"/>
    <x v="3025"/>
    <m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4"/>
    <s v="science fiction"/>
    <x v="3026"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.3345000000000002"/>
    <n v="424.45454545454544"/>
    <x v="0"/>
    <s v="wearables"/>
    <x v="3027"/>
    <m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0"/>
    <s v="wearables"/>
    <x v="3028"/>
    <m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.3220000000000001"/>
    <n v="37.451612903225808"/>
    <x v="0"/>
    <s v="wearables"/>
    <x v="3029"/>
    <m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.3076923076923079"/>
    <n v="25"/>
    <x v="6"/>
    <s v="places"/>
    <x v="3030"/>
    <m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.2999999999999998"/>
    <n v="23"/>
    <x v="1"/>
    <s v="video games"/>
    <x v="3031"/>
    <m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.2727272727272729"/>
    <n v="113.63636363636364"/>
    <x v="4"/>
    <s v="animation"/>
    <x v="3032"/>
    <m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.2650000000000001"/>
    <n v="32.357142857142854"/>
    <x v="3"/>
    <s v="plays"/>
    <x v="3033"/>
    <m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.25"/>
    <n v="9"/>
    <x v="4"/>
    <s v="animation"/>
    <x v="3034"/>
    <m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.2444444444444445"/>
    <n v="50.5"/>
    <x v="2"/>
    <s v="jazz"/>
    <x v="3035"/>
    <m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.2388059701492535"/>
    <n v="50"/>
    <x v="5"/>
    <s v="fiction"/>
    <x v="3036"/>
    <m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3037"/>
    <m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.230268181818182"/>
    <n v="39.569274193548388"/>
    <x v="4"/>
    <s v="animation"/>
    <x v="3038"/>
    <m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0"/>
    <s v="wearables"/>
    <x v="3039"/>
    <m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.1999999999999997"/>
    <n v="55"/>
    <x v="2"/>
    <s v="jazz"/>
    <x v="3040"/>
    <m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.1999999999999997"/>
    <n v="27.5"/>
    <x v="3"/>
    <s v="plays"/>
    <x v="3041"/>
    <m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3"/>
    <s v="spaces"/>
    <x v="3042"/>
    <m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.1428571428571428"/>
    <n v="7.5"/>
    <x v="3"/>
    <s v="musical"/>
    <x v="3043"/>
    <m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.1333333333333333"/>
    <n v="8"/>
    <x v="3"/>
    <s v="plays"/>
    <x v="3044"/>
    <m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.12"/>
    <n v="53"/>
    <x v="5"/>
    <s v="children's books"/>
    <x v="3045"/>
    <m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.1129899999999995"/>
    <n v="21.34333333333333"/>
    <x v="1"/>
    <s v="video games"/>
    <x v="3046"/>
    <m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.105"/>
    <n v="70.166666666666671"/>
    <x v="3"/>
    <s v="plays"/>
    <x v="3047"/>
    <m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.1"/>
    <n v="17.5"/>
    <x v="5"/>
    <s v="fiction"/>
    <x v="3048"/>
    <m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.1"/>
    <n v="15.75"/>
    <x v="3"/>
    <s v="plays"/>
    <x v="3049"/>
    <m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.083333333333333"/>
    <n v="6.25"/>
    <x v="6"/>
    <s v="photobooks"/>
    <x v="3050"/>
    <m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.0549999999999997"/>
    <n v="51.375"/>
    <x v="0"/>
    <s v="wearables"/>
    <x v="3051"/>
    <m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0"/>
    <s v="space exploration"/>
    <x v="3052"/>
    <m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.0500000000000003"/>
    <n v="10.25"/>
    <x v="3"/>
    <s v="plays"/>
    <x v="3053"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.0454545454545454"/>
    <n v="22.5"/>
    <x v="2"/>
    <s v="jazz"/>
    <x v="3054"/>
    <m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.036"/>
    <n v="84.833333333333329"/>
    <x v="6"/>
    <s v="photobooks"/>
    <x v="3055"/>
    <m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.0066666666666668"/>
    <n v="50.166666666666664"/>
    <x v="4"/>
    <s v="animation"/>
    <x v="3056"/>
    <m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57"/>
    <m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58"/>
    <m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059"/>
    <m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60"/>
    <m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61"/>
    <m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062"/>
    <m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063"/>
    <m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1.9900000000000002"/>
    <n v="66.333333333333329"/>
    <x v="6"/>
    <s v="photobooks"/>
    <x v="3064"/>
    <m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1.9666666666666666"/>
    <n v="59"/>
    <x v="3"/>
    <s v="plays"/>
    <x v="3065"/>
    <m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1.9416666666666664"/>
    <n v="33.285714285714285"/>
    <x v="0"/>
    <s v="wearables"/>
    <x v="3066"/>
    <m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1.9259999999999999"/>
    <n v="160.5"/>
    <x v="0"/>
    <s v="wearables"/>
    <x v="3067"/>
    <m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1.9066666666666665"/>
    <n v="57.2"/>
    <x v="0"/>
    <s v="wearables"/>
    <x v="3068"/>
    <m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1.9"/>
    <n v="19"/>
    <x v="5"/>
    <s v="fiction"/>
    <x v="3069"/>
    <m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1.9"/>
    <n v="15.833333333333334"/>
    <x v="3"/>
    <s v="plays"/>
    <x v="3070"/>
    <m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0"/>
    <s v="space exploration"/>
    <x v="3071"/>
    <m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4"/>
    <s v="science fiction"/>
    <x v="3072"/>
    <m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3"/>
    <s v="spaces"/>
    <x v="3073"/>
    <m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1.8399999999999999"/>
    <n v="76.666666666666671"/>
    <x v="7"/>
    <s v="food trucks"/>
    <x v="3074"/>
    <m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1.8399999999999999"/>
    <n v="5.75"/>
    <x v="3"/>
    <s v="plays"/>
    <x v="3075"/>
    <m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1.8333333333333333"/>
    <n v="18.333333333333332"/>
    <x v="3"/>
    <s v="plays"/>
    <x v="3076"/>
    <m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0"/>
    <s v="web"/>
    <x v="3077"/>
    <m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1.7999999999999998"/>
    <n v="30"/>
    <x v="3"/>
    <s v="plays"/>
    <x v="3078"/>
    <m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1.7538461538461538"/>
    <n v="12.666666666666666"/>
    <x v="4"/>
    <s v="animation"/>
    <x v="3079"/>
    <m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1.7500000000000002"/>
    <n v="52.5"/>
    <x v="7"/>
    <s v="restaurants"/>
    <x v="3080"/>
    <m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1.7500000000000002"/>
    <n v="35"/>
    <x v="3"/>
    <s v="plays"/>
    <x v="3081"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3"/>
    <s v="musical"/>
    <x v="3082"/>
    <m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1.7457500000000001"/>
    <n v="11.638333333333334"/>
    <x v="6"/>
    <s v="photobooks"/>
    <x v="3083"/>
    <m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1.7333333333333332"/>
    <n v="34.666666666666664"/>
    <x v="1"/>
    <s v="video games"/>
    <x v="3084"/>
    <m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1.7333333333333332"/>
    <n v="13"/>
    <x v="7"/>
    <s v="food trucks"/>
    <x v="3085"/>
    <m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1.7319999999999998"/>
    <n v="108.25"/>
    <x v="0"/>
    <s v="gadgets"/>
    <x v="3086"/>
    <m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1.722"/>
    <n v="50.647058823529413"/>
    <x v="0"/>
    <s v="wearables"/>
    <x v="3087"/>
    <m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1.7098591549295776"/>
    <n v="25.291666666666668"/>
    <x v="1"/>
    <s v="video games"/>
    <x v="3088"/>
    <m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1.7000000000000002"/>
    <n v="34"/>
    <x v="5"/>
    <s v="fiction"/>
    <x v="3089"/>
    <m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1.7000000000000002"/>
    <n v="510"/>
    <x v="6"/>
    <s v="places"/>
    <x v="3090"/>
    <m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1.6714285714285713"/>
    <n v="25.434782608695652"/>
    <x v="1"/>
    <s v="mobile games"/>
    <x v="3091"/>
    <m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1.6666666666666667"/>
    <n v="50"/>
    <x v="2"/>
    <s v="faith"/>
    <x v="3092"/>
    <m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1.6666666666666667"/>
    <n v="5"/>
    <x v="3"/>
    <s v="musical"/>
    <x v="3093"/>
    <m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1.6620689655172414"/>
    <n v="48.2"/>
    <x v="5"/>
    <s v="translations"/>
    <x v="3094"/>
    <m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1.6363636363636365"/>
    <n v="15"/>
    <x v="3"/>
    <s v="plays"/>
    <x v="3095"/>
    <m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1.6316666666666666"/>
    <n v="61.1875"/>
    <x v="7"/>
    <s v="food trucks"/>
    <x v="3096"/>
    <m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1.625"/>
    <n v="13"/>
    <x v="0"/>
    <s v="wearables"/>
    <x v="3097"/>
    <m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1.6199999999999999"/>
    <n v="16.2"/>
    <x v="1"/>
    <s v="video games"/>
    <x v="3098"/>
    <m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1.6"/>
    <n v="2"/>
    <x v="0"/>
    <s v="gadgets"/>
    <x v="3099"/>
    <m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1.6"/>
    <n v="5.333333333333333"/>
    <x v="1"/>
    <s v="video games"/>
    <x v="3100"/>
    <m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1.6"/>
    <n v="13.333333333333334"/>
    <x v="3"/>
    <s v="plays"/>
    <x v="3101"/>
    <m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8"/>
    <s v="audio"/>
    <x v="3102"/>
    <m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1.51"/>
    <n v="50.333333333333336"/>
    <x v="7"/>
    <s v="food trucks"/>
    <x v="3103"/>
    <m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0"/>
    <s v="web"/>
    <x v="3104"/>
    <m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1.5"/>
    <n v="11.25"/>
    <x v="3"/>
    <s v="plays"/>
    <x v="3105"/>
    <m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.4814814814814816"/>
    <n v="100"/>
    <x v="3"/>
    <s v="plays"/>
    <x v="3106"/>
    <m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.4749999999999999"/>
    <n v="13.111111111111111"/>
    <x v="3"/>
    <s v="plays"/>
    <x v="3107"/>
    <m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.4710000000000001"/>
    <n v="61.291666666666664"/>
    <x v="0"/>
    <s v="wearables"/>
    <x v="3108"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.4642857142857144"/>
    <n v="205"/>
    <x v="3"/>
    <s v="musical"/>
    <x v="3109"/>
    <m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.4583333333333333"/>
    <n v="35"/>
    <x v="0"/>
    <s v="web"/>
    <x v="3110"/>
    <m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.4545454545454546"/>
    <n v="20"/>
    <x v="2"/>
    <s v="jazz"/>
    <x v="3111"/>
    <m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.4500000000000002"/>
    <n v="217.5"/>
    <x v="3"/>
    <s v="plays"/>
    <x v="3112"/>
    <m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0"/>
    <s v="space exploration"/>
    <x v="3113"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.4321428571428572"/>
    <n v="501.25"/>
    <x v="7"/>
    <s v="food trucks"/>
    <x v="3114"/>
    <m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.4285714285714286"/>
    <n v="25"/>
    <x v="2"/>
    <s v="jazz"/>
    <x v="3115"/>
    <m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.4210526315789473"/>
    <n v="15"/>
    <x v="3"/>
    <s v="plays"/>
    <x v="3116"/>
    <m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.4200000000000002"/>
    <n v="31.555555555555557"/>
    <x v="1"/>
    <s v="video games"/>
    <x v="3117"/>
    <m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5"/>
    <s v="art books"/>
    <x v="3118"/>
    <m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8"/>
    <s v="audio"/>
    <x v="3119"/>
    <m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0"/>
    <s v="web"/>
    <x v="3120"/>
    <m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.3818181818181818"/>
    <n v="19"/>
    <x v="6"/>
    <s v="photobooks"/>
    <x v="3121"/>
    <m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0"/>
    <s v="web"/>
    <x v="3122"/>
    <m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.3673469387755102"/>
    <n v="67"/>
    <x v="4"/>
    <s v="animation"/>
    <x v="3123"/>
    <m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0"/>
    <s v="wearables"/>
    <x v="3124"/>
    <m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.3666666666666667"/>
    <n v="68.333333333333329"/>
    <x v="4"/>
    <s v="animation"/>
    <x v="3125"/>
    <m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.365"/>
    <n v="39"/>
    <x v="0"/>
    <s v="wearables"/>
    <x v="3126"/>
    <m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0"/>
    <s v="web"/>
    <x v="3127"/>
    <m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.3333333333333335"/>
    <n v="10"/>
    <x v="1"/>
    <s v="video games"/>
    <x v="3128"/>
    <m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.3333333333333335"/>
    <n v="20"/>
    <x v="6"/>
    <s v="photobooks"/>
    <x v="3129"/>
    <m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.3333333333333335"/>
    <n v="20"/>
    <x v="3"/>
    <s v="plays"/>
    <x v="3130"/>
    <m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.3299999999999998"/>
    <n v="16.625"/>
    <x v="4"/>
    <s v="animation"/>
    <x v="3131"/>
    <m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.3270833333333334"/>
    <n v="24.5"/>
    <x v="0"/>
    <s v="gadgets"/>
    <x v="3132"/>
    <m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.325"/>
    <n v="26.5"/>
    <x v="0"/>
    <s v="wearables"/>
    <x v="3133"/>
    <m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0"/>
    <s v="wearables"/>
    <x v="3134"/>
    <m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.3"/>
    <n v="32.5"/>
    <x v="2"/>
    <s v="jazz"/>
    <x v="3135"/>
    <m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.3"/>
    <n v="8.125"/>
    <x v="0"/>
    <s v="wearables"/>
    <x v="3136"/>
    <m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.3"/>
    <n v="13"/>
    <x v="3"/>
    <s v="plays"/>
    <x v="3137"/>
    <m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.2933333333333332"/>
    <n v="19.399999999999999"/>
    <x v="0"/>
    <s v="wearables"/>
    <x v="3138"/>
    <m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.2857142857142856"/>
    <n v="9"/>
    <x v="2"/>
    <s v="jazz"/>
    <x v="3139"/>
    <m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0"/>
    <s v="web"/>
    <x v="3140"/>
    <m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.25"/>
    <n v="12.5"/>
    <x v="3"/>
    <s v="musical"/>
    <x v="3141"/>
    <m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.25"/>
    <n v="62.5"/>
    <x v="3"/>
    <s v="plays"/>
    <x v="3142"/>
    <m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.25"/>
    <n v="10"/>
    <x v="3"/>
    <s v="plays"/>
    <x v="3143"/>
    <m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.24"/>
    <n v="34.444444444444443"/>
    <x v="7"/>
    <s v="food trucks"/>
    <x v="3144"/>
    <m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.2222222222222223"/>
    <n v="27.5"/>
    <x v="5"/>
    <s v="translations"/>
    <x v="3145"/>
    <m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0"/>
    <s v="web"/>
    <x v="3146"/>
    <m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.2"/>
    <n v="3"/>
    <x v="0"/>
    <s v="web"/>
    <x v="3147"/>
    <m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.2"/>
    <n v="4"/>
    <x v="0"/>
    <s v="gadgets"/>
    <x v="3148"/>
    <m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.2"/>
    <n v="20"/>
    <x v="3"/>
    <s v="plays"/>
    <x v="3149"/>
    <m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.1919999999999999"/>
    <n v="49.666666666666664"/>
    <x v="0"/>
    <s v="wearables"/>
    <x v="3150"/>
    <m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.1831900000000002"/>
    <n v="56.342380952380957"/>
    <x v="3"/>
    <s v="spaces"/>
    <x v="3151"/>
    <m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.1499999999999999"/>
    <n v="57.5"/>
    <x v="4"/>
    <s v="animation"/>
    <x v="3152"/>
    <m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.1428571428571428"/>
    <n v="20"/>
    <x v="2"/>
    <s v="jazz"/>
    <x v="3153"/>
    <m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.1428571428571428"/>
    <n v="200"/>
    <x v="7"/>
    <s v="food trucks"/>
    <x v="3154"/>
    <m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0"/>
    <s v="wearables"/>
    <x v="3155"/>
    <m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0"/>
    <s v="wearables"/>
    <x v="3156"/>
    <m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.125"/>
    <n v="11.25"/>
    <x v="5"/>
    <s v="children's books"/>
    <x v="3157"/>
    <m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.1222222222222222"/>
    <n v="673.33333333333337"/>
    <x v="5"/>
    <s v="translations"/>
    <x v="3158"/>
    <m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.1159999999999999"/>
    <n v="46.5"/>
    <x v="4"/>
    <s v="drama"/>
    <x v="3159"/>
    <m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.1111111111111112"/>
    <n v="50"/>
    <x v="3"/>
    <s v="plays"/>
    <x v="3160"/>
    <m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.0999999999999999"/>
    <n v="55"/>
    <x v="5"/>
    <s v="children's books"/>
    <x v="3161"/>
    <m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.077142857142857"/>
    <n v="41.888888888888886"/>
    <x v="0"/>
    <s v="wearables"/>
    <x v="3162"/>
    <m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.075"/>
    <n v="35.833333333333336"/>
    <x v="4"/>
    <s v="animation"/>
    <x v="3163"/>
    <m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.06"/>
    <n v="90.857142857142861"/>
    <x v="0"/>
    <s v="wearables"/>
    <x v="3164"/>
    <m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.06"/>
    <n v="35.333333333333336"/>
    <x v="0"/>
    <s v="wearables"/>
    <x v="3165"/>
    <m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.06"/>
    <n v="16.307692307692307"/>
    <x v="1"/>
    <s v="mobile games"/>
    <x v="3166"/>
    <m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.06"/>
    <n v="13.25"/>
    <x v="5"/>
    <s v="children's books"/>
    <x v="3167"/>
    <m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.0571428571428572"/>
    <n v="18.5"/>
    <x v="3"/>
    <s v="plays"/>
    <x v="3168"/>
    <m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.0526315789473684"/>
    <n v="35.714285714285715"/>
    <x v="7"/>
    <s v="restaurants"/>
    <x v="3169"/>
    <m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.05"/>
    <n v="3"/>
    <x v="1"/>
    <s v="video games"/>
    <x v="3170"/>
    <m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.05"/>
    <n v="7"/>
    <x v="3"/>
    <s v="plays"/>
    <x v="3171"/>
    <m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.05"/>
    <n v="52.5"/>
    <x v="3"/>
    <s v="plays"/>
    <x v="3172"/>
    <m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0"/>
    <s v="web"/>
    <x v="3173"/>
    <m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.04"/>
    <n v="28.888888888888889"/>
    <x v="0"/>
    <s v="gadgets"/>
    <x v="3174"/>
    <m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.02"/>
    <n v="25.5"/>
    <x v="4"/>
    <s v="animation"/>
    <x v="3175"/>
    <m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.02"/>
    <n v="25.5"/>
    <x v="2"/>
    <s v="faith"/>
    <x v="3176"/>
    <m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.02"/>
    <n v="12.75"/>
    <x v="3"/>
    <s v="musical"/>
    <x v="3177"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78"/>
    <m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179"/>
    <m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80"/>
    <m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181"/>
    <m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182"/>
    <m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183"/>
    <m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184"/>
    <m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185"/>
    <m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186"/>
    <m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187"/>
    <m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188"/>
    <m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189"/>
    <m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190"/>
    <m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191"/>
    <m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192"/>
    <m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193"/>
    <m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0.99546510341776351"/>
    <n v="18"/>
    <x v="7"/>
    <s v="food trucks"/>
    <x v="3194"/>
    <m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0.97699999999999987"/>
    <n v="195.4"/>
    <x v="0"/>
    <s v="wearables"/>
    <x v="3195"/>
    <m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0"/>
    <s v="web"/>
    <x v="3196"/>
    <m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0.97142857142857131"/>
    <n v="22.666666666666668"/>
    <x v="3"/>
    <s v="plays"/>
    <x v="3197"/>
    <m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0.96"/>
    <n v="24"/>
    <x v="3"/>
    <s v="plays"/>
    <x v="3198"/>
    <m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0.95"/>
    <n v="10.555555555555555"/>
    <x v="0"/>
    <s v="wearables"/>
    <x v="3199"/>
    <m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4"/>
    <s v="science fiction"/>
    <x v="3200"/>
    <m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0.91066666666666674"/>
    <n v="68.3"/>
    <x v="0"/>
    <s v="web"/>
    <x v="3201"/>
    <m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2"/>
    <s v="world music"/>
    <x v="3202"/>
    <m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0.90909090909090906"/>
    <n v="25"/>
    <x v="3"/>
    <s v="plays"/>
    <x v="3203"/>
    <m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0.89999999999999991"/>
    <n v="22.5"/>
    <x v="3"/>
    <s v="plays"/>
    <x v="3204"/>
    <m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0"/>
    <s v="space exploration"/>
    <x v="3205"/>
    <m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0.88500000000000001"/>
    <n v="35.4"/>
    <x v="3"/>
    <s v="plays"/>
    <x v="3206"/>
    <m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0"/>
    <s v="space exploration"/>
    <x v="3207"/>
    <m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0.87500000000000011"/>
    <n v="11.666666666666666"/>
    <x v="2"/>
    <s v="faith"/>
    <x v="3208"/>
    <m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0.87454545454545463"/>
    <n v="120.25"/>
    <x v="0"/>
    <s v="wearables"/>
    <x v="3209"/>
    <m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0.86250000000000004"/>
    <n v="69"/>
    <x v="0"/>
    <s v="makerspaces"/>
    <x v="3210"/>
    <m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0.86206896551724133"/>
    <n v="125"/>
    <x v="4"/>
    <s v="drama"/>
    <x v="3211"/>
    <m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0.85714285714285721"/>
    <n v="15"/>
    <x v="2"/>
    <s v="jazz"/>
    <x v="3212"/>
    <m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5"/>
    <s v="translations"/>
    <x v="3213"/>
    <m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0.85142857142857142"/>
    <n v="99.333333333333329"/>
    <x v="0"/>
    <s v="wearables"/>
    <x v="3214"/>
    <m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0.85129023676509719"/>
    <n v="16"/>
    <x v="5"/>
    <s v="fiction"/>
    <x v="3215"/>
    <m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0.85000000000000009"/>
    <n v="5.3125"/>
    <x v="1"/>
    <s v="video games"/>
    <x v="3216"/>
    <m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0.85000000000000009"/>
    <n v="11.333333333333334"/>
    <x v="5"/>
    <s v="children's books"/>
    <x v="3217"/>
    <m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3218"/>
    <m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0.8417399858735245"/>
    <n v="415.77777777777777"/>
    <x v="3"/>
    <s v="spaces"/>
    <x v="3219"/>
    <m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5"/>
    <s v="art books"/>
    <x v="3220"/>
    <m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0.84"/>
    <n v="25.2"/>
    <x v="0"/>
    <s v="wearables"/>
    <x v="3221"/>
    <m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0.83333333333333337"/>
    <n v="8.3333333333333339"/>
    <x v="7"/>
    <s v="food trucks"/>
    <x v="3222"/>
    <m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0.83333333333333337"/>
    <n v="25"/>
    <x v="3"/>
    <s v="plays"/>
    <x v="3223"/>
    <m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0.83333333333333337"/>
    <n v="62.5"/>
    <x v="3"/>
    <s v="plays"/>
    <x v="3224"/>
    <m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0.82857142857142851"/>
    <n v="7.25"/>
    <x v="3"/>
    <s v="plays"/>
    <x v="3225"/>
    <m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0.82000000000000006"/>
    <n v="16.399999999999999"/>
    <x v="4"/>
    <s v="animation"/>
    <x v="3226"/>
    <m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0.82000000000000006"/>
    <n v="410"/>
    <x v="1"/>
    <s v="video games"/>
    <x v="3227"/>
    <m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0"/>
    <s v="wearables"/>
    <x v="3228"/>
    <m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0.8125"/>
    <n v="32.5"/>
    <x v="2"/>
    <s v="jazz"/>
    <x v="3229"/>
    <m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0.80999999999999994"/>
    <n v="101.25"/>
    <x v="1"/>
    <s v="video games"/>
    <x v="3230"/>
    <m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0.8"/>
    <n v="133.33333333333334"/>
    <x v="4"/>
    <s v="animation"/>
    <x v="3231"/>
    <m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0.8"/>
    <n v="20"/>
    <x v="0"/>
    <s v="web"/>
    <x v="3232"/>
    <m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0.8"/>
    <n v="30"/>
    <x v="2"/>
    <s v="indie rock"/>
    <x v="3233"/>
    <m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2"/>
    <s v="world music"/>
    <x v="3234"/>
    <m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0.8"/>
    <n v="1"/>
    <x v="1"/>
    <s v="video games"/>
    <x v="3235"/>
    <m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0"/>
    <s v="web"/>
    <x v="3236"/>
    <m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0.8"/>
    <n v="13.333333333333334"/>
    <x v="7"/>
    <s v="food trucks"/>
    <x v="3237"/>
    <m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0.8"/>
    <n v="3"/>
    <x v="3"/>
    <s v="plays"/>
    <x v="3238"/>
    <m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0.8"/>
    <n v="10"/>
    <x v="3"/>
    <s v="plays"/>
    <x v="3239"/>
    <m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0.79909090909090907"/>
    <n v="30.310344827586206"/>
    <x v="0"/>
    <s v="wearables"/>
    <x v="3240"/>
    <m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0.79600000000000004"/>
    <n v="199"/>
    <x v="0"/>
    <s v="wearables"/>
    <x v="3241"/>
    <m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0.79200000000000004"/>
    <n v="56.571428571428569"/>
    <x v="4"/>
    <s v="animation"/>
    <x v="3242"/>
    <m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0.77999999999999992"/>
    <n v="9.75"/>
    <x v="3"/>
    <s v="plays"/>
    <x v="3243"/>
    <m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0.77"/>
    <n v="38.5"/>
    <x v="5"/>
    <s v="translations"/>
    <x v="3244"/>
    <m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0.76923076923076927"/>
    <n v="25"/>
    <x v="5"/>
    <s v="children's books"/>
    <x v="3245"/>
    <m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0.76500000000000001"/>
    <n v="11.76923076923077"/>
    <x v="4"/>
    <s v="animation"/>
    <x v="3246"/>
    <m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0.76129032258064511"/>
    <n v="33.714285714285715"/>
    <x v="6"/>
    <s v="people"/>
    <x v="3247"/>
    <m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0.76"/>
    <n v="15.2"/>
    <x v="4"/>
    <s v="animation"/>
    <x v="3248"/>
    <m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0.752"/>
    <n v="23.5"/>
    <x v="7"/>
    <s v="food trucks"/>
    <x v="3249"/>
    <m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0.75"/>
    <n v="22.5"/>
    <x v="0"/>
    <s v="wearables"/>
    <x v="3250"/>
    <m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0.75"/>
    <n v="15"/>
    <x v="5"/>
    <s v="fiction"/>
    <x v="3251"/>
    <m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3252"/>
    <m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0.73333333333333328"/>
    <n v="22"/>
    <x v="2"/>
    <s v="faith"/>
    <x v="3253"/>
    <m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0.72222222222222221"/>
    <n v="13"/>
    <x v="1"/>
    <s v="video games"/>
    <x v="3254"/>
    <m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0.72"/>
    <n v="120"/>
    <x v="4"/>
    <s v="drama"/>
    <x v="3255"/>
    <m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0.72"/>
    <n v="108"/>
    <x v="7"/>
    <s v="small batch"/>
    <x v="3256"/>
    <m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0.72"/>
    <n v="9"/>
    <x v="5"/>
    <s v="children's books"/>
    <x v="3257"/>
    <m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4"/>
    <s v="science fiction"/>
    <x v="3258"/>
    <m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0.71785714285714286"/>
    <n v="22.333333333333332"/>
    <x v="7"/>
    <s v="food trucks"/>
    <x v="3259"/>
    <m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0.7155635062611807"/>
    <n v="20"/>
    <x v="0"/>
    <s v="web"/>
    <x v="3260"/>
    <m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0.7142857142857143"/>
    <n v="25"/>
    <x v="5"/>
    <s v="fiction"/>
    <x v="3261"/>
    <m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0.7142857142857143"/>
    <n v="25"/>
    <x v="7"/>
    <s v="food trucks"/>
    <x v="3262"/>
    <m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0.7000700070007001"/>
    <n v="17.5"/>
    <x v="7"/>
    <s v="food trucks"/>
    <x v="3263"/>
    <m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0.70000000000000007"/>
    <n v="8.75"/>
    <x v="0"/>
    <s v="web"/>
    <x v="3264"/>
    <m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0.70000000000000007"/>
    <n v="7"/>
    <x v="5"/>
    <s v="fiction"/>
    <x v="3265"/>
    <m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0.70000000000000007"/>
    <n v="35"/>
    <x v="1"/>
    <s v="video games"/>
    <x v="3266"/>
    <m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0.70000000000000007"/>
    <n v="10.5"/>
    <x v="7"/>
    <s v="food trucks"/>
    <x v="3267"/>
    <m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0.69641025641025645"/>
    <n v="49.381818181818183"/>
    <x v="1"/>
    <s v="video games"/>
    <x v="3268"/>
    <m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0"/>
    <s v="web"/>
    <x v="3269"/>
    <m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0.6875"/>
    <n v="27.5"/>
    <x v="7"/>
    <s v="food trucks"/>
    <x v="3270"/>
    <m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0.68631863186318631"/>
    <n v="20.333333333333332"/>
    <x v="4"/>
    <s v="animation"/>
    <x v="3271"/>
    <m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0"/>
    <s v="web"/>
    <x v="3272"/>
    <m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0.67999999999999994"/>
    <n v="34"/>
    <x v="2"/>
    <s v="faith"/>
    <x v="3273"/>
    <m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0.67500000000000004"/>
    <n v="6.75"/>
    <x v="3"/>
    <s v="plays"/>
    <x v="3274"/>
    <m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5"/>
    <s v="art books"/>
    <x v="3275"/>
    <m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0.6696428571428571"/>
    <n v="10"/>
    <x v="4"/>
    <s v="animation"/>
    <x v="3276"/>
    <m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0.66666666666666674"/>
    <n v="20"/>
    <x v="1"/>
    <s v="mobile games"/>
    <x v="3277"/>
    <m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0.66666666666666674"/>
    <n v="5"/>
    <x v="5"/>
    <s v="children's books"/>
    <x v="3278"/>
    <m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3"/>
    <s v="spaces"/>
    <x v="3279"/>
    <m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0.66666666666666674"/>
    <n v="10"/>
    <x v="3"/>
    <s v="plays"/>
    <x v="3280"/>
    <m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0.66666666666666674"/>
    <n v="500"/>
    <x v="3"/>
    <s v="musical"/>
    <x v="3281"/>
    <m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5"/>
    <s v="art books"/>
    <x v="3282"/>
    <m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0"/>
    <s v="web"/>
    <x v="3283"/>
    <m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0.625"/>
    <n v="50"/>
    <x v="7"/>
    <s v="food trucks"/>
    <x v="3284"/>
    <m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0.625"/>
    <n v="62.5"/>
    <x v="3"/>
    <s v="spaces"/>
    <x v="3285"/>
    <m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0.625"/>
    <n v="25"/>
    <x v="3"/>
    <s v="plays"/>
    <x v="3286"/>
    <m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0"/>
    <s v="wearables"/>
    <x v="3287"/>
    <m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0.60399999999999998"/>
    <n v="50.333333333333336"/>
    <x v="7"/>
    <s v="food trucks"/>
    <x v="3288"/>
    <m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0.6"/>
    <n v="30"/>
    <x v="2"/>
    <s v="jazz"/>
    <x v="3289"/>
    <m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0.6"/>
    <n v="15"/>
    <x v="7"/>
    <s v="restaurants"/>
    <x v="3290"/>
    <m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3291"/>
    <m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0.6"/>
    <n v="22.5"/>
    <x v="3"/>
    <s v="plays"/>
    <x v="3292"/>
    <m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0"/>
    <s v="space exploration"/>
    <x v="3293"/>
    <m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0.58333333333333337"/>
    <n v="8.75"/>
    <x v="2"/>
    <s v="faith"/>
    <x v="3294"/>
    <m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4"/>
    <s v="science fiction"/>
    <x v="3295"/>
    <m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0"/>
    <s v="web"/>
    <x v="3296"/>
    <m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0.56800000000000006"/>
    <n v="28.4"/>
    <x v="1"/>
    <s v="video games"/>
    <x v="3297"/>
    <m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0.55999999999999994"/>
    <n v="14"/>
    <x v="0"/>
    <s v="web"/>
    <x v="3298"/>
    <m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0.55999999999999994"/>
    <n v="93.333333333333329"/>
    <x v="0"/>
    <s v="wearables"/>
    <x v="3299"/>
    <m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0.55999999999999994"/>
    <n v="18.666666666666668"/>
    <x v="1"/>
    <s v="video games"/>
    <x v="3300"/>
    <m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0.55833333333333335"/>
    <n v="55.833333333333336"/>
    <x v="7"/>
    <s v="food trucks"/>
    <x v="3301"/>
    <m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0.55555555555555558"/>
    <n v="25"/>
    <x v="0"/>
    <s v="web"/>
    <x v="3302"/>
    <m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5"/>
    <s v="art books"/>
    <x v="3303"/>
    <m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0.54999999999999993"/>
    <n v="5.5"/>
    <x v="3"/>
    <s v="plays"/>
    <x v="3304"/>
    <m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2"/>
    <s v="world music"/>
    <x v="3305"/>
    <m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0.53333333333333333"/>
    <n v="91.428571428571431"/>
    <x v="4"/>
    <s v="drama"/>
    <x v="3306"/>
    <m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0.52"/>
    <n v="26"/>
    <x v="0"/>
    <s v="wearables"/>
    <x v="3307"/>
    <m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0.51"/>
    <n v="23.181818181818183"/>
    <x v="1"/>
    <s v="video games"/>
    <x v="3308"/>
    <m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0.51"/>
    <n v="17"/>
    <x v="1"/>
    <s v="mobile games"/>
    <x v="3309"/>
    <m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0.51"/>
    <n v="17"/>
    <x v="0"/>
    <s v="gadgets"/>
    <x v="3310"/>
    <m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0"/>
    <s v="wearables"/>
    <x v="3311"/>
    <m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0.5"/>
    <n v="100"/>
    <x v="2"/>
    <s v="jazz"/>
    <x v="3312"/>
    <m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0.5"/>
    <n v="25"/>
    <x v="1"/>
    <s v="video games"/>
    <x v="3313"/>
    <m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0.5"/>
    <n v="5"/>
    <x v="1"/>
    <s v="video games"/>
    <x v="3314"/>
    <m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0.5"/>
    <n v="5"/>
    <x v="1"/>
    <s v="mobile games"/>
    <x v="3315"/>
    <m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0.5"/>
    <n v="7.5"/>
    <x v="5"/>
    <s v="translations"/>
    <x v="3316"/>
    <m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0.5"/>
    <n v="5"/>
    <x v="6"/>
    <s v="places"/>
    <x v="3317"/>
    <m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0.5"/>
    <n v="10"/>
    <x v="6"/>
    <s v="photobooks"/>
    <x v="3318"/>
    <m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0.5"/>
    <n v="62.5"/>
    <x v="1"/>
    <s v="mobile games"/>
    <x v="3319"/>
    <m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3320"/>
    <m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0.5"/>
    <n v="1"/>
    <x v="7"/>
    <s v="food trucks"/>
    <x v="3321"/>
    <m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0.5"/>
    <n v="12.5"/>
    <x v="3"/>
    <s v="plays"/>
    <x v="3322"/>
    <m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.49199999999999999"/>
    <n v="20.5"/>
    <x v="0"/>
    <s v="web"/>
    <x v="3323"/>
    <m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.48960000000000004"/>
    <n v="306"/>
    <x v="7"/>
    <s v="food trucks"/>
    <x v="3324"/>
    <m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.48666666666666669"/>
    <n v="24.333333333333332"/>
    <x v="7"/>
    <s v="food trucks"/>
    <x v="3325"/>
    <m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.47727272727272729"/>
    <n v="52.5"/>
    <x v="3"/>
    <s v="spaces"/>
    <x v="3326"/>
    <m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.47333333333333333"/>
    <n v="23.666666666666668"/>
    <x v="7"/>
    <s v="food trucks"/>
    <x v="3327"/>
    <m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.47222222222222221"/>
    <n v="60.714285714285715"/>
    <x v="1"/>
    <s v="mobile games"/>
    <x v="3328"/>
    <m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.46699999999999997"/>
    <n v="116.75"/>
    <x v="0"/>
    <s v="wearables"/>
    <x v="3329"/>
    <m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.46666666666666673"/>
    <n v="11.666666666666666"/>
    <x v="7"/>
    <s v="food trucks"/>
    <x v="3330"/>
    <m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.44999999999999996"/>
    <n v="15"/>
    <x v="1"/>
    <s v="video games"/>
    <x v="3331"/>
    <m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.44999999999999996"/>
    <n v="18"/>
    <x v="1"/>
    <s v="mobile games"/>
    <x v="3332"/>
    <m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.44444444444444442"/>
    <n v="10"/>
    <x v="6"/>
    <s v="nature"/>
    <x v="3333"/>
    <m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.43939393939393934"/>
    <n v="4.833333333333333"/>
    <x v="4"/>
    <s v="animation"/>
    <x v="3334"/>
    <m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.43750000000000006"/>
    <n v="8.75"/>
    <x v="5"/>
    <s v="children's books"/>
    <x v="3335"/>
    <m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.43333333333333329"/>
    <n v="3.7142857142857144"/>
    <x v="4"/>
    <s v="animation"/>
    <x v="3336"/>
    <m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.43333333333333329"/>
    <n v="52"/>
    <x v="7"/>
    <s v="food trucks"/>
    <x v="3337"/>
    <m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.43307086614173229"/>
    <n v="18.333333333333332"/>
    <x v="3"/>
    <s v="plays"/>
    <x v="3338"/>
    <m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.43166666666666664"/>
    <n v="64.75"/>
    <x v="0"/>
    <s v="web"/>
    <x v="3339"/>
    <m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.42599999999999999"/>
    <n v="53.25"/>
    <x v="0"/>
    <s v="web"/>
    <x v="3340"/>
    <m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.42399999999999999"/>
    <n v="53"/>
    <x v="0"/>
    <s v="web"/>
    <x v="3341"/>
    <m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.42"/>
    <n v="10.5"/>
    <x v="2"/>
    <s v="jazz"/>
    <x v="3342"/>
    <m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.42"/>
    <n v="6.1764705882352944"/>
    <x v="5"/>
    <s v="translations"/>
    <x v="3343"/>
    <m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.42"/>
    <n v="10.5"/>
    <x v="3"/>
    <s v="plays"/>
    <x v="3344"/>
    <m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.42"/>
    <n v="10.5"/>
    <x v="3"/>
    <s v="plays"/>
    <x v="3345"/>
    <m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.41666666666666669"/>
    <n v="50"/>
    <x v="4"/>
    <s v="drama"/>
    <x v="3346"/>
    <m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.41666666666666669"/>
    <n v="25"/>
    <x v="6"/>
    <s v="people"/>
    <x v="3347"/>
    <m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.41333333333333333"/>
    <n v="23.25"/>
    <x v="1"/>
    <s v="mobile games"/>
    <x v="3348"/>
    <m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.41111111111111115"/>
    <n v="46.25"/>
    <x v="3"/>
    <s v="plays"/>
    <x v="3349"/>
    <m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.40666666666666662"/>
    <n v="30.5"/>
    <x v="0"/>
    <s v="wearables"/>
    <x v="3350"/>
    <m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.4"/>
    <n v="30"/>
    <x v="4"/>
    <s v="drama"/>
    <x v="3351"/>
    <m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.4"/>
    <n v="39"/>
    <x v="0"/>
    <s v="wearables"/>
    <x v="3352"/>
    <m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.4"/>
    <n v="2"/>
    <x v="5"/>
    <s v="fiction"/>
    <x v="3353"/>
    <m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.4"/>
    <n v="50"/>
    <x v="7"/>
    <s v="food trucks"/>
    <x v="3354"/>
    <m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.4"/>
    <n v="20"/>
    <x v="2"/>
    <s v="faith"/>
    <x v="3355"/>
    <m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.4"/>
    <n v="5"/>
    <x v="1"/>
    <s v="mobile games"/>
    <x v="3356"/>
    <m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.4"/>
    <n v="13.333333333333334"/>
    <x v="3"/>
    <s v="spaces"/>
    <x v="3357"/>
    <m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.4"/>
    <n v="2"/>
    <x v="3"/>
    <s v="plays"/>
    <x v="3358"/>
    <m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.39333333333333331"/>
    <n v="84.285714285714292"/>
    <x v="0"/>
    <s v="wearables"/>
    <x v="3359"/>
    <m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.38925389253892539"/>
    <n v="38.444444444444443"/>
    <x v="0"/>
    <s v="web"/>
    <x v="3360"/>
    <m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.38750000000000001"/>
    <n v="103.33333333333333"/>
    <x v="1"/>
    <s v="video games"/>
    <x v="3361"/>
    <m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0"/>
    <s v="web"/>
    <x v="3362"/>
    <m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0"/>
    <s v="wearables"/>
    <x v="3363"/>
    <m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.36666666666666664"/>
    <n v="27.5"/>
    <x v="0"/>
    <s v="web"/>
    <x v="3364"/>
    <m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0"/>
    <s v="web"/>
    <x v="3365"/>
    <m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.36666666666666664"/>
    <n v="36.666666666666664"/>
    <x v="3"/>
    <s v="musical"/>
    <x v="3366"/>
    <m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.36"/>
    <n v="18"/>
    <x v="2"/>
    <s v="faith"/>
    <x v="3367"/>
    <m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.35714285714285715"/>
    <n v="25"/>
    <x v="2"/>
    <s v="jazz"/>
    <x v="3368"/>
    <m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.35714285714285715"/>
    <n v="31.25"/>
    <x v="1"/>
    <s v="mobile games"/>
    <x v="3369"/>
    <m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.35000000000000003"/>
    <n v="100"/>
    <x v="0"/>
    <s v="wearables"/>
    <x v="3370"/>
    <m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.33999999999999997"/>
    <n v="42.5"/>
    <x v="2"/>
    <s v="jazz"/>
    <x v="3371"/>
    <m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.33512064343163539"/>
    <n v="50"/>
    <x v="3"/>
    <s v="spaces"/>
    <x v="3372"/>
    <m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4"/>
    <s v="science fiction"/>
    <x v="3373"/>
    <m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.33333333333333337"/>
    <n v="50"/>
    <x v="4"/>
    <s v="drama"/>
    <x v="3374"/>
    <m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.33333333333333337"/>
    <n v="100"/>
    <x v="5"/>
    <s v="translations"/>
    <x v="3375"/>
    <m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.33333333333333337"/>
    <n v="50"/>
    <x v="6"/>
    <s v="nature"/>
    <x v="3376"/>
    <m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.33333333333333337"/>
    <n v="50"/>
    <x v="7"/>
    <s v="food trucks"/>
    <x v="3377"/>
    <m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.33333333333333337"/>
    <n v="10"/>
    <x v="5"/>
    <s v="children's books"/>
    <x v="3378"/>
    <m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.33333333333333337"/>
    <n v="5"/>
    <x v="3"/>
    <s v="plays"/>
    <x v="3379"/>
    <m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.33333333333333337"/>
    <n v="10"/>
    <x v="3"/>
    <s v="plays"/>
    <x v="3380"/>
    <m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.33"/>
    <n v="44"/>
    <x v="0"/>
    <s v="makerspaces"/>
    <x v="3381"/>
    <m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0"/>
    <s v="web"/>
    <x v="3382"/>
    <m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.325125"/>
    <n v="13.005000000000001"/>
    <x v="7"/>
    <s v="food trucks"/>
    <x v="3383"/>
    <m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.31818181818181818"/>
    <n v="35"/>
    <x v="0"/>
    <s v="web"/>
    <x v="3384"/>
    <m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.31"/>
    <n v="12.4"/>
    <x v="2"/>
    <s v="jazz"/>
    <x v="3385"/>
    <m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.31"/>
    <n v="775"/>
    <x v="3"/>
    <s v="spaces"/>
    <x v="3386"/>
    <m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.30499999999999999"/>
    <n v="76.25"/>
    <x v="0"/>
    <s v="wearables"/>
    <x v="3387"/>
    <m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0"/>
    <s v="wearables"/>
    <x v="3388"/>
    <m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.30199999999999999"/>
    <n v="50.333333333333336"/>
    <x v="2"/>
    <s v="jazz"/>
    <x v="3389"/>
    <m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.3"/>
    <n v="30"/>
    <x v="2"/>
    <s v="jazz"/>
    <x v="3390"/>
    <m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.3"/>
    <n v="15"/>
    <x v="3"/>
    <s v="plays"/>
    <x v="3391"/>
    <m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.29411764705882354"/>
    <n v="12.5"/>
    <x v="4"/>
    <s v="animation"/>
    <x v="3392"/>
    <m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8"/>
    <s v="audio"/>
    <x v="3393"/>
    <m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.28667813379201834"/>
    <n v="71.666666666666671"/>
    <x v="4"/>
    <s v="animation"/>
    <x v="3394"/>
    <m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.2857142857142857"/>
    <n v="10"/>
    <x v="3"/>
    <s v="plays"/>
    <x v="3395"/>
    <m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.2857142857142857"/>
    <n v="10"/>
    <x v="3"/>
    <s v="plays"/>
    <x v="3396"/>
    <m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.28333333333333333"/>
    <n v="21.25"/>
    <x v="0"/>
    <s v="gadgets"/>
    <x v="3397"/>
    <m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.27999999999999997"/>
    <n v="40"/>
    <x v="6"/>
    <s v="places"/>
    <x v="3398"/>
    <m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.27999999999999997"/>
    <n v="18.666666666666668"/>
    <x v="3"/>
    <s v="spaces"/>
    <x v="3399"/>
    <m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.27999999999999997"/>
    <n v="17.5"/>
    <x v="3"/>
    <s v="musical"/>
    <x v="3400"/>
    <m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4"/>
    <s v="science fiction"/>
    <x v="3401"/>
    <m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.26829268292682928"/>
    <n v="5.5"/>
    <x v="3"/>
    <s v="spaces"/>
    <x v="3402"/>
    <m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0"/>
    <s v="wearables"/>
    <x v="3403"/>
    <m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4"/>
    <s v="science fiction"/>
    <x v="3404"/>
    <m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.26666666666666666"/>
    <n v="10"/>
    <x v="0"/>
    <s v="web"/>
    <x v="3405"/>
    <m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3406"/>
    <m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.26222222222222225"/>
    <n v="19.666666666666668"/>
    <x v="1"/>
    <s v="video games"/>
    <x v="3407"/>
    <m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.2589285714285714"/>
    <n v="29"/>
    <x v="3"/>
    <s v="plays"/>
    <x v="3408"/>
    <m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.25"/>
    <n v="5"/>
    <x v="5"/>
    <s v="fiction"/>
    <x v="3409"/>
    <m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0"/>
    <s v="web"/>
    <x v="3410"/>
    <m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3411"/>
    <m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.25"/>
    <n v="1"/>
    <x v="5"/>
    <s v="children's books"/>
    <x v="3412"/>
    <m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.25"/>
    <n v="16.666666666666668"/>
    <x v="3"/>
    <s v="spaces"/>
    <x v="3413"/>
    <m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.25"/>
    <n v="5"/>
    <x v="3"/>
    <s v="plays"/>
    <x v="3414"/>
    <m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.25"/>
    <n v="5"/>
    <x v="3"/>
    <s v="plays"/>
    <x v="3415"/>
    <m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.25"/>
    <n v="5"/>
    <x v="3"/>
    <s v="plays"/>
    <x v="3416"/>
    <m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.24"/>
    <n v="16"/>
    <x v="5"/>
    <s v="fiction"/>
    <x v="3417"/>
    <m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.24"/>
    <n v="12"/>
    <x v="7"/>
    <s v="food trucks"/>
    <x v="3418"/>
    <m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.23809523809523811"/>
    <n v="5"/>
    <x v="1"/>
    <s v="video games"/>
    <x v="3419"/>
    <m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.23333333333333336"/>
    <n v="2.3333333333333335"/>
    <x v="5"/>
    <s v="translations"/>
    <x v="3420"/>
    <m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.22842639593908631"/>
    <n v="30"/>
    <x v="5"/>
    <s v="children's books"/>
    <x v="3421"/>
    <m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.22727272727272727"/>
    <n v="10"/>
    <x v="4"/>
    <s v="drama"/>
    <x v="3422"/>
    <m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.22599999999999998"/>
    <n v="45.2"/>
    <x v="0"/>
    <s v="wearables"/>
    <x v="3423"/>
    <m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.22499999999999998"/>
    <n v="33.75"/>
    <x v="3"/>
    <s v="plays"/>
    <x v="3424"/>
    <m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.22"/>
    <n v="3.6666666666666665"/>
    <x v="1"/>
    <s v="video games"/>
    <x v="3425"/>
    <m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.22"/>
    <n v="3.6666666666666665"/>
    <x v="1"/>
    <s v="mobile games"/>
    <x v="3426"/>
    <m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.22"/>
    <n v="5.5"/>
    <x v="2"/>
    <s v="faith"/>
    <x v="3427"/>
    <m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.22"/>
    <n v="5.5"/>
    <x v="3"/>
    <s v="plays"/>
    <x v="3428"/>
    <m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.21649484536082475"/>
    <n v="26.25"/>
    <x v="0"/>
    <s v="wearables"/>
    <x v="3429"/>
    <m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.2142857142857143"/>
    <n v="37.5"/>
    <x v="2"/>
    <s v="faith"/>
    <x v="3430"/>
    <m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.21029999999999999"/>
    <n v="420.6"/>
    <x v="3"/>
    <s v="spaces"/>
    <x v="3431"/>
    <m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.21"/>
    <n v="7"/>
    <x v="3"/>
    <s v="plays"/>
    <x v="3432"/>
    <m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.20500000000000002"/>
    <n v="68.333333333333329"/>
    <x v="0"/>
    <s v="wearables"/>
    <x v="3433"/>
    <m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.20238095238095236"/>
    <n v="21.25"/>
    <x v="1"/>
    <s v="video games"/>
    <x v="3434"/>
    <m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.2"/>
    <n v="10"/>
    <x v="4"/>
    <s v="animation"/>
    <x v="3435"/>
    <m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.2"/>
    <n v="10"/>
    <x v="0"/>
    <s v="web"/>
    <x v="3436"/>
    <m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0"/>
    <s v="web"/>
    <x v="3437"/>
    <m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0"/>
    <s v="web"/>
    <x v="3438"/>
    <m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0"/>
    <s v="wearables"/>
    <x v="3439"/>
    <m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.2"/>
    <n v="1"/>
    <x v="5"/>
    <s v="translations"/>
    <x v="3440"/>
    <m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.2"/>
    <n v="6"/>
    <x v="5"/>
    <s v="translations"/>
    <x v="3441"/>
    <m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0"/>
    <s v="web"/>
    <x v="3442"/>
    <m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.2"/>
    <n v="15"/>
    <x v="7"/>
    <s v="food trucks"/>
    <x v="3443"/>
    <m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.2"/>
    <n v="1"/>
    <x v="7"/>
    <s v="food trucks"/>
    <x v="3444"/>
    <m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.2"/>
    <n v="5"/>
    <x v="7"/>
    <s v="food trucks"/>
    <x v="3445"/>
    <m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.2"/>
    <n v="23.333333333333332"/>
    <x v="3"/>
    <s v="plays"/>
    <x v="3446"/>
    <m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.2"/>
    <n v="10"/>
    <x v="3"/>
    <s v="plays"/>
    <x v="3447"/>
    <m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3"/>
    <s v="musical"/>
    <x v="3448"/>
    <m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.2"/>
    <n v="40"/>
    <x v="3"/>
    <s v="plays"/>
    <x v="3449"/>
    <m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.2"/>
    <n v="1"/>
    <x v="3"/>
    <s v="plays"/>
    <x v="3450"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.2"/>
    <n v="1"/>
    <x v="3"/>
    <s v="plays"/>
    <x v="3451"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.19801980198019803"/>
    <n v="5"/>
    <x v="2"/>
    <s v="faith"/>
    <x v="3452"/>
    <m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.19384615384615383"/>
    <n v="42"/>
    <x v="3"/>
    <s v="spaces"/>
    <x v="3453"/>
    <m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0"/>
    <s v="wearables"/>
    <x v="3454"/>
    <m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.18867924528301888"/>
    <n v="1"/>
    <x v="5"/>
    <s v="children's books"/>
    <x v="3455"/>
    <m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0"/>
    <s v="web"/>
    <x v="3456"/>
    <m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.18625"/>
    <n v="13.545454545454545"/>
    <x v="4"/>
    <s v="animation"/>
    <x v="3457"/>
    <m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0"/>
    <s v="web"/>
    <x v="3458"/>
    <m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.16999999999999998"/>
    <n v="5.666666666666667"/>
    <x v="7"/>
    <s v="food trucks"/>
    <x v="3459"/>
    <m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.16800000000000001"/>
    <n v="10.5"/>
    <x v="0"/>
    <s v="gadgets"/>
    <x v="3460"/>
    <m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.16705882352941176"/>
    <n v="142"/>
    <x v="0"/>
    <s v="web"/>
    <x v="3461"/>
    <m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.16666666666666669"/>
    <n v="3.3333333333333335"/>
    <x v="1"/>
    <s v="video games"/>
    <x v="3462"/>
    <m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.16666666666666669"/>
    <n v="25"/>
    <x v="1"/>
    <s v="video games"/>
    <x v="3463"/>
    <m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.16666666666666669"/>
    <n v="12.5"/>
    <x v="1"/>
    <s v="video games"/>
    <x v="3464"/>
    <m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.16666666666666669"/>
    <n v="50"/>
    <x v="7"/>
    <s v="food trucks"/>
    <x v="3465"/>
    <m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.16666666666666669"/>
    <n v="5"/>
    <x v="7"/>
    <s v="food trucks"/>
    <x v="3466"/>
    <m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.16666666666666669"/>
    <n v="50"/>
    <x v="7"/>
    <s v="food trucks"/>
    <x v="3467"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.16666666666666669"/>
    <n v="5"/>
    <x v="3"/>
    <s v="plays"/>
    <x v="3468"/>
    <m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.16666666666666669"/>
    <n v="25"/>
    <x v="3"/>
    <s v="plays"/>
    <x v="3469"/>
    <m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.16666666666666669"/>
    <n v="5"/>
    <x v="3"/>
    <s v="plays"/>
    <x v="3470"/>
    <m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.159"/>
    <n v="71.55"/>
    <x v="1"/>
    <s v="video games"/>
    <x v="3471"/>
    <m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.155"/>
    <n v="10.333333333333334"/>
    <x v="4"/>
    <s v="animation"/>
    <x v="3472"/>
    <m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.15227272727272728"/>
    <n v="55.833333333333336"/>
    <x v="3"/>
    <s v="spaces"/>
    <x v="3473"/>
    <m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3"/>
    <s v="spaces"/>
    <x v="3474"/>
    <m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.15"/>
    <n v="11.25"/>
    <x v="1"/>
    <s v="video games"/>
    <x v="3475"/>
    <m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.15"/>
    <n v="37.5"/>
    <x v="7"/>
    <s v="food trucks"/>
    <x v="3476"/>
    <m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.15"/>
    <n v="37.5"/>
    <x v="7"/>
    <s v="restaurants"/>
    <x v="3477"/>
    <m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.15"/>
    <n v="37.5"/>
    <x v="3"/>
    <s v="spaces"/>
    <x v="3478"/>
    <m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.14799999999999999"/>
    <n v="5.2857142857142856"/>
    <x v="7"/>
    <s v="food trucks"/>
    <x v="3479"/>
    <m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3480"/>
    <m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.13749999999999998"/>
    <n v="5.5"/>
    <x v="4"/>
    <s v="animation"/>
    <x v="3481"/>
    <m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.13333333333333333"/>
    <n v="1"/>
    <x v="6"/>
    <s v="people"/>
    <x v="3482"/>
    <m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.13250000000000001"/>
    <n v="13.25"/>
    <x v="1"/>
    <s v="video games"/>
    <x v="3483"/>
    <m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.13"/>
    <n v="13"/>
    <x v="7"/>
    <s v="food trucks"/>
    <x v="3484"/>
    <m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.125"/>
    <n v="250"/>
    <x v="4"/>
    <s v="animation"/>
    <x v="3485"/>
    <m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.125"/>
    <n v="100"/>
    <x v="7"/>
    <s v="food trucks"/>
    <x v="3486"/>
    <m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.125"/>
    <n v="5"/>
    <x v="5"/>
    <s v="translations"/>
    <x v="3487"/>
    <m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.125"/>
    <n v="1"/>
    <x v="6"/>
    <s v="places"/>
    <x v="3488"/>
    <m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0"/>
    <s v="web"/>
    <x v="3489"/>
    <m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.125"/>
    <n v="10"/>
    <x v="3"/>
    <s v="plays"/>
    <x v="3490"/>
    <m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.12"/>
    <n v="1"/>
    <x v="4"/>
    <s v="drama"/>
    <x v="3491"/>
    <m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.12"/>
    <n v="3"/>
    <x v="1"/>
    <s v="mobile games"/>
    <x v="3492"/>
    <m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.11833333333333333"/>
    <n v="23.666666666666668"/>
    <x v="3"/>
    <s v="spaces"/>
    <x v="3493"/>
    <m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.11655011655011654"/>
    <n v="5"/>
    <x v="5"/>
    <s v="fiction"/>
    <x v="3494"/>
    <m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.11199999999999999"/>
    <n v="50.909090909090907"/>
    <x v="1"/>
    <s v="video games"/>
    <x v="3495"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.1111111111111111"/>
    <n v="50"/>
    <x v="2"/>
    <s v="jazz"/>
    <x v="3496"/>
    <m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.106"/>
    <n v="13.25"/>
    <x v="0"/>
    <s v="wearables"/>
    <x v="3497"/>
    <m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.105"/>
    <n v="10.5"/>
    <x v="1"/>
    <s v="mobile games"/>
    <x v="3498"/>
    <m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.104"/>
    <n v="13"/>
    <x v="0"/>
    <s v="web"/>
    <x v="3499"/>
    <m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.104"/>
    <n v="13"/>
    <x v="0"/>
    <s v="wearables"/>
    <x v="3500"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.104"/>
    <n v="13"/>
    <x v="5"/>
    <s v="translations"/>
    <x v="3501"/>
    <m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.1"/>
    <n v="5"/>
    <x v="4"/>
    <s v="animation"/>
    <x v="3502"/>
    <m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.1"/>
    <n v="5"/>
    <x v="4"/>
    <s v="animation"/>
    <x v="3503"/>
    <m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.1"/>
    <n v="10"/>
    <x v="4"/>
    <s v="animation"/>
    <x v="3504"/>
    <m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.1"/>
    <n v="1"/>
    <x v="1"/>
    <s v="mobile games"/>
    <x v="3505"/>
    <m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.1"/>
    <n v="25"/>
    <x v="7"/>
    <s v="food trucks"/>
    <x v="3506"/>
    <m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.1"/>
    <n v="100"/>
    <x v="5"/>
    <s v="translations"/>
    <x v="3507"/>
    <m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.1"/>
    <n v="7.5"/>
    <x v="5"/>
    <s v="translations"/>
    <x v="3508"/>
    <m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.1"/>
    <n v="5"/>
    <x v="5"/>
    <s v="fiction"/>
    <x v="3509"/>
    <m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5"/>
    <s v="art books"/>
    <x v="3510"/>
    <m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.1"/>
    <n v="1"/>
    <x v="2"/>
    <s v="faith"/>
    <x v="3511"/>
    <m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.1"/>
    <n v="25"/>
    <x v="0"/>
    <s v="gadgets"/>
    <x v="3512"/>
    <m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0"/>
    <s v="web"/>
    <x v="3513"/>
    <m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.1"/>
    <n v="1"/>
    <x v="3"/>
    <s v="spaces"/>
    <x v="3514"/>
    <m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.1"/>
    <n v="1"/>
    <x v="3"/>
    <s v="spaces"/>
    <x v="3515"/>
    <m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.1"/>
    <n v="1"/>
    <x v="3"/>
    <s v="musical"/>
    <x v="3516"/>
    <m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.1"/>
    <n v="5"/>
    <x v="3"/>
    <s v="plays"/>
    <x v="3517"/>
    <m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0"/>
    <s v="space exploration"/>
    <x v="3518"/>
    <m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9.9009900990099015E-2"/>
    <n v="1"/>
    <x v="4"/>
    <s v="animation"/>
    <x v="3519"/>
    <m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9.6153846153846159E-2"/>
    <n v="25"/>
    <x v="3"/>
    <s v="plays"/>
    <x v="3520"/>
    <m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0"/>
    <s v="space exploration"/>
    <x v="3521"/>
    <m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0"/>
    <s v="space exploration"/>
    <x v="3522"/>
    <m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9.0666666666666659E-2"/>
    <n v="34"/>
    <x v="0"/>
    <s v="web"/>
    <x v="3523"/>
    <m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.09"/>
    <n v="9"/>
    <x v="0"/>
    <s v="web"/>
    <x v="3524"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8.8000000000000009E-2"/>
    <n v="7.333333333333333"/>
    <x v="3"/>
    <s v="spaces"/>
    <x v="3525"/>
    <m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8.666666666666667E-2"/>
    <n v="26"/>
    <x v="0"/>
    <s v="web"/>
    <x v="3526"/>
    <m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8"/>
    <s v="audio"/>
    <x v="3527"/>
    <m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0"/>
    <s v="web"/>
    <x v="3528"/>
    <m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8.3333333333333343E-2"/>
    <n v="7.5"/>
    <x v="1"/>
    <s v="video games"/>
    <x v="3529"/>
    <m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4"/>
    <s v="science fiction"/>
    <x v="3530"/>
    <m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.08"/>
    <n v="1"/>
    <x v="3"/>
    <s v="plays"/>
    <x v="3531"/>
    <m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.08"/>
    <n v="16"/>
    <x v="3"/>
    <s v="plays"/>
    <x v="3532"/>
    <m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7.8181818181818186E-2"/>
    <n v="17.2"/>
    <x v="7"/>
    <s v="restaurants"/>
    <x v="3533"/>
    <m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7.4999999999999997E-2"/>
    <n v="15"/>
    <x v="6"/>
    <s v="places"/>
    <x v="3534"/>
    <m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7.407407407407407E-2"/>
    <n v="1.5384615384615385"/>
    <x v="6"/>
    <s v="photobooks"/>
    <x v="3535"/>
    <m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7.3333333333333334E-2"/>
    <n v="5.5"/>
    <x v="3"/>
    <s v="plays"/>
    <x v="3536"/>
    <m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0"/>
    <s v="web"/>
    <x v="3537"/>
    <m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6.9999999999999993E-2"/>
    <n v="87.5"/>
    <x v="3"/>
    <s v="spaces"/>
    <x v="3538"/>
    <m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6.9230769230769221E-2"/>
    <n v="22.5"/>
    <x v="4"/>
    <s v="animation"/>
    <x v="3539"/>
    <m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6.8999999999999992E-2"/>
    <n v="69"/>
    <x v="4"/>
    <s v="drama"/>
    <x v="3540"/>
    <m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6.8000000000000005E-2"/>
    <n v="12.75"/>
    <x v="1"/>
    <s v="video games"/>
    <x v="3541"/>
    <m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6.6666666666666666E-2"/>
    <n v="5"/>
    <x v="3"/>
    <s v="musical"/>
    <x v="3542"/>
    <m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6.6666666666666666E-2"/>
    <n v="1"/>
    <x v="3"/>
    <s v="plays"/>
    <x v="3543"/>
    <m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0"/>
    <s v="web"/>
    <x v="3544"/>
    <m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6.4102564102564097E-2"/>
    <n v="25"/>
    <x v="4"/>
    <s v="animation"/>
    <x v="3545"/>
    <m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6.25E-2"/>
    <n v="5"/>
    <x v="1"/>
    <s v="mobile games"/>
    <x v="3546"/>
    <m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6.2E-2"/>
    <n v="15.5"/>
    <x v="0"/>
    <s v="web"/>
    <x v="3547"/>
    <m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6.0999999999999999E-2"/>
    <n v="30.5"/>
    <x v="0"/>
    <s v="web"/>
    <x v="3548"/>
    <m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0"/>
    <s v="web"/>
    <x v="3549"/>
    <m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.06"/>
    <n v="300"/>
    <x v="3"/>
    <s v="musical"/>
    <x v="3550"/>
    <m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5.9612499999999999E-2"/>
    <n v="11.922499999999999"/>
    <x v="1"/>
    <s v="video games"/>
    <x v="3551"/>
    <m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5.8333333333333341E-2"/>
    <n v="17.5"/>
    <x v="7"/>
    <s v="food trucks"/>
    <x v="3552"/>
    <m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4"/>
    <s v="science fiction"/>
    <x v="3553"/>
    <m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3"/>
    <s v="musical"/>
    <x v="3554"/>
    <m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5.3846153846153842E-2"/>
    <n v="17.5"/>
    <x v="7"/>
    <s v="food trucks"/>
    <x v="3555"/>
    <m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5.1999999999999998E-2"/>
    <n v="13"/>
    <x v="3"/>
    <s v="spaces"/>
    <x v="3556"/>
    <m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0"/>
    <s v="space exploration"/>
    <x v="3557"/>
    <m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8"/>
    <s v="audio"/>
    <x v="3558"/>
    <m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.05"/>
    <n v="5"/>
    <x v="2"/>
    <s v="faith"/>
    <x v="3559"/>
    <m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.05"/>
    <n v="10"/>
    <x v="1"/>
    <s v="mobile games"/>
    <x v="3560"/>
    <m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.05"/>
    <n v="1"/>
    <x v="6"/>
    <s v="people"/>
    <x v="3561"/>
    <m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.05"/>
    <n v="5"/>
    <x v="1"/>
    <s v="video games"/>
    <x v="3562"/>
    <m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0"/>
    <s v="web"/>
    <x v="3563"/>
    <m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.05"/>
    <n v="5"/>
    <x v="3"/>
    <s v="spaces"/>
    <x v="3564"/>
    <m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4.7E-2"/>
    <n v="6.7142857142857144"/>
    <x v="1"/>
    <s v="video games"/>
    <x v="3565"/>
    <m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0"/>
    <s v="web"/>
    <x v="3566"/>
    <m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4.3333333333333335E-2"/>
    <n v="16.25"/>
    <x v="7"/>
    <s v="restaurants"/>
    <x v="3567"/>
    <m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4.1000000000000002E-2"/>
    <n v="6.833333333333333"/>
    <x v="1"/>
    <s v="video games"/>
    <x v="3568"/>
    <m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.04"/>
    <n v="20"/>
    <x v="4"/>
    <s v="drama"/>
    <x v="3569"/>
    <m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.04"/>
    <n v="1"/>
    <x v="0"/>
    <s v="wearables"/>
    <x v="3570"/>
    <m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.04"/>
    <n v="1"/>
    <x v="1"/>
    <s v="video games"/>
    <x v="3571"/>
    <m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0"/>
    <s v="web"/>
    <x v="3572"/>
    <m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.04"/>
    <n v="20"/>
    <x v="3"/>
    <s v="plays"/>
    <x v="3573"/>
    <m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.04"/>
    <n v="5"/>
    <x v="3"/>
    <s v="spaces"/>
    <x v="3574"/>
    <m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.04"/>
    <n v="10"/>
    <x v="3"/>
    <s v="spaces"/>
    <x v="3575"/>
    <m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.04"/>
    <n v="1"/>
    <x v="3"/>
    <s v="plays"/>
    <x v="3576"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.04"/>
    <n v="1"/>
    <x v="3"/>
    <s v="plays"/>
    <x v="3577"/>
    <m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3.8464497269020695E-2"/>
    <n v="5"/>
    <x v="1"/>
    <s v="video games"/>
    <x v="3578"/>
    <m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3.8461538461538464E-2"/>
    <n v="22.5"/>
    <x v="7"/>
    <s v="food trucks"/>
    <x v="3579"/>
    <m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3.5704000000000007E-2"/>
    <n v="17.852"/>
    <x v="1"/>
    <s v="video games"/>
    <x v="3580"/>
    <m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3.4999999999999996E-2"/>
    <n v="2.3333333333333335"/>
    <x v="3"/>
    <s v="plays"/>
    <x v="3581"/>
    <m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3.4722222222222224E-2"/>
    <n v="1"/>
    <x v="2"/>
    <s v="faith"/>
    <x v="3582"/>
    <m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4"/>
    <s v="science fiction"/>
    <x v="3583"/>
    <m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3.3333333333333333E-2"/>
    <n v="1"/>
    <x v="0"/>
    <s v="web"/>
    <x v="3584"/>
    <m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3.3333333333333333E-2"/>
    <n v="3"/>
    <x v="6"/>
    <s v="nature"/>
    <x v="3585"/>
    <m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3.3333333333333333E-2"/>
    <n v="1"/>
    <x v="6"/>
    <s v="nature"/>
    <x v="3586"/>
    <m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3.3333333333333333E-2"/>
    <n v="1"/>
    <x v="2"/>
    <s v="faith"/>
    <x v="3587"/>
    <m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3.3333333333333333E-2"/>
    <n v="10"/>
    <x v="3"/>
    <s v="plays"/>
    <x v="3588"/>
    <m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3.3333333333333333E-2"/>
    <n v="1"/>
    <x v="3"/>
    <s v="musical"/>
    <x v="3589"/>
    <m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3.0303030303030304E-2"/>
    <n v="1"/>
    <x v="4"/>
    <s v="animation"/>
    <x v="3590"/>
    <m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.03"/>
    <n v="3"/>
    <x v="0"/>
    <s v="web"/>
    <x v="3591"/>
    <m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.03"/>
    <n v="7.5"/>
    <x v="0"/>
    <s v="wearables"/>
    <x v="3592"/>
    <m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.03"/>
    <n v="1.5"/>
    <x v="3"/>
    <s v="plays"/>
    <x v="3593"/>
    <m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2.8571428571428574E-2"/>
    <n v="1"/>
    <x v="7"/>
    <s v="food trucks"/>
    <x v="3594"/>
    <m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2.7404479578392621E-2"/>
    <n v="13"/>
    <x v="4"/>
    <s v="animation"/>
    <x v="3595"/>
    <m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2.6315789473684209E-2"/>
    <n v="10"/>
    <x v="5"/>
    <s v="fiction"/>
    <x v="3596"/>
    <m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2.5999999999999999E-2"/>
    <n v="13"/>
    <x v="3"/>
    <s v="plays"/>
    <x v="3597"/>
    <m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2.5000000000000001E-2"/>
    <n v="5"/>
    <x v="7"/>
    <s v="food trucks"/>
    <x v="3598"/>
    <m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2.5000000000000001E-2"/>
    <n v="25"/>
    <x v="3"/>
    <s v="spaces"/>
    <x v="3599"/>
    <m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2.5000000000000001E-2"/>
    <n v="7"/>
    <x v="3"/>
    <s v="plays"/>
    <x v="3600"/>
    <m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2.4E-2"/>
    <n v="30"/>
    <x v="7"/>
    <s v="food trucks"/>
    <x v="3601"/>
    <m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2.3529411764705882E-2"/>
    <n v="10"/>
    <x v="0"/>
    <s v="gadgets"/>
    <x v="3602"/>
    <m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2.3035714285714284E-2"/>
    <n v="92.142857142857139"/>
    <x v="3"/>
    <s v="spaces"/>
    <x v="3603"/>
    <m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2.2222222222222223E-2"/>
    <n v="1"/>
    <x v="2"/>
    <s v="faith"/>
    <x v="3604"/>
    <m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2.0833333333333336E-2"/>
    <n v="50"/>
    <x v="0"/>
    <s v="web"/>
    <x v="3605"/>
    <m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.02"/>
    <n v="1"/>
    <x v="0"/>
    <s v="web"/>
    <x v="3606"/>
    <m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0"/>
    <s v="web"/>
    <x v="3607"/>
    <m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0"/>
    <s v="web"/>
    <x v="3608"/>
    <m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.02"/>
    <n v="1"/>
    <x v="1"/>
    <s v="video games"/>
    <x v="3609"/>
    <m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.02"/>
    <n v="1"/>
    <x v="7"/>
    <s v="food trucks"/>
    <x v="3610"/>
    <m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.02"/>
    <n v="10"/>
    <x v="7"/>
    <s v="food trucks"/>
    <x v="3611"/>
    <m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.02"/>
    <n v="1"/>
    <x v="3"/>
    <s v="plays"/>
    <x v="3612"/>
    <m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.02"/>
    <n v="1"/>
    <x v="3"/>
    <s v="plays"/>
    <x v="3613"/>
    <m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.02"/>
    <n v="1"/>
    <x v="3"/>
    <s v="plays"/>
    <x v="3614"/>
    <m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1.8799999999999997E-2"/>
    <n v="53.714285714285715"/>
    <x v="3"/>
    <s v="spaces"/>
    <x v="3615"/>
    <m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1.8181818181818181E-2"/>
    <n v="20"/>
    <x v="3"/>
    <s v="plays"/>
    <x v="3616"/>
    <m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1.7647058823529412E-2"/>
    <n v="3"/>
    <x v="1"/>
    <s v="video games"/>
    <x v="3617"/>
    <m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1.7142857142857144E-2"/>
    <n v="1"/>
    <x v="0"/>
    <s v="wearables"/>
    <x v="3618"/>
    <m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1.6666666666666666E-2"/>
    <n v="5"/>
    <x v="4"/>
    <s v="animation"/>
    <x v="3619"/>
    <m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1.6666666666666666E-2"/>
    <n v="1"/>
    <x v="5"/>
    <s v="translations"/>
    <x v="3620"/>
    <m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1.6666666666666666E-2"/>
    <n v="1"/>
    <x v="7"/>
    <s v="food trucks"/>
    <x v="3621"/>
    <m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1.6666666666666666E-2"/>
    <n v="25"/>
    <x v="3"/>
    <s v="plays"/>
    <x v="3622"/>
    <m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1.6666666666666666E-2"/>
    <n v="1"/>
    <x v="3"/>
    <s v="spaces"/>
    <x v="3623"/>
    <m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1.6666666666666666E-2"/>
    <n v="1"/>
    <x v="3"/>
    <s v="spaces"/>
    <x v="3624"/>
    <m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1.6250000000000001E-2"/>
    <n v="13"/>
    <x v="1"/>
    <s v="mobile games"/>
    <x v="3625"/>
    <m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1.5873015873015872E-2"/>
    <n v="1"/>
    <x v="4"/>
    <s v="drama"/>
    <x v="3626"/>
    <m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1.4999999999999999E-2"/>
    <n v="25"/>
    <x v="5"/>
    <s v="translations"/>
    <x v="3627"/>
    <m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4"/>
    <s v="science fiction"/>
    <x v="3628"/>
    <m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1.4285714285714287E-2"/>
    <n v="1"/>
    <x v="7"/>
    <s v="food trucks"/>
    <x v="3629"/>
    <m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1.4285714285714287E-2"/>
    <n v="1"/>
    <x v="3"/>
    <s v="plays"/>
    <x v="3630"/>
    <m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1.375E-2"/>
    <n v="550"/>
    <x v="0"/>
    <s v="makerspaces"/>
    <x v="3631"/>
    <m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1.3636363636363637E-2"/>
    <n v="1"/>
    <x v="6"/>
    <s v="places"/>
    <x v="3632"/>
    <m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1.3333333333333334E-2"/>
    <n v="1"/>
    <x v="0"/>
    <s v="web"/>
    <x v="3633"/>
    <m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1.3333333333333334E-2"/>
    <n v="1"/>
    <x v="6"/>
    <s v="places"/>
    <x v="3634"/>
    <m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1.3333333333333334E-2"/>
    <n v="8"/>
    <x v="7"/>
    <s v="food trucks"/>
    <x v="3635"/>
    <m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1.3333333333333334E-2"/>
    <n v="1"/>
    <x v="3"/>
    <s v="plays"/>
    <x v="3636"/>
    <m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1.2375123751237513E-2"/>
    <n v="2.75"/>
    <x v="0"/>
    <s v="wearables"/>
    <x v="3637"/>
    <m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1.2E-2"/>
    <n v="3"/>
    <x v="4"/>
    <s v="animation"/>
    <x v="3638"/>
    <m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1.2E-2"/>
    <n v="4"/>
    <x v="0"/>
    <s v="web"/>
    <x v="3639"/>
    <m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1.1599999999999999E-2"/>
    <n v="5.8"/>
    <x v="1"/>
    <s v="video games"/>
    <x v="3640"/>
    <m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1.12E-2"/>
    <n v="2"/>
    <x v="0"/>
    <s v="web"/>
    <x v="3641"/>
    <m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1.1111111111111112E-2"/>
    <n v="1"/>
    <x v="0"/>
    <s v="web"/>
    <x v="3642"/>
    <m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1.1111111111111112E-2"/>
    <n v="20"/>
    <x v="3"/>
    <s v="plays"/>
    <x v="3643"/>
    <m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5"/>
    <s v="translations"/>
    <x v="3644"/>
    <m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.01"/>
    <n v="5"/>
    <x v="4"/>
    <s v="drama"/>
    <x v="3645"/>
    <m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.01"/>
    <n v="5.5"/>
    <x v="4"/>
    <s v="drama"/>
    <x v="3646"/>
    <m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.01"/>
    <n v="5"/>
    <x v="7"/>
    <s v="food trucks"/>
    <x v="3647"/>
    <m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9.8461538461538465E-3"/>
    <n v="12.8"/>
    <x v="3"/>
    <s v="spaces"/>
    <x v="3648"/>
    <m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9.124454880912446E-3"/>
    <n v="8.5"/>
    <x v="1"/>
    <s v="video games"/>
    <x v="3649"/>
    <m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9.0909090909090905E-3"/>
    <n v="50"/>
    <x v="4"/>
    <s v="animation"/>
    <x v="3650"/>
    <m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0"/>
    <s v="web"/>
    <x v="3651"/>
    <m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8.3333333333333332E-3"/>
    <n v="1"/>
    <x v="3"/>
    <s v="plays"/>
    <x v="3652"/>
    <m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8.0000000000000002E-3"/>
    <n v="1"/>
    <x v="4"/>
    <s v="drama"/>
    <x v="3653"/>
    <m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0"/>
    <s v="web"/>
    <x v="3654"/>
    <m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8.0000000000000002E-3"/>
    <n v="1.3333333333333333"/>
    <x v="7"/>
    <s v="food trucks"/>
    <x v="3655"/>
    <m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4"/>
    <s v="science fiction"/>
    <x v="3656"/>
    <m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7.6923076923076927E-3"/>
    <n v="1"/>
    <x v="5"/>
    <s v="translations"/>
    <x v="3657"/>
    <m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6.6666666666666671E-3"/>
    <n v="1"/>
    <x v="0"/>
    <s v="web"/>
    <x v="3658"/>
    <m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6.6666666666666671E-3"/>
    <n v="5"/>
    <x v="7"/>
    <s v="food trucks"/>
    <x v="3659"/>
    <m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6.6666666666666671E-3"/>
    <n v="1"/>
    <x v="5"/>
    <s v="fiction"/>
    <x v="3660"/>
    <m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6.6666666666666671E-3"/>
    <n v="1"/>
    <x v="3"/>
    <s v="plays"/>
    <x v="3661"/>
    <m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6.6666666666666671E-3"/>
    <n v="2"/>
    <x v="3"/>
    <s v="plays"/>
    <x v="3662"/>
    <m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6.0606060606060606E-3"/>
    <n v="1"/>
    <x v="2"/>
    <s v="faith"/>
    <x v="3663"/>
    <m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4"/>
    <s v="science fiction"/>
    <x v="3664"/>
    <m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6.0000000000000001E-3"/>
    <n v="3"/>
    <x v="3"/>
    <s v="plays"/>
    <x v="3665"/>
    <m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0"/>
    <s v="web"/>
    <x v="3666"/>
    <m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5.7142857142857143E-3"/>
    <n v="10"/>
    <x v="7"/>
    <s v="food trucks"/>
    <x v="3667"/>
    <m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5.5555555555555558E-3"/>
    <n v="1"/>
    <x v="0"/>
    <s v="web"/>
    <x v="3668"/>
    <m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5.0000000000000001E-3"/>
    <n v="1"/>
    <x v="3"/>
    <s v="spaces"/>
    <x v="3669"/>
    <m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4.8000000000000004E-3"/>
    <n v="2.6666666666666665"/>
    <x v="3"/>
    <s v="spaces"/>
    <x v="3670"/>
    <m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4.4444444444444444E-3"/>
    <n v="1"/>
    <x v="3"/>
    <s v="musical"/>
    <x v="3671"/>
    <m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4.0000000000000001E-3"/>
    <n v="2"/>
    <x v="0"/>
    <s v="wearables"/>
    <x v="3672"/>
    <m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4.0000000000000001E-3"/>
    <n v="1"/>
    <x v="1"/>
    <s v="mobile games"/>
    <x v="3673"/>
    <m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4.0000000000000001E-3"/>
    <n v="1"/>
    <x v="3"/>
    <s v="plays"/>
    <x v="3674"/>
    <m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4.0000000000000001E-3"/>
    <n v="1"/>
    <x v="3"/>
    <s v="spaces"/>
    <x v="3675"/>
    <m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4.0000000000000001E-3"/>
    <n v="1"/>
    <x v="3"/>
    <s v="musical"/>
    <x v="3676"/>
    <m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3.6363636363636364E-3"/>
    <n v="2"/>
    <x v="1"/>
    <s v="mobile games"/>
    <x v="3677"/>
    <m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3.3333333333333335E-3"/>
    <n v="1"/>
    <x v="4"/>
    <s v="animation"/>
    <x v="3678"/>
    <m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3.3333333333333335E-3"/>
    <n v="1"/>
    <x v="7"/>
    <s v="food trucks"/>
    <x v="3679"/>
    <m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3.3333333333333335E-3"/>
    <n v="1"/>
    <x v="3"/>
    <s v="plays"/>
    <x v="3680"/>
    <m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3"/>
    <s v="spaces"/>
    <x v="3681"/>
    <m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2.8571428571428571E-3"/>
    <n v="1"/>
    <x v="7"/>
    <s v="food trucks"/>
    <x v="3682"/>
    <m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2.8571428571428571E-3"/>
    <n v="1"/>
    <x v="7"/>
    <s v="food trucks"/>
    <x v="3683"/>
    <m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2.7272727272727275E-3"/>
    <n v="1"/>
    <x v="4"/>
    <s v="animation"/>
    <x v="3684"/>
    <m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4"/>
    <s v="science fiction"/>
    <x v="3685"/>
    <m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2E-3"/>
    <n v="1"/>
    <x v="4"/>
    <s v="drama"/>
    <x v="3686"/>
    <m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2E-3"/>
    <n v="1"/>
    <x v="7"/>
    <s v="food trucks"/>
    <x v="3687"/>
    <m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2E-3"/>
    <n v="1"/>
    <x v="7"/>
    <s v="food trucks"/>
    <x v="3688"/>
    <m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2E-3"/>
    <n v="1"/>
    <x v="3"/>
    <s v="musical"/>
    <x v="3689"/>
    <m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2E-3"/>
    <n v="1.5"/>
    <x v="3"/>
    <s v="musical"/>
    <x v="3690"/>
    <m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1.6999999999999999E-3"/>
    <n v="5.666666666666667"/>
    <x v="4"/>
    <s v="drama"/>
    <x v="3691"/>
    <m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1.6666666666666668E-3"/>
    <n v="1"/>
    <x v="4"/>
    <s v="animation"/>
    <x v="3692"/>
    <m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0"/>
    <s v="wearables"/>
    <x v="3693"/>
    <m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1.25E-3"/>
    <n v="1"/>
    <x v="0"/>
    <s v="web"/>
    <x v="3694"/>
    <m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1.25E-3"/>
    <n v="1"/>
    <x v="7"/>
    <s v="food trucks"/>
    <x v="3695"/>
    <m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1.1111111111111111E-3"/>
    <n v="1"/>
    <x v="7"/>
    <s v="food trucks"/>
    <x v="3696"/>
    <m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1E-3"/>
    <n v="1"/>
    <x v="5"/>
    <s v="translations"/>
    <x v="3697"/>
    <m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5.7142857142857147E-4"/>
    <n v="1"/>
    <x v="0"/>
    <s v="wearables"/>
    <x v="3698"/>
    <m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5.0000000000000001E-4"/>
    <n v="1"/>
    <x v="3"/>
    <s v="plays"/>
    <x v="3699"/>
    <m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3.9999999999999996E-4"/>
    <n v="1"/>
    <x v="0"/>
    <s v="web"/>
    <x v="3700"/>
    <m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1.9999999999999998E-4"/>
    <n v="1"/>
    <x v="3"/>
    <s v="musical"/>
    <x v="3701"/>
    <m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0"/>
    <s v="web"/>
    <x v="3702"/>
    <m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0"/>
    <s v="web"/>
    <x v="3703"/>
    <m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0"/>
    <x v="4"/>
    <s v="science fiction"/>
    <x v="3704"/>
    <m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0"/>
    <x v="4"/>
    <s v="science fiction"/>
    <x v="3705"/>
    <m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0"/>
    <x v="4"/>
    <s v="science fiction"/>
    <x v="3706"/>
    <m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0"/>
    <x v="4"/>
    <s v="science fiction"/>
    <x v="3707"/>
    <m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0"/>
    <x v="4"/>
    <s v="science fiction"/>
    <x v="3708"/>
    <m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0"/>
    <x v="4"/>
    <s v="science fiction"/>
    <x v="3709"/>
    <m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0"/>
    <x v="4"/>
    <s v="science fiction"/>
    <x v="3710"/>
    <m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0"/>
    <x v="4"/>
    <s v="science fiction"/>
    <x v="3711"/>
    <m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0"/>
    <x v="4"/>
    <s v="science fiction"/>
    <x v="3712"/>
    <m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0"/>
    <x v="4"/>
    <s v="science fiction"/>
    <x v="3713"/>
    <m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0"/>
    <x v="4"/>
    <s v="science fiction"/>
    <x v="3714"/>
    <m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0"/>
    <x v="4"/>
    <s v="science fiction"/>
    <x v="3715"/>
    <m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0"/>
    <x v="4"/>
    <s v="science fiction"/>
    <x v="3716"/>
    <m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s v="0"/>
    <x v="4"/>
    <s v="drama"/>
    <x v="3717"/>
    <m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s v="0"/>
    <x v="4"/>
    <s v="drama"/>
    <x v="3718"/>
    <m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s v="0"/>
    <x v="4"/>
    <s v="drama"/>
    <x v="3719"/>
    <m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s v="0"/>
    <x v="4"/>
    <s v="drama"/>
    <x v="3720"/>
    <m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s v="0"/>
    <x v="4"/>
    <s v="drama"/>
    <x v="3721"/>
    <m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s v="0"/>
    <x v="4"/>
    <s v="drama"/>
    <x v="3722"/>
    <m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s v="0"/>
    <x v="4"/>
    <s v="drama"/>
    <x v="3723"/>
    <m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s v="0"/>
    <x v="4"/>
    <s v="drama"/>
    <x v="3724"/>
    <m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s v="0"/>
    <x v="4"/>
    <s v="drama"/>
    <x v="3725"/>
    <m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s v="0"/>
    <x v="4"/>
    <s v="drama"/>
    <x v="3726"/>
    <m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s v="0"/>
    <x v="4"/>
    <s v="drama"/>
    <x v="3727"/>
    <m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s v="0"/>
    <x v="4"/>
    <s v="drama"/>
    <x v="3728"/>
    <m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s v="0"/>
    <x v="4"/>
    <s v="drama"/>
    <x v="3729"/>
    <m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s v="0"/>
    <x v="4"/>
    <s v="drama"/>
    <x v="3730"/>
    <m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s v="0"/>
    <x v="4"/>
    <s v="drama"/>
    <x v="3731"/>
    <m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s v="0"/>
    <x v="4"/>
    <s v="drama"/>
    <x v="3732"/>
    <m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s v="0"/>
    <x v="4"/>
    <s v="drama"/>
    <x v="3733"/>
    <m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s v="0"/>
    <x v="4"/>
    <s v="drama"/>
    <x v="3734"/>
    <m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s v="0"/>
    <x v="4"/>
    <s v="drama"/>
    <x v="3735"/>
    <m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s v="0"/>
    <x v="4"/>
    <s v="drama"/>
    <x v="3736"/>
    <m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s v="0"/>
    <x v="4"/>
    <s v="drama"/>
    <x v="3737"/>
    <m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s v="0"/>
    <x v="4"/>
    <s v="drama"/>
    <x v="3738"/>
    <m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s v="0"/>
    <x v="4"/>
    <s v="drama"/>
    <x v="3739"/>
    <m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s v="0"/>
    <x v="4"/>
    <s v="drama"/>
    <x v="3740"/>
    <m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s v="0"/>
    <x v="4"/>
    <s v="drama"/>
    <x v="3741"/>
    <m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s v="0"/>
    <x v="4"/>
    <s v="drama"/>
    <x v="3742"/>
    <m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s v="0"/>
    <x v="4"/>
    <s v="drama"/>
    <x v="3743"/>
    <m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s v="0"/>
    <x v="4"/>
    <s v="drama"/>
    <x v="3744"/>
    <m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s v="0"/>
    <x v="4"/>
    <s v="drama"/>
    <x v="3745"/>
    <m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s v="0"/>
    <x v="4"/>
    <s v="drama"/>
    <x v="3746"/>
    <m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s v="0"/>
    <x v="4"/>
    <s v="animation"/>
    <x v="3747"/>
    <m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s v="0"/>
    <x v="4"/>
    <s v="animation"/>
    <x v="3748"/>
    <m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s v="0"/>
    <x v="4"/>
    <s v="animation"/>
    <x v="3749"/>
    <m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s v="0"/>
    <x v="4"/>
    <s v="animation"/>
    <x v="3750"/>
    <m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s v="0"/>
    <x v="4"/>
    <s v="animation"/>
    <x v="3751"/>
    <m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s v="0"/>
    <x v="4"/>
    <s v="animation"/>
    <x v="3752"/>
    <m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s v="0"/>
    <x v="4"/>
    <s v="animation"/>
    <x v="3753"/>
    <m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s v="0"/>
    <x v="4"/>
    <s v="animation"/>
    <x v="3754"/>
    <m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s v="0"/>
    <x v="4"/>
    <s v="animation"/>
    <x v="3755"/>
    <m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s v="0"/>
    <x v="4"/>
    <s v="animation"/>
    <x v="3756"/>
    <m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s v="0"/>
    <x v="4"/>
    <s v="animation"/>
    <x v="3757"/>
    <m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s v="0"/>
    <x v="4"/>
    <s v="animation"/>
    <x v="3758"/>
    <m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s v="0"/>
    <x v="4"/>
    <s v="animation"/>
    <x v="3759"/>
    <m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s v="0"/>
    <x v="4"/>
    <s v="animation"/>
    <x v="3760"/>
    <m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s v="0"/>
    <x v="4"/>
    <s v="animation"/>
    <x v="3761"/>
    <m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s v="0"/>
    <x v="4"/>
    <s v="animation"/>
    <x v="3762"/>
    <m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s v="0"/>
    <x v="4"/>
    <s v="animation"/>
    <x v="3763"/>
    <m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s v="0"/>
    <x v="4"/>
    <s v="animation"/>
    <x v="3764"/>
    <m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s v="0"/>
    <x v="4"/>
    <s v="animation"/>
    <x v="3765"/>
    <m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s v="0"/>
    <x v="4"/>
    <s v="animation"/>
    <x v="3766"/>
    <m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s v="0"/>
    <x v="4"/>
    <s v="animation"/>
    <x v="3767"/>
    <m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s v="0"/>
    <x v="4"/>
    <s v="animation"/>
    <x v="3768"/>
    <m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s v="0"/>
    <x v="4"/>
    <s v="animation"/>
    <x v="3769"/>
    <m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s v="0"/>
    <x v="4"/>
    <s v="animation"/>
    <x v="3770"/>
    <m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s v="0"/>
    <x v="4"/>
    <s v="animation"/>
    <x v="3771"/>
    <m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s v="0"/>
    <x v="4"/>
    <s v="animation"/>
    <x v="3772"/>
    <m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s v="0"/>
    <x v="4"/>
    <s v="animation"/>
    <x v="3773"/>
    <m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s v="0"/>
    <x v="0"/>
    <s v="web"/>
    <x v="3774"/>
    <m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s v="0"/>
    <x v="0"/>
    <s v="web"/>
    <x v="3775"/>
    <m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s v="0"/>
    <x v="0"/>
    <s v="web"/>
    <x v="3776"/>
    <m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s v="0"/>
    <x v="0"/>
    <s v="web"/>
    <x v="3777"/>
    <m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s v="0"/>
    <x v="0"/>
    <s v="web"/>
    <x v="3778"/>
    <m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s v="0"/>
    <x v="0"/>
    <s v="web"/>
    <x v="3779"/>
    <m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s v="0"/>
    <x v="0"/>
    <s v="web"/>
    <x v="3780"/>
    <m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s v="0"/>
    <x v="0"/>
    <s v="web"/>
    <x v="3781"/>
    <m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s v="0"/>
    <x v="0"/>
    <s v="web"/>
    <x v="3782"/>
    <m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s v="0"/>
    <x v="0"/>
    <s v="web"/>
    <x v="3783"/>
    <m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s v="0"/>
    <x v="0"/>
    <s v="web"/>
    <x v="3784"/>
    <m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0"/>
    <x v="0"/>
    <s v="web"/>
    <x v="3785"/>
    <m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0"/>
    <x v="0"/>
    <s v="web"/>
    <x v="3786"/>
    <m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0"/>
    <x v="0"/>
    <s v="web"/>
    <x v="3787"/>
    <m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0"/>
    <x v="0"/>
    <s v="web"/>
    <x v="3788"/>
    <m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0"/>
    <x v="0"/>
    <s v="web"/>
    <x v="3789"/>
    <m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0"/>
    <x v="0"/>
    <s v="web"/>
    <x v="3790"/>
    <m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0"/>
    <x v="0"/>
    <s v="web"/>
    <x v="3791"/>
    <m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0"/>
    <x v="0"/>
    <s v="web"/>
    <x v="3792"/>
    <m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0"/>
    <x v="0"/>
    <s v="web"/>
    <x v="3793"/>
    <m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0"/>
    <x v="0"/>
    <s v="web"/>
    <x v="3794"/>
    <m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0"/>
    <x v="0"/>
    <s v="web"/>
    <x v="3795"/>
    <m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0"/>
    <x v="0"/>
    <s v="web"/>
    <x v="3796"/>
    <m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0"/>
    <x v="0"/>
    <s v="web"/>
    <x v="3797"/>
    <m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0"/>
    <x v="0"/>
    <s v="web"/>
    <x v="3798"/>
    <m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0"/>
    <x v="0"/>
    <s v="web"/>
    <x v="3799"/>
    <m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0"/>
    <x v="0"/>
    <s v="web"/>
    <x v="3800"/>
    <m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s v="0"/>
    <x v="0"/>
    <s v="wearables"/>
    <x v="3801"/>
    <m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s v="0"/>
    <x v="0"/>
    <s v="wearables"/>
    <x v="3802"/>
    <m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s v="0"/>
    <x v="0"/>
    <s v="wearables"/>
    <x v="3803"/>
    <m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s v="0"/>
    <x v="5"/>
    <s v="fiction"/>
    <x v="3804"/>
    <m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s v="0"/>
    <x v="5"/>
    <s v="fiction"/>
    <x v="3805"/>
    <m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s v="0"/>
    <x v="5"/>
    <s v="fiction"/>
    <x v="3806"/>
    <m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s v="0"/>
    <x v="5"/>
    <s v="fiction"/>
    <x v="3807"/>
    <m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s v="0"/>
    <x v="5"/>
    <s v="fiction"/>
    <x v="3808"/>
    <m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s v="0"/>
    <x v="5"/>
    <s v="fiction"/>
    <x v="3809"/>
    <m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s v="0"/>
    <x v="2"/>
    <s v="jazz"/>
    <x v="3810"/>
    <m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s v="0"/>
    <x v="2"/>
    <s v="indie rock"/>
    <x v="3811"/>
    <m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s v="0"/>
    <x v="2"/>
    <s v="indie rock"/>
    <x v="3812"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s v="0"/>
    <x v="2"/>
    <s v="jazz"/>
    <x v="3813"/>
    <m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s v="0"/>
    <x v="2"/>
    <s v="jazz"/>
    <x v="3814"/>
    <m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s v="0"/>
    <x v="2"/>
    <s v="jazz"/>
    <x v="3815"/>
    <m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s v="0"/>
    <x v="2"/>
    <s v="jazz"/>
    <x v="3816"/>
    <m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s v="0"/>
    <x v="2"/>
    <s v="jazz"/>
    <x v="3817"/>
    <m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s v="0"/>
    <x v="2"/>
    <s v="jazz"/>
    <x v="3818"/>
    <m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s v="0"/>
    <x v="2"/>
    <s v="jazz"/>
    <x v="3819"/>
    <m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s v="0"/>
    <x v="2"/>
    <s v="jazz"/>
    <x v="3820"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s v="0"/>
    <x v="2"/>
    <s v="jazz"/>
    <x v="3821"/>
    <m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s v="0"/>
    <x v="2"/>
    <s v="jazz"/>
    <x v="3822"/>
    <m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s v="0"/>
    <x v="2"/>
    <s v="jazz"/>
    <x v="3823"/>
    <m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s v="0"/>
    <x v="2"/>
    <s v="jazz"/>
    <x v="3824"/>
    <m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s v="0"/>
    <x v="0"/>
    <s v="wearables"/>
    <x v="3825"/>
    <m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s v="0"/>
    <x v="0"/>
    <s v="wearables"/>
    <x v="3826"/>
    <m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0"/>
    <x v="8"/>
    <s v="audio"/>
    <x v="3827"/>
    <m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0"/>
    <x v="8"/>
    <s v="audio"/>
    <x v="3828"/>
    <m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0"/>
    <x v="8"/>
    <s v="audio"/>
    <x v="3829"/>
    <m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0"/>
    <x v="8"/>
    <s v="audio"/>
    <x v="3830"/>
    <m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0"/>
    <x v="8"/>
    <s v="audio"/>
    <x v="3831"/>
    <m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0"/>
    <x v="8"/>
    <s v="audio"/>
    <x v="3832"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0"/>
    <x v="8"/>
    <s v="audio"/>
    <x v="3833"/>
    <m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0"/>
    <x v="8"/>
    <s v="audio"/>
    <x v="3834"/>
    <m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0"/>
    <x v="8"/>
    <s v="audio"/>
    <x v="3835"/>
    <m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0"/>
    <x v="8"/>
    <s v="audio"/>
    <x v="3836"/>
    <m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0"/>
    <x v="8"/>
    <s v="audio"/>
    <x v="3837"/>
    <m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0"/>
    <x v="8"/>
    <s v="audio"/>
    <x v="3838"/>
    <m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0"/>
    <x v="8"/>
    <s v="audio"/>
    <x v="3839"/>
    <m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0"/>
    <x v="8"/>
    <s v="audio"/>
    <x v="3840"/>
    <m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s v="0"/>
    <x v="1"/>
    <s v="video games"/>
    <x v="3841"/>
    <m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s v="0"/>
    <x v="1"/>
    <s v="video games"/>
    <x v="3842"/>
    <m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s v="0"/>
    <x v="1"/>
    <s v="video games"/>
    <x v="3843"/>
    <m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s v="0"/>
    <x v="1"/>
    <s v="video games"/>
    <x v="3844"/>
    <m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s v="0"/>
    <x v="1"/>
    <s v="video games"/>
    <x v="3845"/>
    <m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s v="0"/>
    <x v="1"/>
    <s v="video games"/>
    <x v="3846"/>
    <m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s v="0"/>
    <x v="1"/>
    <s v="mobile games"/>
    <x v="3847"/>
    <m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s v="0"/>
    <x v="1"/>
    <s v="mobile games"/>
    <x v="3848"/>
    <m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s v="0"/>
    <x v="1"/>
    <s v="mobile games"/>
    <x v="3849"/>
    <m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s v="0"/>
    <x v="1"/>
    <s v="mobile games"/>
    <x v="3850"/>
    <m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s v="0"/>
    <x v="1"/>
    <s v="mobile games"/>
    <x v="3851"/>
    <m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s v="0"/>
    <x v="7"/>
    <s v="food trucks"/>
    <x v="3852"/>
    <m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s v="0"/>
    <x v="7"/>
    <s v="food trucks"/>
    <x v="3853"/>
    <m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s v="0"/>
    <x v="7"/>
    <s v="food trucks"/>
    <x v="3854"/>
    <m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s v="0"/>
    <x v="7"/>
    <s v="food trucks"/>
    <x v="3855"/>
    <m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s v="0"/>
    <x v="7"/>
    <s v="food trucks"/>
    <x v="3856"/>
    <m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s v="0"/>
    <x v="7"/>
    <s v="food trucks"/>
    <x v="3857"/>
    <m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s v="0"/>
    <x v="7"/>
    <s v="food trucks"/>
    <x v="3858"/>
    <m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s v="0"/>
    <x v="7"/>
    <s v="food trucks"/>
    <x v="3859"/>
    <m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s v="0"/>
    <x v="7"/>
    <s v="food trucks"/>
    <x v="3860"/>
    <m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s v="0"/>
    <x v="7"/>
    <s v="food trucks"/>
    <x v="3861"/>
    <m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0"/>
    <x v="2"/>
    <s v="world music"/>
    <x v="3862"/>
    <m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0"/>
    <x v="2"/>
    <s v="world music"/>
    <x v="3863"/>
    <m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0"/>
    <x v="2"/>
    <s v="world music"/>
    <x v="3864"/>
    <m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0"/>
    <x v="2"/>
    <s v="world music"/>
    <x v="3865"/>
    <m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0"/>
    <x v="2"/>
    <s v="world music"/>
    <x v="3866"/>
    <m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0"/>
    <x v="2"/>
    <s v="world music"/>
    <x v="3867"/>
    <m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0"/>
    <x v="2"/>
    <s v="world music"/>
    <x v="3868"/>
    <m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0"/>
    <x v="0"/>
    <s v="wearables"/>
    <x v="3869"/>
    <m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0"/>
    <x v="0"/>
    <s v="wearables"/>
    <x v="3870"/>
    <m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0"/>
    <x v="0"/>
    <s v="wearables"/>
    <x v="3871"/>
    <m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s v="0"/>
    <x v="5"/>
    <s v="translations"/>
    <x v="3872"/>
    <m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s v="0"/>
    <x v="5"/>
    <s v="translations"/>
    <x v="3873"/>
    <m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s v="0"/>
    <x v="5"/>
    <s v="translations"/>
    <x v="3874"/>
    <m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s v="0"/>
    <x v="5"/>
    <s v="translations"/>
    <x v="3875"/>
    <m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s v="0"/>
    <x v="5"/>
    <s v="translations"/>
    <x v="3876"/>
    <m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s v="0"/>
    <x v="5"/>
    <s v="translations"/>
    <x v="3877"/>
    <m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s v="0"/>
    <x v="5"/>
    <s v="translations"/>
    <x v="3878"/>
    <m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s v="0"/>
    <x v="5"/>
    <s v="translations"/>
    <x v="3879"/>
    <m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s v="0"/>
    <x v="5"/>
    <s v="translations"/>
    <x v="3880"/>
    <m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s v="0"/>
    <x v="5"/>
    <s v="translations"/>
    <x v="3881"/>
    <m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s v="0"/>
    <x v="5"/>
    <s v="translations"/>
    <x v="3882"/>
    <m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s v="0"/>
    <x v="5"/>
    <s v="translations"/>
    <x v="3883"/>
    <m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s v="0"/>
    <x v="5"/>
    <s v="translations"/>
    <x v="3884"/>
    <m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0"/>
    <x v="5"/>
    <s v="translations"/>
    <x v="3885"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0"/>
    <x v="5"/>
    <s v="translations"/>
    <x v="3886"/>
    <m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0"/>
    <x v="5"/>
    <s v="translations"/>
    <x v="3887"/>
    <m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0"/>
    <x v="5"/>
    <s v="translations"/>
    <x v="3888"/>
    <m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0"/>
    <x v="5"/>
    <s v="translations"/>
    <x v="3889"/>
    <m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0"/>
    <x v="5"/>
    <s v="translations"/>
    <x v="3890"/>
    <m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s v="0"/>
    <x v="5"/>
    <s v="fiction"/>
    <x v="3891"/>
    <m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s v="0"/>
    <x v="5"/>
    <s v="fiction"/>
    <x v="3892"/>
    <m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s v="0"/>
    <x v="5"/>
    <s v="fiction"/>
    <x v="3893"/>
    <m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s v="0"/>
    <x v="5"/>
    <s v="fiction"/>
    <x v="3894"/>
    <m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s v="0"/>
    <x v="5"/>
    <s v="fiction"/>
    <x v="3895"/>
    <m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s v="0"/>
    <x v="5"/>
    <s v="fiction"/>
    <x v="3896"/>
    <m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s v="0"/>
    <x v="6"/>
    <s v="nature"/>
    <x v="3897"/>
    <m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s v="0"/>
    <x v="6"/>
    <s v="nature"/>
    <x v="3898"/>
    <m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s v="0"/>
    <x v="6"/>
    <s v="nature"/>
    <x v="3899"/>
    <m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s v="0"/>
    <x v="6"/>
    <s v="nature"/>
    <x v="3900"/>
    <m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s v="0"/>
    <x v="6"/>
    <s v="nature"/>
    <x v="3901"/>
    <m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s v="0"/>
    <x v="6"/>
    <s v="nature"/>
    <x v="3902"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0"/>
    <x v="5"/>
    <s v="art books"/>
    <x v="3903"/>
    <m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0"/>
    <x v="5"/>
    <s v="art books"/>
    <x v="3904"/>
    <m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0"/>
    <x v="5"/>
    <s v="art books"/>
    <x v="3905"/>
    <m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s v="0"/>
    <x v="6"/>
    <s v="places"/>
    <x v="3906"/>
    <m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s v="0"/>
    <x v="6"/>
    <s v="places"/>
    <x v="3907"/>
    <m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s v="0"/>
    <x v="6"/>
    <s v="places"/>
    <x v="3908"/>
    <m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s v="0"/>
    <x v="6"/>
    <s v="places"/>
    <x v="3909"/>
    <m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s v="0"/>
    <x v="6"/>
    <s v="places"/>
    <x v="3910"/>
    <m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s v="0"/>
    <x v="6"/>
    <s v="places"/>
    <x v="3911"/>
    <m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s v="0"/>
    <x v="6"/>
    <s v="places"/>
    <x v="3912"/>
    <m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s v="0"/>
    <x v="2"/>
    <s v="faith"/>
    <x v="3913"/>
    <m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s v="0"/>
    <x v="2"/>
    <s v="faith"/>
    <x v="3914"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s v="0"/>
    <x v="2"/>
    <s v="faith"/>
    <x v="3915"/>
    <m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s v="0"/>
    <x v="2"/>
    <s v="faith"/>
    <x v="3916"/>
    <m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s v="0"/>
    <x v="2"/>
    <s v="faith"/>
    <x v="3917"/>
    <m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s v="0"/>
    <x v="2"/>
    <s v="faith"/>
    <x v="3918"/>
    <m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s v="0"/>
    <x v="2"/>
    <s v="faith"/>
    <x v="3919"/>
    <m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s v="0"/>
    <x v="2"/>
    <s v="faith"/>
    <x v="3920"/>
    <m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s v="0"/>
    <x v="2"/>
    <s v="faith"/>
    <x v="3921"/>
    <m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s v="0"/>
    <x v="2"/>
    <s v="faith"/>
    <x v="3922"/>
    <m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s v="0"/>
    <x v="2"/>
    <s v="faith"/>
    <x v="3923"/>
    <m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s v="0"/>
    <x v="2"/>
    <s v="faith"/>
    <x v="3924"/>
    <m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s v="0"/>
    <x v="2"/>
    <s v="faith"/>
    <x v="3925"/>
    <m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s v="0"/>
    <x v="2"/>
    <s v="faith"/>
    <x v="3926"/>
    <m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s v="0"/>
    <x v="6"/>
    <s v="photobooks"/>
    <x v="3927"/>
    <m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s v="0"/>
    <x v="6"/>
    <s v="photobooks"/>
    <x v="3928"/>
    <m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s v="0"/>
    <x v="6"/>
    <s v="photobooks"/>
    <x v="3929"/>
    <m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s v="0"/>
    <x v="6"/>
    <s v="photobooks"/>
    <x v="3930"/>
    <m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s v="0"/>
    <x v="1"/>
    <s v="mobile games"/>
    <x v="3931"/>
    <m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s v="0"/>
    <x v="1"/>
    <s v="mobile games"/>
    <x v="3932"/>
    <m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s v="0"/>
    <x v="1"/>
    <s v="mobile games"/>
    <x v="3933"/>
    <m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s v="0"/>
    <x v="1"/>
    <s v="mobile games"/>
    <x v="3934"/>
    <m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s v="0"/>
    <x v="1"/>
    <s v="mobile games"/>
    <x v="3935"/>
    <m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s v="0"/>
    <x v="6"/>
    <s v="people"/>
    <x v="3936"/>
    <m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s v="0"/>
    <x v="6"/>
    <s v="people"/>
    <x v="3937"/>
    <m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s v="0"/>
    <x v="6"/>
    <s v="people"/>
    <x v="3938"/>
    <m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s v="0"/>
    <x v="6"/>
    <s v="people"/>
    <x v="3939"/>
    <m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s v="0"/>
    <x v="6"/>
    <s v="people"/>
    <x v="3940"/>
    <m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s v="0"/>
    <x v="1"/>
    <s v="video games"/>
    <x v="3941"/>
    <m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s v="0"/>
    <x v="1"/>
    <s v="video games"/>
    <x v="3942"/>
    <m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0"/>
    <x v="0"/>
    <s v="web"/>
    <x v="3943"/>
    <m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0"/>
    <x v="0"/>
    <s v="web"/>
    <x v="3944"/>
    <m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0"/>
    <x v="0"/>
    <s v="web"/>
    <x v="3945"/>
    <m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0"/>
    <x v="0"/>
    <s v="web"/>
    <x v="3946"/>
    <m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0"/>
    <x v="0"/>
    <s v="web"/>
    <x v="3947"/>
    <m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0"/>
    <x v="0"/>
    <s v="web"/>
    <x v="3948"/>
    <m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0"/>
    <x v="0"/>
    <s v="web"/>
    <x v="3949"/>
    <m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0"/>
    <x v="0"/>
    <s v="web"/>
    <x v="3950"/>
    <m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0"/>
    <x v="0"/>
    <s v="web"/>
    <x v="3951"/>
    <m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0"/>
    <x v="0"/>
    <s v="web"/>
    <x v="3952"/>
    <m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0"/>
    <x v="0"/>
    <s v="web"/>
    <x v="3953"/>
    <m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0"/>
    <x v="0"/>
    <s v="web"/>
    <x v="3954"/>
    <m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0"/>
    <x v="0"/>
    <s v="web"/>
    <x v="3955"/>
    <m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0"/>
    <x v="0"/>
    <s v="web"/>
    <x v="3956"/>
    <m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0"/>
    <x v="0"/>
    <s v="web"/>
    <x v="3957"/>
    <m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0"/>
    <x v="0"/>
    <s v="web"/>
    <x v="3958"/>
    <m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0"/>
    <x v="0"/>
    <s v="web"/>
    <x v="3959"/>
    <m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0"/>
    <x v="0"/>
    <s v="web"/>
    <x v="3960"/>
    <m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0"/>
    <x v="0"/>
    <s v="web"/>
    <x v="3961"/>
    <m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0"/>
    <x v="0"/>
    <s v="web"/>
    <x v="3962"/>
    <m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0"/>
    <x v="0"/>
    <s v="web"/>
    <x v="3963"/>
    <m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0"/>
    <x v="0"/>
    <s v="web"/>
    <x v="3964"/>
    <m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0"/>
    <x v="0"/>
    <s v="web"/>
    <x v="3965"/>
    <m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0"/>
    <x v="0"/>
    <s v="web"/>
    <x v="3966"/>
    <m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0"/>
    <x v="0"/>
    <s v="web"/>
    <x v="3967"/>
    <m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0"/>
    <x v="0"/>
    <s v="web"/>
    <x v="3968"/>
    <m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0"/>
    <x v="0"/>
    <s v="web"/>
    <x v="3969"/>
    <m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0"/>
    <x v="0"/>
    <s v="web"/>
    <x v="3970"/>
    <m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s v="0"/>
    <x v="7"/>
    <s v="food trucks"/>
    <x v="3971"/>
    <m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s v="0"/>
    <x v="7"/>
    <s v="food trucks"/>
    <x v="3972"/>
    <m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s v="0"/>
    <x v="7"/>
    <s v="food trucks"/>
    <x v="3973"/>
    <m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s v="0"/>
    <x v="7"/>
    <s v="food trucks"/>
    <x v="3974"/>
    <m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s v="0"/>
    <x v="7"/>
    <s v="food trucks"/>
    <x v="3975"/>
    <m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s v="0"/>
    <x v="7"/>
    <s v="food trucks"/>
    <x v="3976"/>
    <m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s v="0"/>
    <x v="7"/>
    <s v="food trucks"/>
    <x v="3977"/>
    <m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s v="0"/>
    <x v="7"/>
    <s v="food trucks"/>
    <x v="3978"/>
    <m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s v="0"/>
    <x v="7"/>
    <s v="food trucks"/>
    <x v="3979"/>
    <m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s v="0"/>
    <x v="7"/>
    <s v="restaurants"/>
    <x v="3980"/>
    <m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s v="0"/>
    <x v="7"/>
    <s v="restaurants"/>
    <x v="3981"/>
    <m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s v="0"/>
    <x v="7"/>
    <s v="restaurants"/>
    <x v="3982"/>
    <m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s v="0"/>
    <x v="7"/>
    <s v="restaurants"/>
    <x v="3983"/>
    <m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s v="0"/>
    <x v="7"/>
    <s v="restaurants"/>
    <x v="3984"/>
    <m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s v="0"/>
    <x v="7"/>
    <s v="restaurants"/>
    <x v="3985"/>
    <m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s v="0"/>
    <x v="7"/>
    <s v="restaurants"/>
    <x v="3986"/>
    <m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s v="0"/>
    <x v="7"/>
    <s v="restaurants"/>
    <x v="3987"/>
    <m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s v="0"/>
    <x v="7"/>
    <s v="restaurants"/>
    <x v="3988"/>
    <m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s v="0"/>
    <x v="7"/>
    <s v="restaurants"/>
    <x v="3989"/>
    <m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s v="0"/>
    <x v="7"/>
    <s v="restaurants"/>
    <x v="3990"/>
    <m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0"/>
    <x v="7"/>
    <s v="food trucks"/>
    <x v="3991"/>
    <m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0"/>
    <x v="7"/>
    <s v="food trucks"/>
    <x v="3992"/>
    <m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0"/>
    <x v="7"/>
    <s v="food trucks"/>
    <x v="3993"/>
    <m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0"/>
    <x v="7"/>
    <s v="food trucks"/>
    <x v="3994"/>
    <m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0"/>
    <x v="7"/>
    <s v="food trucks"/>
    <x v="3995"/>
    <m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0"/>
    <x v="7"/>
    <s v="food trucks"/>
    <x v="3996"/>
    <m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0"/>
    <x v="7"/>
    <s v="food trucks"/>
    <x v="3997"/>
    <m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0"/>
    <x v="7"/>
    <s v="food trucks"/>
    <x v="3998"/>
    <m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0"/>
    <x v="7"/>
    <s v="food trucks"/>
    <x v="3999"/>
    <m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0"/>
    <x v="7"/>
    <s v="food trucks"/>
    <x v="4000"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0"/>
    <x v="7"/>
    <s v="food trucks"/>
    <x v="4001"/>
    <m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s v="0"/>
    <x v="7"/>
    <s v="food trucks"/>
    <x v="4002"/>
    <m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s v="0"/>
    <x v="7"/>
    <s v="food trucks"/>
    <x v="4003"/>
    <m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s v="0"/>
    <x v="7"/>
    <s v="food trucks"/>
    <x v="4004"/>
    <m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s v="0"/>
    <x v="0"/>
    <s v="space exploration"/>
    <x v="4005"/>
    <m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s v="0"/>
    <x v="7"/>
    <s v="food trucks"/>
    <x v="4006"/>
    <m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s v="0"/>
    <x v="7"/>
    <s v="food trucks"/>
    <x v="4007"/>
    <m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s v="0"/>
    <x v="7"/>
    <s v="food trucks"/>
    <x v="4008"/>
    <m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s v="0"/>
    <x v="5"/>
    <s v="children's books"/>
    <x v="4009"/>
    <m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s v="0"/>
    <x v="5"/>
    <s v="children's books"/>
    <x v="4010"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s v="0"/>
    <x v="5"/>
    <s v="children's books"/>
    <x v="4011"/>
    <m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s v="0"/>
    <x v="5"/>
    <s v="children's books"/>
    <x v="4012"/>
    <m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s v="0"/>
    <x v="5"/>
    <s v="children's books"/>
    <x v="4013"/>
    <m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s v="0"/>
    <x v="5"/>
    <s v="children's books"/>
    <x v="4014"/>
    <m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s v="0"/>
    <x v="5"/>
    <s v="children's books"/>
    <x v="4015"/>
    <m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s v="0"/>
    <x v="5"/>
    <s v="children's books"/>
    <x v="4016"/>
    <m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s v="0"/>
    <x v="5"/>
    <s v="children's books"/>
    <x v="4017"/>
    <m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s v="0"/>
    <x v="3"/>
    <s v="plays"/>
    <x v="4018"/>
    <m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s v="0"/>
    <x v="3"/>
    <s v="plays"/>
    <x v="4019"/>
    <m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s v="0"/>
    <x v="3"/>
    <s v="plays"/>
    <x v="4020"/>
    <m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s v="0"/>
    <x v="3"/>
    <s v="plays"/>
    <x v="4021"/>
    <m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s v="0"/>
    <x v="3"/>
    <s v="plays"/>
    <x v="4022"/>
    <m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s v="0"/>
    <x v="3"/>
    <s v="plays"/>
    <x v="4023"/>
    <m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s v="0"/>
    <x v="3"/>
    <s v="plays"/>
    <x v="4024"/>
    <m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s v="0"/>
    <x v="3"/>
    <s v="plays"/>
    <x v="4025"/>
    <m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s v="0"/>
    <x v="3"/>
    <s v="plays"/>
    <x v="4026"/>
    <m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s v="0"/>
    <x v="3"/>
    <s v="plays"/>
    <x v="4027"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s v="0"/>
    <x v="3"/>
    <s v="plays"/>
    <x v="4028"/>
    <m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s v="0"/>
    <x v="3"/>
    <s v="plays"/>
    <x v="4029"/>
    <m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s v="0"/>
    <x v="3"/>
    <s v="plays"/>
    <x v="4030"/>
    <m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s v="0"/>
    <x v="3"/>
    <s v="plays"/>
    <x v="4031"/>
    <m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s v="0"/>
    <x v="3"/>
    <s v="spaces"/>
    <x v="4032"/>
    <m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s v="0"/>
    <x v="3"/>
    <s v="spaces"/>
    <x v="4033"/>
    <m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s v="0"/>
    <x v="3"/>
    <s v="spaces"/>
    <x v="4034"/>
    <m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0"/>
    <x v="3"/>
    <s v="spaces"/>
    <x v="4035"/>
    <m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0"/>
    <x v="3"/>
    <s v="spaces"/>
    <x v="4036"/>
    <m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0"/>
    <x v="3"/>
    <s v="spaces"/>
    <x v="4037"/>
    <m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0"/>
    <x v="3"/>
    <s v="spaces"/>
    <x v="4038"/>
    <m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s v="0"/>
    <x v="3"/>
    <s v="spaces"/>
    <x v="4039"/>
    <m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s v="0"/>
    <x v="3"/>
    <s v="spaces"/>
    <x v="4040"/>
    <m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s v="0"/>
    <x v="3"/>
    <s v="spaces"/>
    <x v="4041"/>
    <m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s v="0"/>
    <x v="3"/>
    <s v="spaces"/>
    <x v="4042"/>
    <m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s v="0"/>
    <x v="3"/>
    <s v="spaces"/>
    <x v="4043"/>
    <m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s v="0"/>
    <x v="3"/>
    <s v="spaces"/>
    <x v="4044"/>
    <m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0"/>
    <x v="3"/>
    <s v="spaces"/>
    <x v="4045"/>
    <m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0"/>
    <x v="3"/>
    <s v="spaces"/>
    <x v="4046"/>
    <m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s v="0"/>
    <x v="3"/>
    <s v="plays"/>
    <x v="4047"/>
    <m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s v="0"/>
    <x v="3"/>
    <s v="plays"/>
    <x v="4048"/>
    <m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s v="0"/>
    <x v="3"/>
    <s v="plays"/>
    <x v="4049"/>
    <m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s v="0"/>
    <x v="3"/>
    <s v="musical"/>
    <x v="4050"/>
    <m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s v="0"/>
    <x v="3"/>
    <s v="musical"/>
    <x v="4051"/>
    <m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s v="0"/>
    <x v="3"/>
    <s v="musical"/>
    <x v="4052"/>
    <m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s v="0"/>
    <x v="3"/>
    <s v="musical"/>
    <x v="4053"/>
    <m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s v="0"/>
    <x v="3"/>
    <s v="musical"/>
    <x v="4054"/>
    <m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s v="0"/>
    <x v="3"/>
    <s v="musical"/>
    <x v="4055"/>
    <m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s v="0"/>
    <x v="3"/>
    <s v="musical"/>
    <x v="4056"/>
    <m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s v="0"/>
    <x v="3"/>
    <s v="musical"/>
    <x v="4057"/>
    <m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s v="0"/>
    <x v="3"/>
    <s v="plays"/>
    <x v="4058"/>
    <m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s v="0"/>
    <x v="3"/>
    <s v="plays"/>
    <x v="4059"/>
    <m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s v="0"/>
    <x v="3"/>
    <s v="plays"/>
    <x v="4060"/>
    <m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s v="0"/>
    <x v="3"/>
    <s v="plays"/>
    <x v="4061"/>
    <m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s v="0"/>
    <x v="3"/>
    <s v="musical"/>
    <x v="4062"/>
    <m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s v="0"/>
    <x v="3"/>
    <s v="musical"/>
    <x v="4063"/>
    <m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s v="0"/>
    <x v="3"/>
    <s v="musical"/>
    <x v="4064"/>
    <m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s v="0"/>
    <x v="3"/>
    <s v="musical"/>
    <x v="4065"/>
    <m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s v="0"/>
    <x v="3"/>
    <s v="plays"/>
    <x v="4066"/>
    <m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0"/>
    <x v="3"/>
    <s v="musical"/>
    <x v="4067"/>
    <m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0"/>
    <x v="3"/>
    <s v="musical"/>
    <x v="4068"/>
    <m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0"/>
    <x v="3"/>
    <s v="musical"/>
    <x v="4069"/>
    <m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0"/>
    <x v="3"/>
    <s v="musical"/>
    <x v="4070"/>
    <m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0"/>
    <x v="3"/>
    <s v="musical"/>
    <x v="4071"/>
    <m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0"/>
    <x v="3"/>
    <s v="musical"/>
    <x v="4072"/>
    <m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0"/>
    <x v="3"/>
    <s v="musical"/>
    <x v="4073"/>
    <m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0"/>
    <x v="3"/>
    <s v="musical"/>
    <x v="4074"/>
    <m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0"/>
    <x v="3"/>
    <s v="musical"/>
    <x v="4075"/>
    <m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0"/>
    <x v="3"/>
    <s v="musical"/>
    <x v="4076"/>
    <m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s v="0"/>
    <x v="3"/>
    <s v="plays"/>
    <x v="4077"/>
    <m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s v="0"/>
    <x v="3"/>
    <s v="plays"/>
    <x v="4078"/>
    <m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s v="0"/>
    <x v="3"/>
    <s v="plays"/>
    <x v="4079"/>
    <m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s v="0"/>
    <x v="3"/>
    <s v="plays"/>
    <x v="4080"/>
    <m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s v="0"/>
    <x v="3"/>
    <s v="plays"/>
    <x v="4081"/>
    <m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s v="0"/>
    <x v="3"/>
    <s v="plays"/>
    <x v="4082"/>
    <m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s v="0"/>
    <x v="3"/>
    <s v="plays"/>
    <x v="4083"/>
    <m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s v="0"/>
    <x v="3"/>
    <s v="plays"/>
    <x v="4084"/>
    <m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s v="0"/>
    <x v="3"/>
    <s v="plays"/>
    <x v="4085"/>
    <m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s v="0"/>
    <x v="3"/>
    <s v="plays"/>
    <x v="4086"/>
    <m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s v="0"/>
    <x v="3"/>
    <s v="plays"/>
    <x v="4087"/>
    <m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s v="0"/>
    <x v="3"/>
    <s v="plays"/>
    <x v="4088"/>
    <m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s v="0"/>
    <x v="3"/>
    <s v="plays"/>
    <x v="4089"/>
    <m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s v="0"/>
    <x v="3"/>
    <s v="plays"/>
    <x v="4090"/>
    <m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s v="0"/>
    <x v="3"/>
    <s v="plays"/>
    <x v="4091"/>
    <m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s v="0"/>
    <x v="3"/>
    <s v="plays"/>
    <x v="4092"/>
    <m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s v="0"/>
    <x v="3"/>
    <s v="plays"/>
    <x v="4093"/>
    <m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s v="0"/>
    <x v="3"/>
    <s v="plays"/>
    <x v="4094"/>
    <m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s v="0"/>
    <x v="3"/>
    <s v="plays"/>
    <x v="4095"/>
    <m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s v="0"/>
    <x v="3"/>
    <s v="plays"/>
    <x v="4096"/>
    <m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s v="0"/>
    <x v="3"/>
    <s v="plays"/>
    <x v="4097"/>
    <m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s v="0"/>
    <x v="3"/>
    <s v="plays"/>
    <x v="4098"/>
    <m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s v="0"/>
    <x v="3"/>
    <s v="plays"/>
    <x v="4099"/>
    <m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s v="0"/>
    <x v="3"/>
    <s v="plays"/>
    <x v="4100"/>
    <m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s v="0"/>
    <x v="3"/>
    <s v="plays"/>
    <x v="4101"/>
    <m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s v="0"/>
    <x v="3"/>
    <s v="plays"/>
    <x v="4102"/>
    <m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s v="0"/>
    <x v="3"/>
    <s v="plays"/>
    <x v="4103"/>
    <m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s v="0"/>
    <x v="3"/>
    <s v="plays"/>
    <x v="4104"/>
    <m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s v="0"/>
    <x v="3"/>
    <s v="plays"/>
    <x v="4105"/>
    <m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s v="0"/>
    <x v="3"/>
    <s v="plays"/>
    <x v="4106"/>
    <m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s v="0"/>
    <x v="3"/>
    <s v="plays"/>
    <x v="4107"/>
    <m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s v="0"/>
    <x v="3"/>
    <s v="plays"/>
    <x v="4108"/>
    <m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s v="0"/>
    <x v="3"/>
    <s v="plays"/>
    <x v="4109"/>
    <m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s v="0"/>
    <x v="3"/>
    <s v="plays"/>
    <x v="4110"/>
    <m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s v="0"/>
    <x v="3"/>
    <s v="plays"/>
    <x v="4111"/>
    <m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s v="0"/>
    <x v="3"/>
    <s v="plays"/>
    <x v="4112"/>
    <m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s v="0"/>
    <x v="3"/>
    <s v="plays"/>
    <x v="4113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DE68F8-9F6A-47CA-8E5F-FF9C6F20699A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numFmtId="2" showAll="0"/>
    <pivotField axis="axisCol" dataField="1" showAll="0" countASubtotal="1">
      <items count="5">
        <item x="1"/>
        <item x="2"/>
        <item x="3"/>
        <item x="0"/>
        <item t="countA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09A440-2B0C-46B9-A833-EBF8C1989E38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dataField="1" showAll="0"/>
    <pivotField showAll="0"/>
    <pivotField showAll="0"/>
    <pivotField numFmtId="2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C0F26B-CD31-421C-9945-056D15789E99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numFmtId="2" showAll="0"/>
    <pivotField axis="axisCol" dataField="1" showAll="0">
      <items count="5">
        <item x="1"/>
        <item x="3"/>
        <item h="1"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/>
  </sheetViews>
  <sheetFormatPr defaultRowHeight="15" x14ac:dyDescent="0.25"/>
  <cols>
    <col min="1" max="1" width="10.28515625" bestFit="1" customWidth="1"/>
    <col min="2" max="2" width="41.140625" style="3" bestFit="1" customWidth="1"/>
    <col min="3" max="3" width="47.28515625" style="3" bestFit="1" customWidth="1"/>
    <col min="4" max="4" width="13.140625" bestFit="1" customWidth="1"/>
    <col min="5" max="5" width="17.42578125" bestFit="1" customWidth="1"/>
    <col min="6" max="6" width="14" bestFit="1" customWidth="1"/>
    <col min="7" max="7" width="16.85546875" bestFit="1" customWidth="1"/>
    <col min="8" max="8" width="18.28515625" bestFit="1" customWidth="1"/>
    <col min="9" max="9" width="18.140625" bestFit="1" customWidth="1"/>
    <col min="10" max="10" width="22.5703125" bestFit="1" customWidth="1"/>
    <col min="11" max="11" width="19.5703125" bestFit="1" customWidth="1"/>
    <col min="12" max="12" width="25.42578125" bestFit="1" customWidth="1"/>
    <col min="13" max="13" width="18.140625" bestFit="1" customWidth="1"/>
    <col min="14" max="14" width="40.7109375" bestFit="1" customWidth="1"/>
    <col min="15" max="15" width="26.7109375" bestFit="1" customWidth="1"/>
    <col min="16" max="16" width="28.85546875" bestFit="1" customWidth="1"/>
    <col min="17" max="17" width="18.5703125" bestFit="1" customWidth="1"/>
    <col min="18" max="18" width="24.42578125" bestFit="1" customWidth="1"/>
    <col min="19" max="19" width="30.5703125" bestFit="1" customWidth="1"/>
    <col min="20" max="20" width="28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8317</v>
      </c>
      <c r="O1" s="1" t="s">
        <v>8316</v>
      </c>
      <c r="P1" s="1" t="s">
        <v>8359</v>
      </c>
      <c r="Q1" s="1" t="s">
        <v>8315</v>
      </c>
      <c r="R1" s="1" t="s">
        <v>8314</v>
      </c>
      <c r="S1" s="1" t="s">
        <v>8367</v>
      </c>
      <c r="T1" s="1" t="s">
        <v>8366</v>
      </c>
    </row>
    <row r="2" spans="1:20" ht="45" x14ac:dyDescent="0.25">
      <c r="A2">
        <v>0</v>
      </c>
      <c r="B2" s="3" t="s">
        <v>2</v>
      </c>
      <c r="C2" s="3" t="s">
        <v>4111</v>
      </c>
      <c r="D2">
        <v>8500</v>
      </c>
      <c r="E2" s="5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8318</v>
      </c>
      <c r="O2" s="10">
        <f t="shared" ref="O2:O65" si="0">(E2/D2)*100</f>
        <v>136.85882352941178</v>
      </c>
      <c r="P2" s="5">
        <f t="shared" ref="P2:P65" si="1">IFERROR((E2/L2),"0")</f>
        <v>63.917582417582416</v>
      </c>
      <c r="Q2" t="str">
        <f t="shared" ref="Q2:Q65" si="2">LEFT(N2,FIND("/",N2)-1)</f>
        <v>film &amp; video</v>
      </c>
      <c r="R2" t="str">
        <f t="shared" ref="R2:R65" si="3">RIGHT(N2,LEN(N2)-SEARCH("/",N2))</f>
        <v>television</v>
      </c>
      <c r="S2" s="14">
        <f t="shared" ref="S2:S65" si="4">(((J2/60)/60)/24) + DATE(1970,1,1)</f>
        <v>42177.007071759261</v>
      </c>
      <c r="T2" s="14">
        <f t="shared" ref="T2:T65" si="5">(((I2/60)/60)/24) + 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 s="5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8318</v>
      </c>
      <c r="O3" s="10">
        <f t="shared" si="0"/>
        <v>142.60827250608273</v>
      </c>
      <c r="P3" s="5">
        <f t="shared" si="1"/>
        <v>185.48101265822785</v>
      </c>
      <c r="Q3" t="str">
        <f t="shared" si="2"/>
        <v>film &amp; video</v>
      </c>
      <c r="R3" t="str">
        <f t="shared" si="3"/>
        <v>television</v>
      </c>
      <c r="S3" s="14">
        <f t="shared" si="4"/>
        <v>42766.600497685184</v>
      </c>
      <c r="T3" s="14">
        <f t="shared" si="5"/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 s="5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8318</v>
      </c>
      <c r="O4" s="10">
        <f t="shared" si="0"/>
        <v>105</v>
      </c>
      <c r="P4" s="5">
        <f t="shared" si="1"/>
        <v>15</v>
      </c>
      <c r="Q4" t="str">
        <f t="shared" si="2"/>
        <v>film &amp; video</v>
      </c>
      <c r="R4" t="str">
        <f t="shared" si="3"/>
        <v>television</v>
      </c>
      <c r="S4" s="14">
        <f t="shared" si="4"/>
        <v>42405.702349537038</v>
      </c>
      <c r="T4" s="14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 s="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8318</v>
      </c>
      <c r="O5" s="10">
        <f t="shared" si="0"/>
        <v>103.89999999999999</v>
      </c>
      <c r="P5" s="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4">
        <f t="shared" si="4"/>
        <v>41828.515127314815</v>
      </c>
      <c r="T5" s="14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 s="5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8318</v>
      </c>
      <c r="O6" s="10">
        <f t="shared" si="0"/>
        <v>122.99154545454545</v>
      </c>
      <c r="P6" s="5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4">
        <f t="shared" si="4"/>
        <v>42327.834247685183</v>
      </c>
      <c r="T6" s="14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 s="5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8318</v>
      </c>
      <c r="O7" s="10">
        <f t="shared" si="0"/>
        <v>109.77744436109028</v>
      </c>
      <c r="P7" s="5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4">
        <f t="shared" si="4"/>
        <v>42563.932951388888</v>
      </c>
      <c r="T7" s="14">
        <f t="shared" si="5"/>
        <v>42580.232638888891</v>
      </c>
    </row>
    <row r="8" spans="1:20" ht="45" x14ac:dyDescent="0.25">
      <c r="A8">
        <v>6</v>
      </c>
      <c r="B8" s="3" t="s">
        <v>8</v>
      </c>
      <c r="C8" s="3" t="s">
        <v>4117</v>
      </c>
      <c r="D8">
        <v>8000</v>
      </c>
      <c r="E8" s="5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8318</v>
      </c>
      <c r="O8" s="10">
        <f t="shared" si="0"/>
        <v>106.4875</v>
      </c>
      <c r="P8" s="5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4">
        <f t="shared" si="4"/>
        <v>41794.072337962964</v>
      </c>
      <c r="T8" s="14">
        <f t="shared" si="5"/>
        <v>41804.072337962964</v>
      </c>
    </row>
    <row r="9" spans="1:20" ht="45" x14ac:dyDescent="0.25">
      <c r="A9">
        <v>7</v>
      </c>
      <c r="B9" s="3" t="s">
        <v>9</v>
      </c>
      <c r="C9" s="3" t="s">
        <v>4118</v>
      </c>
      <c r="D9">
        <v>9000</v>
      </c>
      <c r="E9" s="5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8318</v>
      </c>
      <c r="O9" s="10">
        <f t="shared" si="0"/>
        <v>101.22222222222221</v>
      </c>
      <c r="P9" s="5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4">
        <f t="shared" si="4"/>
        <v>42516.047071759262</v>
      </c>
      <c r="T9" s="14">
        <f t="shared" si="5"/>
        <v>42556.047071759262</v>
      </c>
    </row>
    <row r="10" spans="1:20" x14ac:dyDescent="0.25">
      <c r="A10">
        <v>8</v>
      </c>
      <c r="B10" s="3" t="s">
        <v>10</v>
      </c>
      <c r="C10" s="3" t="s">
        <v>4119</v>
      </c>
      <c r="D10">
        <v>3500</v>
      </c>
      <c r="E10" s="5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8318</v>
      </c>
      <c r="O10" s="10">
        <f t="shared" si="0"/>
        <v>100.04342857142856</v>
      </c>
      <c r="P10" s="5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4">
        <f t="shared" si="4"/>
        <v>42468.94458333333</v>
      </c>
      <c r="T10" s="14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 s="5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8318</v>
      </c>
      <c r="O11" s="10">
        <f t="shared" si="0"/>
        <v>125.998</v>
      </c>
      <c r="P11" s="5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4">
        <f t="shared" si="4"/>
        <v>42447.103518518517</v>
      </c>
      <c r="T11" s="14">
        <f t="shared" si="5"/>
        <v>42477.103518518517</v>
      </c>
    </row>
    <row r="12" spans="1:20" ht="45" x14ac:dyDescent="0.25">
      <c r="A12">
        <v>10</v>
      </c>
      <c r="B12" s="3" t="s">
        <v>12</v>
      </c>
      <c r="C12" s="3" t="s">
        <v>4121</v>
      </c>
      <c r="D12">
        <v>3000</v>
      </c>
      <c r="E12" s="5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8318</v>
      </c>
      <c r="O12" s="10">
        <f t="shared" si="0"/>
        <v>100.49999999999999</v>
      </c>
      <c r="P12" s="5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4">
        <f t="shared" si="4"/>
        <v>41780.068043981482</v>
      </c>
      <c r="T12" s="14">
        <f t="shared" si="5"/>
        <v>41815.068043981482</v>
      </c>
    </row>
    <row r="13" spans="1:20" ht="45" x14ac:dyDescent="0.25">
      <c r="A13">
        <v>11</v>
      </c>
      <c r="B13" s="3" t="s">
        <v>13</v>
      </c>
      <c r="C13" s="3" t="s">
        <v>4122</v>
      </c>
      <c r="D13">
        <v>5000</v>
      </c>
      <c r="E13" s="5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8318</v>
      </c>
      <c r="O13" s="10">
        <f t="shared" si="0"/>
        <v>120.5</v>
      </c>
      <c r="P13" s="5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4">
        <f t="shared" si="4"/>
        <v>42572.778495370367</v>
      </c>
      <c r="T13" s="14">
        <f t="shared" si="5"/>
        <v>42604.125</v>
      </c>
    </row>
    <row r="14" spans="1:20" ht="45" x14ac:dyDescent="0.25">
      <c r="A14">
        <v>12</v>
      </c>
      <c r="B14" s="3" t="s">
        <v>14</v>
      </c>
      <c r="C14" s="3" t="s">
        <v>4123</v>
      </c>
      <c r="D14">
        <v>30000</v>
      </c>
      <c r="E14" s="5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8318</v>
      </c>
      <c r="O14" s="10">
        <f t="shared" si="0"/>
        <v>165.29333333333335</v>
      </c>
      <c r="P14" s="5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4">
        <f t="shared" si="4"/>
        <v>41791.713252314818</v>
      </c>
      <c r="T14" s="14">
        <f t="shared" si="5"/>
        <v>41836.125</v>
      </c>
    </row>
    <row r="15" spans="1:20" ht="30" x14ac:dyDescent="0.25">
      <c r="A15">
        <v>13</v>
      </c>
      <c r="B15" s="3" t="s">
        <v>15</v>
      </c>
      <c r="C15" s="3" t="s">
        <v>4124</v>
      </c>
      <c r="D15">
        <v>3500</v>
      </c>
      <c r="E15" s="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8318</v>
      </c>
      <c r="O15" s="10">
        <f t="shared" si="0"/>
        <v>159.97142857142856</v>
      </c>
      <c r="P15" s="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4">
        <f t="shared" si="4"/>
        <v>42508.677187499998</v>
      </c>
      <c r="T15" s="14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 s="5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8318</v>
      </c>
      <c r="O16" s="10">
        <f t="shared" si="0"/>
        <v>100.93333333333334</v>
      </c>
      <c r="P16" s="5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4">
        <f t="shared" si="4"/>
        <v>41808.02648148148</v>
      </c>
      <c r="T16" s="14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 s="5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8318</v>
      </c>
      <c r="O17" s="10">
        <f t="shared" si="0"/>
        <v>106.60000000000001</v>
      </c>
      <c r="P17" s="5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4">
        <f t="shared" si="4"/>
        <v>42256.391875000001</v>
      </c>
      <c r="T17" s="14">
        <f t="shared" si="5"/>
        <v>42274.843055555553</v>
      </c>
    </row>
    <row r="18" spans="1:20" ht="45" x14ac:dyDescent="0.25">
      <c r="A18">
        <v>16</v>
      </c>
      <c r="B18" s="3" t="s">
        <v>18</v>
      </c>
      <c r="C18" s="3" t="s">
        <v>4127</v>
      </c>
      <c r="D18">
        <v>12000</v>
      </c>
      <c r="E18" s="5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8318</v>
      </c>
      <c r="O18" s="10">
        <f t="shared" si="0"/>
        <v>100.24166666666667</v>
      </c>
      <c r="P18" s="5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4">
        <f t="shared" si="4"/>
        <v>41760.796423611115</v>
      </c>
      <c r="T18" s="14">
        <f t="shared" si="5"/>
        <v>41806.229166666664</v>
      </c>
    </row>
    <row r="19" spans="1:20" ht="45" x14ac:dyDescent="0.25">
      <c r="A19">
        <v>17</v>
      </c>
      <c r="B19" s="3" t="s">
        <v>19</v>
      </c>
      <c r="C19" s="3" t="s">
        <v>4128</v>
      </c>
      <c r="D19">
        <v>1500</v>
      </c>
      <c r="E19" s="5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8318</v>
      </c>
      <c r="O19" s="10">
        <f t="shared" si="0"/>
        <v>100.66666666666666</v>
      </c>
      <c r="P19" s="5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4">
        <f t="shared" si="4"/>
        <v>41917.731736111113</v>
      </c>
      <c r="T19" s="14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 s="5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8318</v>
      </c>
      <c r="O20" s="10">
        <f t="shared" si="0"/>
        <v>106.32110000000002</v>
      </c>
      <c r="P20" s="5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4">
        <f t="shared" si="4"/>
        <v>41869.542314814818</v>
      </c>
      <c r="T20" s="14">
        <f t="shared" si="5"/>
        <v>41899.542314814818</v>
      </c>
    </row>
    <row r="21" spans="1:20" ht="45" x14ac:dyDescent="0.25">
      <c r="A21">
        <v>19</v>
      </c>
      <c r="B21" s="3" t="s">
        <v>21</v>
      </c>
      <c r="C21" s="3" t="s">
        <v>4130</v>
      </c>
      <c r="D21">
        <v>850</v>
      </c>
      <c r="E21" s="5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8318</v>
      </c>
      <c r="O21" s="10">
        <f t="shared" si="0"/>
        <v>145.29411764705881</v>
      </c>
      <c r="P21" s="5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4">
        <f t="shared" si="4"/>
        <v>42175.816365740742</v>
      </c>
      <c r="T21" s="14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 s="5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8318</v>
      </c>
      <c r="O22" s="10">
        <f t="shared" si="0"/>
        <v>100.2</v>
      </c>
      <c r="P22" s="5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4">
        <f t="shared" si="4"/>
        <v>42200.758240740746</v>
      </c>
      <c r="T22" s="14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 s="5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8318</v>
      </c>
      <c r="O23" s="10">
        <f t="shared" si="0"/>
        <v>109.13513513513513</v>
      </c>
      <c r="P23" s="5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4">
        <f t="shared" si="4"/>
        <v>41878.627187500002</v>
      </c>
      <c r="T23" s="14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 s="5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8318</v>
      </c>
      <c r="O24" s="10">
        <f t="shared" si="0"/>
        <v>117.14285714285715</v>
      </c>
      <c r="P24" s="5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4">
        <f t="shared" si="4"/>
        <v>41989.91134259259</v>
      </c>
      <c r="T24" s="14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 s="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8318</v>
      </c>
      <c r="O25" s="10">
        <f t="shared" si="0"/>
        <v>118.5</v>
      </c>
      <c r="P25" s="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4">
        <f t="shared" si="4"/>
        <v>42097.778946759259</v>
      </c>
      <c r="T25" s="14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 s="5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8318</v>
      </c>
      <c r="O26" s="10">
        <f t="shared" si="0"/>
        <v>108.80768571428572</v>
      </c>
      <c r="P26" s="5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4">
        <f t="shared" si="4"/>
        <v>42229.820173611108</v>
      </c>
      <c r="T26" s="14">
        <f t="shared" si="5"/>
        <v>42262.818750000006</v>
      </c>
    </row>
    <row r="27" spans="1:20" ht="45" x14ac:dyDescent="0.25">
      <c r="A27">
        <v>25</v>
      </c>
      <c r="B27" s="3" t="s">
        <v>27</v>
      </c>
      <c r="C27" s="3" t="s">
        <v>4136</v>
      </c>
      <c r="D27">
        <v>600</v>
      </c>
      <c r="E27" s="5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8318</v>
      </c>
      <c r="O27" s="10">
        <f t="shared" si="0"/>
        <v>133.33333333333331</v>
      </c>
      <c r="P27" s="5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4">
        <f t="shared" si="4"/>
        <v>42318.025011574078</v>
      </c>
      <c r="T27" s="14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 s="5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8318</v>
      </c>
      <c r="O28" s="10">
        <f t="shared" si="0"/>
        <v>155.20000000000002</v>
      </c>
      <c r="P28" s="5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4">
        <f t="shared" si="4"/>
        <v>41828.515555555554</v>
      </c>
      <c r="T28" s="14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 s="5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8318</v>
      </c>
      <c r="O29" s="10">
        <f t="shared" si="0"/>
        <v>111.72500000000001</v>
      </c>
      <c r="P29" s="5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4">
        <f t="shared" si="4"/>
        <v>41929.164733796293</v>
      </c>
      <c r="T29" s="14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 s="5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8318</v>
      </c>
      <c r="O30" s="10">
        <f t="shared" si="0"/>
        <v>100.35000000000001</v>
      </c>
      <c r="P30" s="5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4">
        <f t="shared" si="4"/>
        <v>42324.96393518518</v>
      </c>
      <c r="T30" s="14">
        <f t="shared" si="5"/>
        <v>42354.96393518518</v>
      </c>
    </row>
    <row r="31" spans="1:20" ht="45" x14ac:dyDescent="0.25">
      <c r="A31">
        <v>29</v>
      </c>
      <c r="B31" s="3" t="s">
        <v>31</v>
      </c>
      <c r="C31" s="3" t="s">
        <v>4140</v>
      </c>
      <c r="D31">
        <v>3000</v>
      </c>
      <c r="E31" s="5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8318</v>
      </c>
      <c r="O31" s="10">
        <f t="shared" si="0"/>
        <v>123.33333333333334</v>
      </c>
      <c r="P31" s="5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4">
        <f t="shared" si="4"/>
        <v>41812.67324074074</v>
      </c>
      <c r="T31" s="14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 s="5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8318</v>
      </c>
      <c r="O32" s="10">
        <f t="shared" si="0"/>
        <v>101.29975</v>
      </c>
      <c r="P32" s="5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4">
        <f t="shared" si="4"/>
        <v>41842.292997685188</v>
      </c>
      <c r="T32" s="14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 s="5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8318</v>
      </c>
      <c r="O33" s="10">
        <f t="shared" si="0"/>
        <v>100</v>
      </c>
      <c r="P33" s="5">
        <f t="shared" si="1"/>
        <v>13</v>
      </c>
      <c r="Q33" t="str">
        <f t="shared" si="2"/>
        <v>film &amp; video</v>
      </c>
      <c r="R33" t="str">
        <f t="shared" si="3"/>
        <v>television</v>
      </c>
      <c r="S33" s="14">
        <f t="shared" si="4"/>
        <v>42376.79206018518</v>
      </c>
      <c r="T33" s="14">
        <f t="shared" si="5"/>
        <v>42394.79206018518</v>
      </c>
    </row>
    <row r="34" spans="1:20" ht="45" x14ac:dyDescent="0.25">
      <c r="A34">
        <v>32</v>
      </c>
      <c r="B34" s="3" t="s">
        <v>34</v>
      </c>
      <c r="C34" s="3" t="s">
        <v>4143</v>
      </c>
      <c r="D34">
        <v>28450</v>
      </c>
      <c r="E34" s="5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8318</v>
      </c>
      <c r="O34" s="10">
        <f t="shared" si="0"/>
        <v>100.24604569420035</v>
      </c>
      <c r="P34" s="5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4">
        <f t="shared" si="4"/>
        <v>42461.627511574072</v>
      </c>
      <c r="T34" s="14">
        <f t="shared" si="5"/>
        <v>42503.165972222225</v>
      </c>
    </row>
    <row r="35" spans="1:20" ht="45" x14ac:dyDescent="0.25">
      <c r="A35">
        <v>33</v>
      </c>
      <c r="B35" s="3" t="s">
        <v>35</v>
      </c>
      <c r="C35" s="3" t="s">
        <v>4144</v>
      </c>
      <c r="D35">
        <v>5250</v>
      </c>
      <c r="E35" s="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8318</v>
      </c>
      <c r="O35" s="10">
        <f t="shared" si="0"/>
        <v>102.0952380952381</v>
      </c>
      <c r="P35" s="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4">
        <f t="shared" si="4"/>
        <v>42286.660891203705</v>
      </c>
      <c r="T35" s="14">
        <f t="shared" si="5"/>
        <v>42316.702557870376</v>
      </c>
    </row>
    <row r="36" spans="1:20" ht="45" x14ac:dyDescent="0.25">
      <c r="A36">
        <v>34</v>
      </c>
      <c r="B36" s="3" t="s">
        <v>36</v>
      </c>
      <c r="C36" s="3" t="s">
        <v>4145</v>
      </c>
      <c r="D36">
        <v>2600</v>
      </c>
      <c r="E36" s="5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8318</v>
      </c>
      <c r="O36" s="10">
        <f t="shared" si="0"/>
        <v>130.46153846153845</v>
      </c>
      <c r="P36" s="5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4">
        <f t="shared" si="4"/>
        <v>41841.321770833332</v>
      </c>
      <c r="T36" s="14">
        <f t="shared" si="5"/>
        <v>41856.321770833332</v>
      </c>
    </row>
    <row r="37" spans="1:20" ht="30" x14ac:dyDescent="0.25">
      <c r="A37">
        <v>35</v>
      </c>
      <c r="B37" s="3" t="s">
        <v>37</v>
      </c>
      <c r="C37" s="3" t="s">
        <v>4146</v>
      </c>
      <c r="D37">
        <v>1000</v>
      </c>
      <c r="E37" s="5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8318</v>
      </c>
      <c r="O37" s="10">
        <f t="shared" si="0"/>
        <v>166.5</v>
      </c>
      <c r="P37" s="5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4">
        <f t="shared" si="4"/>
        <v>42098.291828703703</v>
      </c>
      <c r="T37" s="14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 s="5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8318</v>
      </c>
      <c r="O38" s="10">
        <f t="shared" si="0"/>
        <v>142.15</v>
      </c>
      <c r="P38" s="5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4">
        <f t="shared" si="4"/>
        <v>42068.307002314818</v>
      </c>
      <c r="T38" s="14">
        <f t="shared" si="5"/>
        <v>42098.265335648146</v>
      </c>
    </row>
    <row r="39" spans="1:20" ht="45" x14ac:dyDescent="0.25">
      <c r="A39">
        <v>37</v>
      </c>
      <c r="B39" s="3" t="s">
        <v>39</v>
      </c>
      <c r="C39" s="3" t="s">
        <v>4148</v>
      </c>
      <c r="D39">
        <v>22000</v>
      </c>
      <c r="E39" s="5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8318</v>
      </c>
      <c r="O39" s="10">
        <f t="shared" si="0"/>
        <v>183.44090909090909</v>
      </c>
      <c r="P39" s="5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4">
        <f t="shared" si="4"/>
        <v>42032.693043981482</v>
      </c>
      <c r="T39" s="14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 s="5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8318</v>
      </c>
      <c r="O40" s="10">
        <f t="shared" si="0"/>
        <v>110.04</v>
      </c>
      <c r="P40" s="5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4">
        <f t="shared" si="4"/>
        <v>41375.057222222218</v>
      </c>
      <c r="T40" s="14">
        <f t="shared" si="5"/>
        <v>41405.057222222218</v>
      </c>
    </row>
    <row r="41" spans="1:20" ht="45" x14ac:dyDescent="0.25">
      <c r="A41">
        <v>39</v>
      </c>
      <c r="B41" s="3" t="s">
        <v>41</v>
      </c>
      <c r="C41" s="3" t="s">
        <v>4150</v>
      </c>
      <c r="D41">
        <v>25000</v>
      </c>
      <c r="E41" s="5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8318</v>
      </c>
      <c r="O41" s="10">
        <f t="shared" si="0"/>
        <v>130.98000000000002</v>
      </c>
      <c r="P41" s="5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4">
        <f t="shared" si="4"/>
        <v>41754.047083333331</v>
      </c>
      <c r="T41" s="14">
        <f t="shared" si="5"/>
        <v>41784.957638888889</v>
      </c>
    </row>
    <row r="42" spans="1:20" ht="45" x14ac:dyDescent="0.25">
      <c r="A42">
        <v>40</v>
      </c>
      <c r="B42" s="3" t="s">
        <v>42</v>
      </c>
      <c r="C42" s="3" t="s">
        <v>4151</v>
      </c>
      <c r="D42">
        <v>2000</v>
      </c>
      <c r="E42" s="5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8318</v>
      </c>
      <c r="O42" s="10">
        <f t="shared" si="0"/>
        <v>101.35000000000001</v>
      </c>
      <c r="P42" s="5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4">
        <f t="shared" si="4"/>
        <v>41789.21398148148</v>
      </c>
      <c r="T42" s="14">
        <f t="shared" si="5"/>
        <v>41809.166666666664</v>
      </c>
    </row>
    <row r="43" spans="1:20" ht="45" x14ac:dyDescent="0.25">
      <c r="A43">
        <v>41</v>
      </c>
      <c r="B43" s="3" t="s">
        <v>43</v>
      </c>
      <c r="C43" s="3" t="s">
        <v>4152</v>
      </c>
      <c r="D43">
        <v>2000</v>
      </c>
      <c r="E43" s="5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8318</v>
      </c>
      <c r="O43" s="10">
        <f t="shared" si="0"/>
        <v>100</v>
      </c>
      <c r="P43" s="5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4">
        <f t="shared" si="4"/>
        <v>41887.568912037037</v>
      </c>
      <c r="T43" s="14">
        <f t="shared" si="5"/>
        <v>41917.568912037037</v>
      </c>
    </row>
    <row r="44" spans="1:20" ht="45" x14ac:dyDescent="0.25">
      <c r="A44">
        <v>42</v>
      </c>
      <c r="B44" s="3" t="s">
        <v>44</v>
      </c>
      <c r="C44" s="3" t="s">
        <v>4153</v>
      </c>
      <c r="D44">
        <v>14000</v>
      </c>
      <c r="E44" s="5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8318</v>
      </c>
      <c r="O44" s="10">
        <f t="shared" si="0"/>
        <v>141.85714285714286</v>
      </c>
      <c r="P44" s="5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4">
        <f t="shared" si="4"/>
        <v>41971.639189814814</v>
      </c>
      <c r="T44" s="14">
        <f t="shared" si="5"/>
        <v>42001.639189814814</v>
      </c>
    </row>
    <row r="45" spans="1:20" ht="45" x14ac:dyDescent="0.25">
      <c r="A45">
        <v>43</v>
      </c>
      <c r="B45" s="3" t="s">
        <v>45</v>
      </c>
      <c r="C45" s="3" t="s">
        <v>4154</v>
      </c>
      <c r="D45">
        <v>10000</v>
      </c>
      <c r="E45" s="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8318</v>
      </c>
      <c r="O45" s="10">
        <f t="shared" si="0"/>
        <v>308.65999999999997</v>
      </c>
      <c r="P45" s="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4">
        <f t="shared" si="4"/>
        <v>41802.790347222224</v>
      </c>
      <c r="T45" s="14">
        <f t="shared" si="5"/>
        <v>41833</v>
      </c>
    </row>
    <row r="46" spans="1:20" ht="45" x14ac:dyDescent="0.25">
      <c r="A46">
        <v>44</v>
      </c>
      <c r="B46" s="3" t="s">
        <v>46</v>
      </c>
      <c r="C46" s="3" t="s">
        <v>4155</v>
      </c>
      <c r="D46">
        <v>2000</v>
      </c>
      <c r="E46" s="5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8318</v>
      </c>
      <c r="O46" s="10">
        <f t="shared" si="0"/>
        <v>100</v>
      </c>
      <c r="P46" s="5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4">
        <f t="shared" si="4"/>
        <v>41874.098807870374</v>
      </c>
      <c r="T46" s="14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 s="5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8318</v>
      </c>
      <c r="O47" s="10">
        <f t="shared" si="0"/>
        <v>120</v>
      </c>
      <c r="P47" s="5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4">
        <f t="shared" si="4"/>
        <v>42457.623923611114</v>
      </c>
      <c r="T47" s="14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 s="5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8318</v>
      </c>
      <c r="O48" s="10">
        <f t="shared" si="0"/>
        <v>104.16666666666667</v>
      </c>
      <c r="P48" s="5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4">
        <f t="shared" si="4"/>
        <v>42323.964976851858</v>
      </c>
      <c r="T48" s="14">
        <f t="shared" si="5"/>
        <v>42353.964976851858</v>
      </c>
    </row>
    <row r="49" spans="1:20" ht="45" x14ac:dyDescent="0.25">
      <c r="A49">
        <v>47</v>
      </c>
      <c r="B49" s="3" t="s">
        <v>49</v>
      </c>
      <c r="C49" s="3" t="s">
        <v>4158</v>
      </c>
      <c r="D49">
        <v>5000</v>
      </c>
      <c r="E49" s="5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8318</v>
      </c>
      <c r="O49" s="10">
        <f t="shared" si="0"/>
        <v>107.61100000000002</v>
      </c>
      <c r="P49" s="5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4">
        <f t="shared" si="4"/>
        <v>41932.819525462961</v>
      </c>
      <c r="T49" s="14">
        <f t="shared" si="5"/>
        <v>41992.861192129625</v>
      </c>
    </row>
    <row r="50" spans="1:20" ht="45" x14ac:dyDescent="0.25">
      <c r="A50">
        <v>48</v>
      </c>
      <c r="B50" s="3" t="s">
        <v>50</v>
      </c>
      <c r="C50" s="3" t="s">
        <v>4159</v>
      </c>
      <c r="D50">
        <v>2000</v>
      </c>
      <c r="E50" s="5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8318</v>
      </c>
      <c r="O50" s="10">
        <f t="shared" si="0"/>
        <v>107.94999999999999</v>
      </c>
      <c r="P50" s="5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4">
        <f t="shared" si="4"/>
        <v>42033.516898148147</v>
      </c>
      <c r="T50" s="14">
        <f t="shared" si="5"/>
        <v>42064.5</v>
      </c>
    </row>
    <row r="51" spans="1:20" x14ac:dyDescent="0.25">
      <c r="A51">
        <v>49</v>
      </c>
      <c r="B51" s="3" t="s">
        <v>51</v>
      </c>
      <c r="C51" s="3" t="s">
        <v>4160</v>
      </c>
      <c r="D51">
        <v>12000</v>
      </c>
      <c r="E51" s="5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8318</v>
      </c>
      <c r="O51" s="10">
        <f t="shared" si="0"/>
        <v>100</v>
      </c>
      <c r="P51" s="5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4">
        <f t="shared" si="4"/>
        <v>42271.176446759258</v>
      </c>
      <c r="T51" s="14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 s="5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8318</v>
      </c>
      <c r="O52" s="10">
        <f t="shared" si="0"/>
        <v>100</v>
      </c>
      <c r="P52" s="5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4">
        <f t="shared" si="4"/>
        <v>41995.752986111111</v>
      </c>
      <c r="T52" s="14">
        <f t="shared" si="5"/>
        <v>42034.708333333328</v>
      </c>
    </row>
    <row r="53" spans="1:20" ht="45" x14ac:dyDescent="0.25">
      <c r="A53">
        <v>51</v>
      </c>
      <c r="B53" s="3" t="s">
        <v>53</v>
      </c>
      <c r="C53" s="3" t="s">
        <v>4162</v>
      </c>
      <c r="D53">
        <v>11000</v>
      </c>
      <c r="E53" s="5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8318</v>
      </c>
      <c r="O53" s="10">
        <f t="shared" si="0"/>
        <v>128.0181818181818</v>
      </c>
      <c r="P53" s="5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4">
        <f t="shared" si="4"/>
        <v>42196.928668981483</v>
      </c>
      <c r="T53" s="14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 s="5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8318</v>
      </c>
      <c r="O54" s="10">
        <f t="shared" si="0"/>
        <v>116.21</v>
      </c>
      <c r="P54" s="5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4">
        <f t="shared" si="4"/>
        <v>41807.701921296299</v>
      </c>
      <c r="T54" s="14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 s="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8318</v>
      </c>
      <c r="O55" s="10">
        <f t="shared" si="0"/>
        <v>109.63333333333334</v>
      </c>
      <c r="P55" s="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4">
        <f t="shared" si="4"/>
        <v>41719.549131944441</v>
      </c>
      <c r="T55" s="14">
        <f t="shared" si="5"/>
        <v>41733.916666666664</v>
      </c>
    </row>
    <row r="56" spans="1:20" ht="45" x14ac:dyDescent="0.25">
      <c r="A56">
        <v>54</v>
      </c>
      <c r="B56" s="3" t="s">
        <v>56</v>
      </c>
      <c r="C56" s="3" t="s">
        <v>4165</v>
      </c>
      <c r="D56">
        <v>10000</v>
      </c>
      <c r="E56" s="5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8318</v>
      </c>
      <c r="O56" s="10">
        <f t="shared" si="0"/>
        <v>101</v>
      </c>
      <c r="P56" s="5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4">
        <f t="shared" si="4"/>
        <v>42333.713206018518</v>
      </c>
      <c r="T56" s="14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 s="5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8318</v>
      </c>
      <c r="O57" s="10">
        <f t="shared" si="0"/>
        <v>128.95348837209301</v>
      </c>
      <c r="P57" s="5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4">
        <f t="shared" si="4"/>
        <v>42496.968935185185</v>
      </c>
      <c r="T57" s="14">
        <f t="shared" si="5"/>
        <v>42517.968935185185</v>
      </c>
    </row>
    <row r="58" spans="1:20" ht="30" x14ac:dyDescent="0.25">
      <c r="A58">
        <v>56</v>
      </c>
      <c r="B58" s="3" t="s">
        <v>58</v>
      </c>
      <c r="C58" s="3" t="s">
        <v>4167</v>
      </c>
      <c r="D58">
        <v>8000</v>
      </c>
      <c r="E58" s="5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8318</v>
      </c>
      <c r="O58" s="10">
        <f t="shared" si="0"/>
        <v>107.26249999999999</v>
      </c>
      <c r="P58" s="5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4">
        <f t="shared" si="4"/>
        <v>42149.548888888887</v>
      </c>
      <c r="T58" s="14">
        <f t="shared" si="5"/>
        <v>42163.666666666672</v>
      </c>
    </row>
    <row r="59" spans="1:20" ht="45" x14ac:dyDescent="0.25">
      <c r="A59">
        <v>57</v>
      </c>
      <c r="B59" s="3" t="s">
        <v>59</v>
      </c>
      <c r="C59" s="3" t="s">
        <v>4168</v>
      </c>
      <c r="D59">
        <v>15000</v>
      </c>
      <c r="E59" s="5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8318</v>
      </c>
      <c r="O59" s="10">
        <f t="shared" si="0"/>
        <v>101.89999999999999</v>
      </c>
      <c r="P59" s="5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4">
        <f t="shared" si="4"/>
        <v>42089.83289351852</v>
      </c>
      <c r="T59" s="14">
        <f t="shared" si="5"/>
        <v>42119.83289351852</v>
      </c>
    </row>
    <row r="60" spans="1:20" ht="30" x14ac:dyDescent="0.25">
      <c r="A60">
        <v>58</v>
      </c>
      <c r="B60" s="3" t="s">
        <v>60</v>
      </c>
      <c r="C60" s="3" t="s">
        <v>4169</v>
      </c>
      <c r="D60">
        <v>10000</v>
      </c>
      <c r="E60" s="5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8318</v>
      </c>
      <c r="O60" s="10">
        <f t="shared" si="0"/>
        <v>102.91</v>
      </c>
      <c r="P60" s="5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4">
        <f t="shared" si="4"/>
        <v>41932.745046296295</v>
      </c>
      <c r="T60" s="14">
        <f t="shared" si="5"/>
        <v>41962.786712962959</v>
      </c>
    </row>
    <row r="61" spans="1:20" ht="45" x14ac:dyDescent="0.25">
      <c r="A61">
        <v>59</v>
      </c>
      <c r="B61" s="3" t="s">
        <v>61</v>
      </c>
      <c r="C61" s="3" t="s">
        <v>4170</v>
      </c>
      <c r="D61">
        <v>20000</v>
      </c>
      <c r="E61" s="5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8318</v>
      </c>
      <c r="O61" s="10">
        <f t="shared" si="0"/>
        <v>100.12570000000001</v>
      </c>
      <c r="P61" s="5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4">
        <f t="shared" si="4"/>
        <v>42230.23583333334</v>
      </c>
      <c r="T61" s="14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 s="5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8319</v>
      </c>
      <c r="O62" s="10">
        <f t="shared" si="0"/>
        <v>103.29622222222221</v>
      </c>
      <c r="P62" s="5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4">
        <f t="shared" si="4"/>
        <v>41701.901817129627</v>
      </c>
      <c r="T62" s="14">
        <f t="shared" si="5"/>
        <v>41721</v>
      </c>
    </row>
    <row r="63" spans="1:20" ht="45" x14ac:dyDescent="0.25">
      <c r="A63">
        <v>61</v>
      </c>
      <c r="B63" s="3" t="s">
        <v>63</v>
      </c>
      <c r="C63" s="3" t="s">
        <v>4172</v>
      </c>
      <c r="D63">
        <v>5000</v>
      </c>
      <c r="E63" s="5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8319</v>
      </c>
      <c r="O63" s="10">
        <f t="shared" si="0"/>
        <v>148.30000000000001</v>
      </c>
      <c r="P63" s="5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4">
        <f t="shared" si="4"/>
        <v>41409.814317129632</v>
      </c>
      <c r="T63" s="14">
        <f t="shared" si="5"/>
        <v>41431.814317129632</v>
      </c>
    </row>
    <row r="64" spans="1:20" ht="45" x14ac:dyDescent="0.25">
      <c r="A64">
        <v>62</v>
      </c>
      <c r="B64" s="3" t="s">
        <v>64</v>
      </c>
      <c r="C64" s="3" t="s">
        <v>4173</v>
      </c>
      <c r="D64">
        <v>3000</v>
      </c>
      <c r="E64" s="5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8319</v>
      </c>
      <c r="O64" s="10">
        <f t="shared" si="0"/>
        <v>154.73333333333332</v>
      </c>
      <c r="P64" s="5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4">
        <f t="shared" si="4"/>
        <v>41311.799513888887</v>
      </c>
      <c r="T64" s="14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 s="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8319</v>
      </c>
      <c r="O65" s="10">
        <f t="shared" si="0"/>
        <v>113.51849999999999</v>
      </c>
      <c r="P65" s="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4">
        <f t="shared" si="4"/>
        <v>41612.912187499998</v>
      </c>
      <c r="T65" s="14">
        <f t="shared" si="5"/>
        <v>41636.207638888889</v>
      </c>
    </row>
    <row r="66" spans="1:20" ht="45" x14ac:dyDescent="0.25">
      <c r="A66">
        <v>64</v>
      </c>
      <c r="B66" s="3" t="s">
        <v>66</v>
      </c>
      <c r="C66" s="3" t="s">
        <v>4175</v>
      </c>
      <c r="D66">
        <v>1200</v>
      </c>
      <c r="E66" s="5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8319</v>
      </c>
      <c r="O66" s="10">
        <f t="shared" ref="O66:O129" si="6">(E66/D66)*100</f>
        <v>173.33333333333334</v>
      </c>
      <c r="P66" s="5">
        <f t="shared" ref="P66:P129" si="7">IFERROR((E66/L66),"0")</f>
        <v>86.666666666666671</v>
      </c>
      <c r="Q66" t="str">
        <f t="shared" ref="Q66:Q129" si="8">LEFT(N66,FIND("/",N66)-1)</f>
        <v>film &amp; video</v>
      </c>
      <c r="R66" t="str">
        <f t="shared" ref="R66:R129" si="9">RIGHT(N66,LEN(N66)-SEARCH("/",N66))</f>
        <v>shorts</v>
      </c>
      <c r="S66" s="14">
        <f t="shared" ref="S66:S129" si="10">(((J66/60)/60)/24) + DATE(1970,1,1)</f>
        <v>41433.01829861111</v>
      </c>
      <c r="T66" s="14">
        <f t="shared" ref="T66:T129" si="11">(((I66/60)/60)/24) + DATE(1970,1,1)</f>
        <v>41463.01829861111</v>
      </c>
    </row>
    <row r="67" spans="1:20" ht="30" x14ac:dyDescent="0.25">
      <c r="A67">
        <v>65</v>
      </c>
      <c r="B67" s="3" t="s">
        <v>67</v>
      </c>
      <c r="C67" s="3" t="s">
        <v>4176</v>
      </c>
      <c r="D67">
        <v>7000</v>
      </c>
      <c r="E67" s="5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8319</v>
      </c>
      <c r="O67" s="10">
        <f t="shared" si="6"/>
        <v>107.52857142857141</v>
      </c>
      <c r="P67" s="5">
        <f t="shared" si="7"/>
        <v>132.05263157894737</v>
      </c>
      <c r="Q67" t="str">
        <f t="shared" si="8"/>
        <v>film &amp; video</v>
      </c>
      <c r="R67" t="str">
        <f t="shared" si="9"/>
        <v>shorts</v>
      </c>
      <c r="S67" s="14">
        <f t="shared" si="10"/>
        <v>41835.821226851855</v>
      </c>
      <c r="T67" s="14">
        <f t="shared" si="11"/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 s="5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8319</v>
      </c>
      <c r="O68" s="10">
        <f t="shared" si="6"/>
        <v>118.6</v>
      </c>
      <c r="P68" s="5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4">
        <f t="shared" si="10"/>
        <v>42539.849768518514</v>
      </c>
      <c r="T68" s="14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 s="5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8319</v>
      </c>
      <c r="O69" s="10">
        <f t="shared" si="6"/>
        <v>116.25000000000001</v>
      </c>
      <c r="P69" s="5">
        <f t="shared" si="7"/>
        <v>116.25</v>
      </c>
      <c r="Q69" t="str">
        <f t="shared" si="8"/>
        <v>film &amp; video</v>
      </c>
      <c r="R69" t="str">
        <f t="shared" si="9"/>
        <v>shorts</v>
      </c>
      <c r="S69" s="14">
        <f t="shared" si="10"/>
        <v>41075.583379629628</v>
      </c>
      <c r="T69" s="14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 s="5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8319</v>
      </c>
      <c r="O70" s="10">
        <f t="shared" si="6"/>
        <v>127.16666666666667</v>
      </c>
      <c r="P70" s="5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4">
        <f t="shared" si="10"/>
        <v>41663.569340277776</v>
      </c>
      <c r="T70" s="14">
        <f t="shared" si="11"/>
        <v>41693.569340277776</v>
      </c>
    </row>
    <row r="71" spans="1:20" ht="45" x14ac:dyDescent="0.25">
      <c r="A71">
        <v>69</v>
      </c>
      <c r="B71" s="3" t="s">
        <v>71</v>
      </c>
      <c r="C71" s="3" t="s">
        <v>4180</v>
      </c>
      <c r="D71">
        <v>10000</v>
      </c>
      <c r="E71" s="5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8319</v>
      </c>
      <c r="O71" s="10">
        <f t="shared" si="6"/>
        <v>110.9423</v>
      </c>
      <c r="P71" s="5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4">
        <f t="shared" si="10"/>
        <v>40786.187789351854</v>
      </c>
      <c r="T71" s="14">
        <f t="shared" si="11"/>
        <v>40818.290972222225</v>
      </c>
    </row>
    <row r="72" spans="1:20" ht="45" x14ac:dyDescent="0.25">
      <c r="A72">
        <v>70</v>
      </c>
      <c r="B72" s="3" t="s">
        <v>72</v>
      </c>
      <c r="C72" s="3" t="s">
        <v>4181</v>
      </c>
      <c r="D72">
        <v>500</v>
      </c>
      <c r="E72" s="5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8319</v>
      </c>
      <c r="O72" s="10">
        <f t="shared" si="6"/>
        <v>127.2</v>
      </c>
      <c r="P72" s="5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4">
        <f t="shared" si="10"/>
        <v>40730.896354166667</v>
      </c>
      <c r="T72" s="14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 s="5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8319</v>
      </c>
      <c r="O73" s="10">
        <f t="shared" si="6"/>
        <v>123.94444444444443</v>
      </c>
      <c r="P73" s="5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4">
        <f t="shared" si="10"/>
        <v>40997.271493055552</v>
      </c>
      <c r="T73" s="14">
        <f t="shared" si="11"/>
        <v>41057.271493055552</v>
      </c>
    </row>
    <row r="74" spans="1:20" ht="45" x14ac:dyDescent="0.25">
      <c r="A74">
        <v>72</v>
      </c>
      <c r="B74" s="3" t="s">
        <v>74</v>
      </c>
      <c r="C74" s="3" t="s">
        <v>4183</v>
      </c>
      <c r="D74">
        <v>2200</v>
      </c>
      <c r="E74" s="5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8319</v>
      </c>
      <c r="O74" s="10">
        <f t="shared" si="6"/>
        <v>108.40909090909091</v>
      </c>
      <c r="P74" s="5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4">
        <f t="shared" si="10"/>
        <v>41208.010196759256</v>
      </c>
      <c r="T74" s="14">
        <f t="shared" si="11"/>
        <v>41228</v>
      </c>
    </row>
    <row r="75" spans="1:20" ht="45" x14ac:dyDescent="0.25">
      <c r="A75">
        <v>73</v>
      </c>
      <c r="B75" s="3" t="s">
        <v>75</v>
      </c>
      <c r="C75" s="3" t="s">
        <v>4184</v>
      </c>
      <c r="D75">
        <v>900</v>
      </c>
      <c r="E75" s="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8319</v>
      </c>
      <c r="O75" s="10">
        <f t="shared" si="6"/>
        <v>100</v>
      </c>
      <c r="P75" s="5">
        <f t="shared" si="7"/>
        <v>50</v>
      </c>
      <c r="Q75" t="str">
        <f t="shared" si="8"/>
        <v>film &amp; video</v>
      </c>
      <c r="R75" t="str">
        <f t="shared" si="9"/>
        <v>shorts</v>
      </c>
      <c r="S75" s="14">
        <f t="shared" si="10"/>
        <v>40587.75675925926</v>
      </c>
      <c r="T75" s="14">
        <f t="shared" si="11"/>
        <v>40666.165972222225</v>
      </c>
    </row>
    <row r="76" spans="1:20" ht="45" x14ac:dyDescent="0.25">
      <c r="A76">
        <v>74</v>
      </c>
      <c r="B76" s="3" t="s">
        <v>76</v>
      </c>
      <c r="C76" s="3" t="s">
        <v>4185</v>
      </c>
      <c r="D76">
        <v>500</v>
      </c>
      <c r="E76" s="5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8319</v>
      </c>
      <c r="O76" s="10">
        <f t="shared" si="6"/>
        <v>112.93199999999999</v>
      </c>
      <c r="P76" s="5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4">
        <f t="shared" si="10"/>
        <v>42360.487210648149</v>
      </c>
      <c r="T76" s="14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 s="5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8319</v>
      </c>
      <c r="O77" s="10">
        <f t="shared" si="6"/>
        <v>115.42857142857143</v>
      </c>
      <c r="P77" s="5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4">
        <f t="shared" si="10"/>
        <v>41357.209166666667</v>
      </c>
      <c r="T77" s="14">
        <f t="shared" si="11"/>
        <v>41387.209166666667</v>
      </c>
    </row>
    <row r="78" spans="1:20" ht="45" x14ac:dyDescent="0.25">
      <c r="A78">
        <v>76</v>
      </c>
      <c r="B78" s="3" t="s">
        <v>78</v>
      </c>
      <c r="C78" s="3" t="s">
        <v>4187</v>
      </c>
      <c r="D78">
        <v>300</v>
      </c>
      <c r="E78" s="5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8319</v>
      </c>
      <c r="O78" s="10">
        <f t="shared" si="6"/>
        <v>153.33333333333334</v>
      </c>
      <c r="P78" s="5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4">
        <f t="shared" si="10"/>
        <v>40844.691643518519</v>
      </c>
      <c r="T78" s="14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 s="5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8319</v>
      </c>
      <c r="O79" s="10">
        <f t="shared" si="6"/>
        <v>392.5</v>
      </c>
      <c r="P79" s="5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4">
        <f t="shared" si="10"/>
        <v>40997.144872685189</v>
      </c>
      <c r="T79" s="14">
        <f t="shared" si="11"/>
        <v>41050.124305555553</v>
      </c>
    </row>
    <row r="80" spans="1:20" ht="90" x14ac:dyDescent="0.25">
      <c r="A80">
        <v>78</v>
      </c>
      <c r="B80" s="3" t="s">
        <v>80</v>
      </c>
      <c r="C80" s="3" t="s">
        <v>4189</v>
      </c>
      <c r="D80">
        <v>50</v>
      </c>
      <c r="E80" s="5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8319</v>
      </c>
      <c r="O80" s="10">
        <f t="shared" si="6"/>
        <v>2702</v>
      </c>
      <c r="P80" s="5">
        <f t="shared" si="7"/>
        <v>38.6</v>
      </c>
      <c r="Q80" t="str">
        <f t="shared" si="8"/>
        <v>film &amp; video</v>
      </c>
      <c r="R80" t="str">
        <f t="shared" si="9"/>
        <v>shorts</v>
      </c>
      <c r="S80" s="14">
        <f t="shared" si="10"/>
        <v>42604.730567129634</v>
      </c>
      <c r="T80" s="14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 s="5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8319</v>
      </c>
      <c r="O81" s="10">
        <f t="shared" si="6"/>
        <v>127</v>
      </c>
      <c r="P81" s="5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4">
        <f t="shared" si="10"/>
        <v>41724.776539351849</v>
      </c>
      <c r="T81" s="14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 s="5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8319</v>
      </c>
      <c r="O82" s="10">
        <f t="shared" si="6"/>
        <v>107.25</v>
      </c>
      <c r="P82" s="5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4">
        <f t="shared" si="10"/>
        <v>41583.083981481483</v>
      </c>
      <c r="T82" s="14">
        <f t="shared" si="11"/>
        <v>41618.083981481483</v>
      </c>
    </row>
    <row r="83" spans="1:20" ht="45" x14ac:dyDescent="0.25">
      <c r="A83">
        <v>81</v>
      </c>
      <c r="B83" s="3" t="s">
        <v>83</v>
      </c>
      <c r="C83" s="3" t="s">
        <v>4192</v>
      </c>
      <c r="D83">
        <v>750</v>
      </c>
      <c r="E83" s="5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8319</v>
      </c>
      <c r="O83" s="10">
        <f t="shared" si="6"/>
        <v>198</v>
      </c>
      <c r="P83" s="5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4">
        <f t="shared" si="10"/>
        <v>41100.158877314818</v>
      </c>
      <c r="T83" s="14">
        <f t="shared" si="11"/>
        <v>41104.126388888886</v>
      </c>
    </row>
    <row r="84" spans="1:20" ht="45" x14ac:dyDescent="0.25">
      <c r="A84">
        <v>82</v>
      </c>
      <c r="B84" s="3" t="s">
        <v>84</v>
      </c>
      <c r="C84" s="3" t="s">
        <v>4193</v>
      </c>
      <c r="D84">
        <v>4000</v>
      </c>
      <c r="E84" s="5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8319</v>
      </c>
      <c r="O84" s="10">
        <f t="shared" si="6"/>
        <v>100.01249999999999</v>
      </c>
      <c r="P84" s="5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4">
        <f t="shared" si="10"/>
        <v>40795.820150462961</v>
      </c>
      <c r="T84" s="14">
        <f t="shared" si="11"/>
        <v>40825.820150462961</v>
      </c>
    </row>
    <row r="85" spans="1:20" ht="45" x14ac:dyDescent="0.25">
      <c r="A85">
        <v>83</v>
      </c>
      <c r="B85" s="3" t="s">
        <v>85</v>
      </c>
      <c r="C85" s="3" t="s">
        <v>4194</v>
      </c>
      <c r="D85">
        <v>200</v>
      </c>
      <c r="E85" s="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8319</v>
      </c>
      <c r="O85" s="10">
        <f t="shared" si="6"/>
        <v>102.49999999999999</v>
      </c>
      <c r="P85" s="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4">
        <f t="shared" si="10"/>
        <v>42042.615613425922</v>
      </c>
      <c r="T85" s="14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 s="5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8319</v>
      </c>
      <c r="O86" s="10">
        <f t="shared" si="6"/>
        <v>100</v>
      </c>
      <c r="P86" s="5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4">
        <f t="shared" si="10"/>
        <v>40648.757939814815</v>
      </c>
      <c r="T86" s="14">
        <f t="shared" si="11"/>
        <v>40678.757939814815</v>
      </c>
    </row>
    <row r="87" spans="1:20" ht="45" x14ac:dyDescent="0.25">
      <c r="A87">
        <v>85</v>
      </c>
      <c r="B87" s="3" t="s">
        <v>87</v>
      </c>
      <c r="C87" s="3" t="s">
        <v>4196</v>
      </c>
      <c r="D87">
        <v>1200</v>
      </c>
      <c r="E87" s="5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8319</v>
      </c>
      <c r="O87" s="10">
        <f t="shared" si="6"/>
        <v>125.49999999999999</v>
      </c>
      <c r="P87" s="5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4">
        <f t="shared" si="10"/>
        <v>40779.125428240739</v>
      </c>
      <c r="T87" s="14">
        <f t="shared" si="11"/>
        <v>40809.125428240739</v>
      </c>
    </row>
    <row r="88" spans="1:20" ht="45" x14ac:dyDescent="0.25">
      <c r="A88">
        <v>86</v>
      </c>
      <c r="B88" s="3" t="s">
        <v>88</v>
      </c>
      <c r="C88" s="3" t="s">
        <v>4197</v>
      </c>
      <c r="D88">
        <v>6000</v>
      </c>
      <c r="E88" s="5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8319</v>
      </c>
      <c r="O88" s="10">
        <f t="shared" si="6"/>
        <v>106.46666666666667</v>
      </c>
      <c r="P88" s="5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4">
        <f t="shared" si="10"/>
        <v>42291.556076388893</v>
      </c>
      <c r="T88" s="14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 s="5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8319</v>
      </c>
      <c r="O89" s="10">
        <f t="shared" si="6"/>
        <v>104.60000000000001</v>
      </c>
      <c r="P89" s="5">
        <f t="shared" si="7"/>
        <v>104.6</v>
      </c>
      <c r="Q89" t="str">
        <f t="shared" si="8"/>
        <v>film &amp; video</v>
      </c>
      <c r="R89" t="str">
        <f t="shared" si="9"/>
        <v>shorts</v>
      </c>
      <c r="S89" s="14">
        <f t="shared" si="10"/>
        <v>40322.53938657407</v>
      </c>
      <c r="T89" s="14">
        <f t="shared" si="11"/>
        <v>40332.070138888892</v>
      </c>
    </row>
    <row r="90" spans="1:20" ht="45" x14ac:dyDescent="0.25">
      <c r="A90">
        <v>88</v>
      </c>
      <c r="B90" s="3" t="s">
        <v>90</v>
      </c>
      <c r="C90" s="3" t="s">
        <v>4199</v>
      </c>
      <c r="D90">
        <v>3500</v>
      </c>
      <c r="E90" s="5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8319</v>
      </c>
      <c r="O90" s="10">
        <f t="shared" si="6"/>
        <v>102.85714285714285</v>
      </c>
      <c r="P90" s="5">
        <f t="shared" si="7"/>
        <v>60</v>
      </c>
      <c r="Q90" t="str">
        <f t="shared" si="8"/>
        <v>film &amp; video</v>
      </c>
      <c r="R90" t="str">
        <f t="shared" si="9"/>
        <v>shorts</v>
      </c>
      <c r="S90" s="14">
        <f t="shared" si="10"/>
        <v>41786.65892361111</v>
      </c>
      <c r="T90" s="14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 s="5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8319</v>
      </c>
      <c r="O91" s="10">
        <f t="shared" si="6"/>
        <v>115.06666666666668</v>
      </c>
      <c r="P91" s="5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4">
        <f t="shared" si="10"/>
        <v>41402.752222222225</v>
      </c>
      <c r="T91" s="14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 s="5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8319</v>
      </c>
      <c r="O92" s="10">
        <f t="shared" si="6"/>
        <v>100.4</v>
      </c>
      <c r="P92" s="5">
        <f t="shared" si="7"/>
        <v>31.375</v>
      </c>
      <c r="Q92" t="str">
        <f t="shared" si="8"/>
        <v>film &amp; video</v>
      </c>
      <c r="R92" t="str">
        <f t="shared" si="9"/>
        <v>shorts</v>
      </c>
      <c r="S92" s="14">
        <f t="shared" si="10"/>
        <v>40706.297442129631</v>
      </c>
      <c r="T92" s="14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 s="5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8319</v>
      </c>
      <c r="O93" s="10">
        <f t="shared" si="6"/>
        <v>120</v>
      </c>
      <c r="P93" s="5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4">
        <f t="shared" si="10"/>
        <v>40619.402361111112</v>
      </c>
      <c r="T93" s="14">
        <f t="shared" si="11"/>
        <v>40680.402361111112</v>
      </c>
    </row>
    <row r="94" spans="1:20" ht="45" x14ac:dyDescent="0.25">
      <c r="A94">
        <v>92</v>
      </c>
      <c r="B94" s="3" t="s">
        <v>94</v>
      </c>
      <c r="C94" s="3" t="s">
        <v>4203</v>
      </c>
      <c r="D94">
        <v>5000</v>
      </c>
      <c r="E94" s="5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8319</v>
      </c>
      <c r="O94" s="10">
        <f t="shared" si="6"/>
        <v>105.2</v>
      </c>
      <c r="P94" s="5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4">
        <f t="shared" si="10"/>
        <v>42721.198877314819</v>
      </c>
      <c r="T94" s="14">
        <f t="shared" si="11"/>
        <v>42767.333333333328</v>
      </c>
    </row>
    <row r="95" spans="1:20" ht="45" x14ac:dyDescent="0.25">
      <c r="A95">
        <v>93</v>
      </c>
      <c r="B95" s="3" t="s">
        <v>95</v>
      </c>
      <c r="C95" s="3" t="s">
        <v>4204</v>
      </c>
      <c r="D95">
        <v>1000</v>
      </c>
      <c r="E95" s="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8319</v>
      </c>
      <c r="O95" s="10">
        <f t="shared" si="6"/>
        <v>110.60000000000001</v>
      </c>
      <c r="P95" s="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4">
        <f t="shared" si="10"/>
        <v>41065.858067129629</v>
      </c>
      <c r="T95" s="14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 s="5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8319</v>
      </c>
      <c r="O96" s="10">
        <f t="shared" si="6"/>
        <v>104</v>
      </c>
      <c r="P96" s="5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4">
        <f t="shared" si="10"/>
        <v>41716.717847222222</v>
      </c>
      <c r="T96" s="14">
        <f t="shared" si="11"/>
        <v>41736.717847222222</v>
      </c>
    </row>
    <row r="97" spans="1:20" ht="45" x14ac:dyDescent="0.25">
      <c r="A97">
        <v>95</v>
      </c>
      <c r="B97" s="3" t="s">
        <v>97</v>
      </c>
      <c r="C97" s="3" t="s">
        <v>4206</v>
      </c>
      <c r="D97">
        <v>350</v>
      </c>
      <c r="E97" s="5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8319</v>
      </c>
      <c r="O97" s="10">
        <f t="shared" si="6"/>
        <v>131.42857142857142</v>
      </c>
      <c r="P97" s="5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4">
        <f t="shared" si="10"/>
        <v>40935.005104166667</v>
      </c>
      <c r="T97" s="14">
        <f t="shared" si="11"/>
        <v>40965.005104166667</v>
      </c>
    </row>
    <row r="98" spans="1:20" ht="45" x14ac:dyDescent="0.25">
      <c r="A98">
        <v>96</v>
      </c>
      <c r="B98" s="3" t="s">
        <v>98</v>
      </c>
      <c r="C98" s="3" t="s">
        <v>4207</v>
      </c>
      <c r="D98">
        <v>1500</v>
      </c>
      <c r="E98" s="5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8319</v>
      </c>
      <c r="O98" s="10">
        <f t="shared" si="6"/>
        <v>114.66666666666667</v>
      </c>
      <c r="P98" s="5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4">
        <f t="shared" si="10"/>
        <v>40324.662511574075</v>
      </c>
      <c r="T98" s="14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 s="5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8319</v>
      </c>
      <c r="O99" s="10">
        <f t="shared" si="6"/>
        <v>106.25</v>
      </c>
      <c r="P99" s="5">
        <f t="shared" si="7"/>
        <v>53.125</v>
      </c>
      <c r="Q99" t="str">
        <f t="shared" si="8"/>
        <v>film &amp; video</v>
      </c>
      <c r="R99" t="str">
        <f t="shared" si="9"/>
        <v>shorts</v>
      </c>
      <c r="S99" s="14">
        <f t="shared" si="10"/>
        <v>40706.135208333333</v>
      </c>
      <c r="T99" s="14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 s="5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8319</v>
      </c>
      <c r="O100" s="10">
        <f t="shared" si="6"/>
        <v>106.25</v>
      </c>
      <c r="P100" s="5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4">
        <f t="shared" si="10"/>
        <v>41214.79483796296</v>
      </c>
      <c r="T100" s="14">
        <f t="shared" si="11"/>
        <v>41250.979166666664</v>
      </c>
    </row>
    <row r="101" spans="1:20" ht="30" x14ac:dyDescent="0.25">
      <c r="A101">
        <v>99</v>
      </c>
      <c r="B101" s="3" t="s">
        <v>101</v>
      </c>
      <c r="C101" s="3" t="s">
        <v>4210</v>
      </c>
      <c r="D101">
        <v>1500</v>
      </c>
      <c r="E101" s="5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8319</v>
      </c>
      <c r="O101" s="10">
        <f t="shared" si="6"/>
        <v>106.01933333333334</v>
      </c>
      <c r="P101" s="5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4">
        <f t="shared" si="10"/>
        <v>41631.902766203704</v>
      </c>
      <c r="T101" s="14">
        <f t="shared" si="11"/>
        <v>41661.902766203704</v>
      </c>
    </row>
    <row r="102" spans="1:20" ht="45" x14ac:dyDescent="0.25">
      <c r="A102">
        <v>100</v>
      </c>
      <c r="B102" s="3" t="s">
        <v>102</v>
      </c>
      <c r="C102" s="3" t="s">
        <v>4211</v>
      </c>
      <c r="D102">
        <v>5000</v>
      </c>
      <c r="E102" s="5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8319</v>
      </c>
      <c r="O102" s="10">
        <f t="shared" si="6"/>
        <v>100</v>
      </c>
      <c r="P102" s="5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4">
        <f t="shared" si="10"/>
        <v>41197.753310185188</v>
      </c>
      <c r="T102" s="14">
        <f t="shared" si="11"/>
        <v>41217.794976851852</v>
      </c>
    </row>
    <row r="103" spans="1:20" ht="45" x14ac:dyDescent="0.25">
      <c r="A103">
        <v>101</v>
      </c>
      <c r="B103" s="3" t="s">
        <v>103</v>
      </c>
      <c r="C103" s="3" t="s">
        <v>4212</v>
      </c>
      <c r="D103">
        <v>3500</v>
      </c>
      <c r="E103" s="5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8319</v>
      </c>
      <c r="O103" s="10">
        <f t="shared" si="6"/>
        <v>100</v>
      </c>
      <c r="P103" s="5">
        <f t="shared" si="7"/>
        <v>100</v>
      </c>
      <c r="Q103" t="str">
        <f t="shared" si="8"/>
        <v>film &amp; video</v>
      </c>
      <c r="R103" t="str">
        <f t="shared" si="9"/>
        <v>shorts</v>
      </c>
      <c r="S103" s="14">
        <f t="shared" si="10"/>
        <v>41274.776736111111</v>
      </c>
      <c r="T103" s="14">
        <f t="shared" si="11"/>
        <v>41298.776736111111</v>
      </c>
    </row>
    <row r="104" spans="1:20" ht="45" x14ac:dyDescent="0.25">
      <c r="A104">
        <v>102</v>
      </c>
      <c r="B104" s="3" t="s">
        <v>104</v>
      </c>
      <c r="C104" s="3" t="s">
        <v>4213</v>
      </c>
      <c r="D104">
        <v>6000</v>
      </c>
      <c r="E104" s="5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8319</v>
      </c>
      <c r="O104" s="10">
        <f t="shared" si="6"/>
        <v>127.75000000000001</v>
      </c>
      <c r="P104" s="5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4">
        <f t="shared" si="10"/>
        <v>40505.131168981483</v>
      </c>
      <c r="T104" s="14">
        <f t="shared" si="11"/>
        <v>40535.131168981483</v>
      </c>
    </row>
    <row r="105" spans="1:20" ht="30" x14ac:dyDescent="0.25">
      <c r="A105">
        <v>103</v>
      </c>
      <c r="B105" s="3" t="s">
        <v>105</v>
      </c>
      <c r="C105" s="3" t="s">
        <v>4214</v>
      </c>
      <c r="D105">
        <v>1300</v>
      </c>
      <c r="E105" s="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8319</v>
      </c>
      <c r="O105" s="10">
        <f t="shared" si="6"/>
        <v>105.15384615384616</v>
      </c>
      <c r="P105" s="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4">
        <f t="shared" si="10"/>
        <v>41682.805902777778</v>
      </c>
      <c r="T105" s="14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 s="5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8319</v>
      </c>
      <c r="O106" s="10">
        <f t="shared" si="6"/>
        <v>120</v>
      </c>
      <c r="P106" s="5">
        <f t="shared" si="7"/>
        <v>60</v>
      </c>
      <c r="Q106" t="str">
        <f t="shared" si="8"/>
        <v>film &amp; video</v>
      </c>
      <c r="R106" t="str">
        <f t="shared" si="9"/>
        <v>shorts</v>
      </c>
      <c r="S106" s="14">
        <f t="shared" si="10"/>
        <v>40612.695208333331</v>
      </c>
      <c r="T106" s="14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 s="5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8319</v>
      </c>
      <c r="O107" s="10">
        <f t="shared" si="6"/>
        <v>107.40909090909089</v>
      </c>
      <c r="P107" s="5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4">
        <f t="shared" si="10"/>
        <v>42485.724768518514</v>
      </c>
      <c r="T107" s="14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 s="5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8319</v>
      </c>
      <c r="O108" s="10">
        <f t="shared" si="6"/>
        <v>100.49999999999999</v>
      </c>
      <c r="P108" s="5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4">
        <f t="shared" si="10"/>
        <v>40987.776631944449</v>
      </c>
      <c r="T108" s="14">
        <f t="shared" si="11"/>
        <v>41001.776631944449</v>
      </c>
    </row>
    <row r="109" spans="1:20" ht="45" x14ac:dyDescent="0.25">
      <c r="A109">
        <v>107</v>
      </c>
      <c r="B109" s="3" t="s">
        <v>109</v>
      </c>
      <c r="C109" s="3" t="s">
        <v>4218</v>
      </c>
      <c r="D109">
        <v>7500</v>
      </c>
      <c r="E109" s="5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8319</v>
      </c>
      <c r="O109" s="10">
        <f t="shared" si="6"/>
        <v>102.46666666666667</v>
      </c>
      <c r="P109" s="5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4">
        <f t="shared" si="10"/>
        <v>40635.982488425929</v>
      </c>
      <c r="T109" s="14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 s="5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8319</v>
      </c>
      <c r="O110" s="10">
        <f t="shared" si="6"/>
        <v>246.66666666666669</v>
      </c>
      <c r="P110" s="5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4">
        <f t="shared" si="10"/>
        <v>41365.613078703704</v>
      </c>
      <c r="T110" s="14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 s="5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8319</v>
      </c>
      <c r="O111" s="10">
        <f t="shared" si="6"/>
        <v>219.49999999999997</v>
      </c>
      <c r="P111" s="5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4">
        <f t="shared" si="10"/>
        <v>40570.025810185187</v>
      </c>
      <c r="T111" s="14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 s="5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8319</v>
      </c>
      <c r="O112" s="10">
        <f t="shared" si="6"/>
        <v>130.76923076923077</v>
      </c>
      <c r="P112" s="5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4">
        <f t="shared" si="10"/>
        <v>41557.949687500004</v>
      </c>
      <c r="T112" s="14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 s="5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8319</v>
      </c>
      <c r="O113" s="10">
        <f t="shared" si="6"/>
        <v>154.57142857142858</v>
      </c>
      <c r="P113" s="5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4">
        <f t="shared" si="10"/>
        <v>42125.333182870367</v>
      </c>
      <c r="T113" s="14">
        <f t="shared" si="11"/>
        <v>42155.333182870367</v>
      </c>
    </row>
    <row r="114" spans="1:20" ht="45" x14ac:dyDescent="0.25">
      <c r="A114">
        <v>112</v>
      </c>
      <c r="B114" s="3" t="s">
        <v>114</v>
      </c>
      <c r="C114" s="3" t="s">
        <v>4223</v>
      </c>
      <c r="D114">
        <v>5000</v>
      </c>
      <c r="E114" s="5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8319</v>
      </c>
      <c r="O114" s="10">
        <f t="shared" si="6"/>
        <v>104</v>
      </c>
      <c r="P114" s="5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4">
        <f t="shared" si="10"/>
        <v>41718.043032407404</v>
      </c>
      <c r="T114" s="14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 s="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8319</v>
      </c>
      <c r="O115" s="10">
        <f t="shared" si="6"/>
        <v>141</v>
      </c>
      <c r="P115" s="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4">
        <f t="shared" si="10"/>
        <v>40753.758425925924</v>
      </c>
      <c r="T115" s="14">
        <f t="shared" si="11"/>
        <v>40761.625</v>
      </c>
    </row>
    <row r="116" spans="1:20" ht="45" x14ac:dyDescent="0.25">
      <c r="A116">
        <v>114</v>
      </c>
      <c r="B116" s="3" t="s">
        <v>116</v>
      </c>
      <c r="C116" s="3" t="s">
        <v>4225</v>
      </c>
      <c r="D116">
        <v>3000</v>
      </c>
      <c r="E116" s="5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8319</v>
      </c>
      <c r="O116" s="10">
        <f t="shared" si="6"/>
        <v>103.33333333333334</v>
      </c>
      <c r="P116" s="5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4">
        <f t="shared" si="10"/>
        <v>40861.27416666667</v>
      </c>
      <c r="T116" s="14">
        <f t="shared" si="11"/>
        <v>40921.27416666667</v>
      </c>
    </row>
    <row r="117" spans="1:20" x14ac:dyDescent="0.25">
      <c r="A117">
        <v>115</v>
      </c>
      <c r="B117" s="3" t="s">
        <v>117</v>
      </c>
      <c r="C117" s="3" t="s">
        <v>4226</v>
      </c>
      <c r="D117">
        <v>450</v>
      </c>
      <c r="E117" s="5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8319</v>
      </c>
      <c r="O117" s="10">
        <f t="shared" si="6"/>
        <v>140.44444444444443</v>
      </c>
      <c r="P117" s="5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4">
        <f t="shared" si="10"/>
        <v>40918.738935185182</v>
      </c>
      <c r="T117" s="14">
        <f t="shared" si="11"/>
        <v>40943.738935185182</v>
      </c>
    </row>
    <row r="118" spans="1:20" ht="45" x14ac:dyDescent="0.25">
      <c r="A118">
        <v>116</v>
      </c>
      <c r="B118" s="3" t="s">
        <v>118</v>
      </c>
      <c r="C118" s="3" t="s">
        <v>4227</v>
      </c>
      <c r="D118">
        <v>3500</v>
      </c>
      <c r="E118" s="5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8319</v>
      </c>
      <c r="O118" s="10">
        <f t="shared" si="6"/>
        <v>113.65714285714286</v>
      </c>
      <c r="P118" s="5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4">
        <f t="shared" si="10"/>
        <v>40595.497164351851</v>
      </c>
      <c r="T118" s="14">
        <f t="shared" si="11"/>
        <v>40641.455497685187</v>
      </c>
    </row>
    <row r="119" spans="1:20" ht="45" x14ac:dyDescent="0.25">
      <c r="A119">
        <v>117</v>
      </c>
      <c r="B119" s="3" t="s">
        <v>119</v>
      </c>
      <c r="C119" s="3" t="s">
        <v>4228</v>
      </c>
      <c r="D119">
        <v>4500</v>
      </c>
      <c r="E119" s="5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8319</v>
      </c>
      <c r="O119" s="10">
        <f t="shared" si="6"/>
        <v>100.49377777777779</v>
      </c>
      <c r="P119" s="5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4">
        <f t="shared" si="10"/>
        <v>40248.834999999999</v>
      </c>
      <c r="T119" s="14">
        <f t="shared" si="11"/>
        <v>40338.791666666664</v>
      </c>
    </row>
    <row r="120" spans="1:20" ht="30" x14ac:dyDescent="0.25">
      <c r="A120">
        <v>118</v>
      </c>
      <c r="B120" s="3" t="s">
        <v>120</v>
      </c>
      <c r="C120" s="3" t="s">
        <v>4229</v>
      </c>
      <c r="D120">
        <v>5000</v>
      </c>
      <c r="E120" s="5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8319</v>
      </c>
      <c r="O120" s="10">
        <f t="shared" si="6"/>
        <v>113.03159999999998</v>
      </c>
      <c r="P120" s="5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4">
        <f t="shared" si="10"/>
        <v>40723.053657407407</v>
      </c>
      <c r="T120" s="14">
        <f t="shared" si="11"/>
        <v>40753.053657407407</v>
      </c>
    </row>
    <row r="121" spans="1:20" ht="45" x14ac:dyDescent="0.25">
      <c r="A121">
        <v>119</v>
      </c>
      <c r="B121" s="3" t="s">
        <v>121</v>
      </c>
      <c r="C121" s="3" t="s">
        <v>4230</v>
      </c>
      <c r="D121">
        <v>3250</v>
      </c>
      <c r="E121" s="5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8319</v>
      </c>
      <c r="O121" s="10">
        <f t="shared" si="6"/>
        <v>104.55692307692308</v>
      </c>
      <c r="P121" s="5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4">
        <f t="shared" si="10"/>
        <v>40739.069282407407</v>
      </c>
      <c r="T121" s="14">
        <f t="shared" si="11"/>
        <v>40768.958333333336</v>
      </c>
    </row>
    <row r="122" spans="1:20" ht="45" x14ac:dyDescent="0.25">
      <c r="A122">
        <v>120</v>
      </c>
      <c r="B122" s="3" t="s">
        <v>122</v>
      </c>
      <c r="C122" s="3" t="s">
        <v>4231</v>
      </c>
      <c r="D122">
        <v>70000</v>
      </c>
      <c r="E122" s="5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8320</v>
      </c>
      <c r="O122" s="10">
        <f t="shared" si="6"/>
        <v>1.4285714285714287E-2</v>
      </c>
      <c r="P122" s="5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4">
        <f t="shared" si="10"/>
        <v>42616.049849537041</v>
      </c>
      <c r="T122" s="14">
        <f t="shared" si="11"/>
        <v>42646.049849537041</v>
      </c>
    </row>
    <row r="123" spans="1:20" ht="45" x14ac:dyDescent="0.25">
      <c r="A123">
        <v>121</v>
      </c>
      <c r="B123" s="3" t="s">
        <v>123</v>
      </c>
      <c r="C123" s="3" t="s">
        <v>4232</v>
      </c>
      <c r="D123">
        <v>3000</v>
      </c>
      <c r="E123" s="5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8320</v>
      </c>
      <c r="O123" s="10">
        <f t="shared" si="6"/>
        <v>3.3333333333333333E-2</v>
      </c>
      <c r="P123" s="5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4">
        <f t="shared" si="10"/>
        <v>42096.704976851848</v>
      </c>
      <c r="T123" s="14">
        <f t="shared" si="11"/>
        <v>42112.427777777775</v>
      </c>
    </row>
    <row r="124" spans="1:20" ht="30" x14ac:dyDescent="0.25">
      <c r="A124">
        <v>122</v>
      </c>
      <c r="B124" s="3" t="s">
        <v>124</v>
      </c>
      <c r="C124" s="3" t="s">
        <v>4233</v>
      </c>
      <c r="D124">
        <v>100000000</v>
      </c>
      <c r="E124" s="5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8320</v>
      </c>
      <c r="O124" s="10">
        <f t="shared" si="6"/>
        <v>0</v>
      </c>
      <c r="P124" s="5" t="str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4">
        <f t="shared" si="10"/>
        <v>42593.431793981479</v>
      </c>
      <c r="T124" s="14">
        <f t="shared" si="11"/>
        <v>42653.431793981479</v>
      </c>
    </row>
    <row r="125" spans="1:20" ht="45" x14ac:dyDescent="0.25">
      <c r="A125">
        <v>123</v>
      </c>
      <c r="B125" s="3" t="s">
        <v>125</v>
      </c>
      <c r="C125" s="3" t="s">
        <v>4234</v>
      </c>
      <c r="D125">
        <v>55000</v>
      </c>
      <c r="E125" s="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8320</v>
      </c>
      <c r="O125" s="10">
        <f t="shared" si="6"/>
        <v>0.27454545454545454</v>
      </c>
      <c r="P125" s="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4">
        <f t="shared" si="10"/>
        <v>41904.781990740739</v>
      </c>
      <c r="T125" s="14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 s="5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8320</v>
      </c>
      <c r="O126" s="10">
        <f t="shared" si="6"/>
        <v>0</v>
      </c>
      <c r="P126" s="5" t="str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4">
        <f t="shared" si="10"/>
        <v>42114.928726851853</v>
      </c>
      <c r="T126" s="14">
        <f t="shared" si="11"/>
        <v>42139.928726851853</v>
      </c>
    </row>
    <row r="127" spans="1:20" ht="45" x14ac:dyDescent="0.25">
      <c r="A127">
        <v>125</v>
      </c>
      <c r="B127" s="3" t="s">
        <v>127</v>
      </c>
      <c r="C127" s="3" t="s">
        <v>4236</v>
      </c>
      <c r="D127">
        <v>500</v>
      </c>
      <c r="E127" s="5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8320</v>
      </c>
      <c r="O127" s="10">
        <f t="shared" si="6"/>
        <v>14.000000000000002</v>
      </c>
      <c r="P127" s="5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4">
        <f t="shared" si="10"/>
        <v>42709.993981481486</v>
      </c>
      <c r="T127" s="14">
        <f t="shared" si="11"/>
        <v>42769.993981481486</v>
      </c>
    </row>
    <row r="128" spans="1:20" ht="45" x14ac:dyDescent="0.25">
      <c r="A128">
        <v>126</v>
      </c>
      <c r="B128" s="3" t="s">
        <v>128</v>
      </c>
      <c r="C128" s="3" t="s">
        <v>4237</v>
      </c>
      <c r="D128">
        <v>25000</v>
      </c>
      <c r="E128" s="5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8320</v>
      </c>
      <c r="O128" s="10">
        <f t="shared" si="6"/>
        <v>5.548</v>
      </c>
      <c r="P128" s="5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4">
        <f t="shared" si="10"/>
        <v>42135.589548611111</v>
      </c>
      <c r="T128" s="14">
        <f t="shared" si="11"/>
        <v>42166.083333333328</v>
      </c>
    </row>
    <row r="129" spans="1:20" ht="45" x14ac:dyDescent="0.25">
      <c r="A129">
        <v>127</v>
      </c>
      <c r="B129" s="3" t="s">
        <v>129</v>
      </c>
      <c r="C129" s="3" t="s">
        <v>4238</v>
      </c>
      <c r="D129">
        <v>8000</v>
      </c>
      <c r="E129" s="5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8320</v>
      </c>
      <c r="O129" s="10">
        <f t="shared" si="6"/>
        <v>2.375</v>
      </c>
      <c r="P129" s="5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4">
        <f t="shared" si="10"/>
        <v>42067.62431712963</v>
      </c>
      <c r="T129" s="14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 s="5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8320</v>
      </c>
      <c r="O130" s="10">
        <f t="shared" ref="O130:O193" si="12">(E130/D130)*100</f>
        <v>1.867</v>
      </c>
      <c r="P130" s="5">
        <f t="shared" ref="P130:P193" si="13">IFERROR((E130/L130),"0")</f>
        <v>311.16666666666669</v>
      </c>
      <c r="Q130" t="str">
        <f t="shared" ref="Q130:Q193" si="14">LEFT(N130,FIND("/",N130)-1)</f>
        <v>film &amp; video</v>
      </c>
      <c r="R130" t="str">
        <f t="shared" ref="R130:R193" si="15">RIGHT(N130,LEN(N130)-SEARCH("/",N130))</f>
        <v>science fiction</v>
      </c>
      <c r="S130" s="14">
        <f t="shared" ref="S130:S193" si="16">(((J130/60)/60)/24) + DATE(1970,1,1)</f>
        <v>42628.22792824074</v>
      </c>
      <c r="T130" s="14">
        <f t="shared" ref="T130:T193" si="17">(((I130/60)/60)/24) + DATE(1970,1,1)</f>
        <v>42663.22792824074</v>
      </c>
    </row>
    <row r="131" spans="1:20" ht="45" x14ac:dyDescent="0.25">
      <c r="A131">
        <v>129</v>
      </c>
      <c r="B131" s="3" t="s">
        <v>131</v>
      </c>
      <c r="C131" s="3" t="s">
        <v>4240</v>
      </c>
      <c r="D131">
        <v>20000</v>
      </c>
      <c r="E131" s="5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8320</v>
      </c>
      <c r="O131" s="10">
        <f t="shared" si="12"/>
        <v>0</v>
      </c>
      <c r="P131" s="5" t="str">
        <f t="shared" si="13"/>
        <v>0</v>
      </c>
      <c r="Q131" t="str">
        <f t="shared" si="14"/>
        <v>film &amp; video</v>
      </c>
      <c r="R131" t="str">
        <f t="shared" si="15"/>
        <v>science fiction</v>
      </c>
      <c r="S131" s="14">
        <f t="shared" si="16"/>
        <v>41882.937303240738</v>
      </c>
      <c r="T131" s="14">
        <f t="shared" si="17"/>
        <v>41942.937303240738</v>
      </c>
    </row>
    <row r="132" spans="1:20" ht="45" x14ac:dyDescent="0.25">
      <c r="A132">
        <v>130</v>
      </c>
      <c r="B132" s="3" t="s">
        <v>132</v>
      </c>
      <c r="C132" s="3" t="s">
        <v>4241</v>
      </c>
      <c r="D132">
        <v>600</v>
      </c>
      <c r="E132" s="5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8320</v>
      </c>
      <c r="O132" s="10">
        <f t="shared" si="12"/>
        <v>0</v>
      </c>
      <c r="P132" s="5" t="str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4">
        <f t="shared" si="16"/>
        <v>41778.915416666663</v>
      </c>
      <c r="T132" s="14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 s="5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8320</v>
      </c>
      <c r="O133" s="10">
        <f t="shared" si="12"/>
        <v>0</v>
      </c>
      <c r="P133" s="5" t="str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4">
        <f t="shared" si="16"/>
        <v>42541.837511574078</v>
      </c>
      <c r="T133" s="14">
        <f t="shared" si="17"/>
        <v>42557</v>
      </c>
    </row>
    <row r="134" spans="1:20" ht="45" x14ac:dyDescent="0.25">
      <c r="A134">
        <v>132</v>
      </c>
      <c r="B134" s="3" t="s">
        <v>134</v>
      </c>
      <c r="C134" s="3" t="s">
        <v>4243</v>
      </c>
      <c r="D134">
        <v>80000</v>
      </c>
      <c r="E134" s="5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8320</v>
      </c>
      <c r="O134" s="10">
        <f t="shared" si="12"/>
        <v>9.5687499999999996</v>
      </c>
      <c r="P134" s="5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4">
        <f t="shared" si="16"/>
        <v>41905.812581018516</v>
      </c>
      <c r="T134" s="14">
        <f t="shared" si="17"/>
        <v>41950.854247685187</v>
      </c>
    </row>
    <row r="135" spans="1:20" ht="30" x14ac:dyDescent="0.25">
      <c r="A135">
        <v>133</v>
      </c>
      <c r="B135" s="3" t="s">
        <v>135</v>
      </c>
      <c r="C135" s="3" t="s">
        <v>4244</v>
      </c>
      <c r="D135">
        <v>71764</v>
      </c>
      <c r="E135" s="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8320</v>
      </c>
      <c r="O135" s="10">
        <f t="shared" si="12"/>
        <v>0</v>
      </c>
      <c r="P135" s="5" t="str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4">
        <f t="shared" si="16"/>
        <v>42491.80768518518</v>
      </c>
      <c r="T135" s="14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 s="5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8320</v>
      </c>
      <c r="O136" s="10">
        <f t="shared" si="12"/>
        <v>0</v>
      </c>
      <c r="P136" s="5" t="str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4">
        <f t="shared" si="16"/>
        <v>42221.909930555557</v>
      </c>
      <c r="T136" s="14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 s="5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8320</v>
      </c>
      <c r="O137" s="10">
        <f t="shared" si="12"/>
        <v>13.433333333333334</v>
      </c>
      <c r="P137" s="5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4">
        <f t="shared" si="16"/>
        <v>41788.381909722222</v>
      </c>
      <c r="T137" s="14">
        <f t="shared" si="17"/>
        <v>41821.791666666664</v>
      </c>
    </row>
    <row r="138" spans="1:20" ht="45" x14ac:dyDescent="0.25">
      <c r="A138">
        <v>136</v>
      </c>
      <c r="B138" s="3" t="s">
        <v>138</v>
      </c>
      <c r="C138" s="3" t="s">
        <v>4232</v>
      </c>
      <c r="D138">
        <v>3000</v>
      </c>
      <c r="E138" s="5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8320</v>
      </c>
      <c r="O138" s="10">
        <f t="shared" si="12"/>
        <v>0</v>
      </c>
      <c r="P138" s="5" t="str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4">
        <f t="shared" si="16"/>
        <v>42096.410115740742</v>
      </c>
      <c r="T138" s="14">
        <f t="shared" si="17"/>
        <v>42140.427777777775</v>
      </c>
    </row>
    <row r="139" spans="1:20" ht="45" x14ac:dyDescent="0.25">
      <c r="A139">
        <v>137</v>
      </c>
      <c r="B139" s="3" t="s">
        <v>139</v>
      </c>
      <c r="C139" s="3" t="s">
        <v>4247</v>
      </c>
      <c r="D139">
        <v>55000</v>
      </c>
      <c r="E139" s="5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8320</v>
      </c>
      <c r="O139" s="10">
        <f t="shared" si="12"/>
        <v>0</v>
      </c>
      <c r="P139" s="5" t="str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4">
        <f t="shared" si="16"/>
        <v>42239.573993055557</v>
      </c>
      <c r="T139" s="14">
        <f t="shared" si="17"/>
        <v>42289.573993055557</v>
      </c>
    </row>
    <row r="140" spans="1:20" ht="45" x14ac:dyDescent="0.25">
      <c r="A140">
        <v>138</v>
      </c>
      <c r="B140" s="3" t="s">
        <v>140</v>
      </c>
      <c r="C140" s="3" t="s">
        <v>4248</v>
      </c>
      <c r="D140">
        <v>150000</v>
      </c>
      <c r="E140" s="5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8320</v>
      </c>
      <c r="O140" s="10">
        <f t="shared" si="12"/>
        <v>3.1413333333333333</v>
      </c>
      <c r="P140" s="5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4">
        <f t="shared" si="16"/>
        <v>42186.257418981477</v>
      </c>
      <c r="T140" s="14">
        <f t="shared" si="17"/>
        <v>42217.207638888889</v>
      </c>
    </row>
    <row r="141" spans="1:20" ht="30" x14ac:dyDescent="0.25">
      <c r="A141">
        <v>139</v>
      </c>
      <c r="B141" s="3" t="s">
        <v>141</v>
      </c>
      <c r="C141" s="3" t="s">
        <v>4249</v>
      </c>
      <c r="D141">
        <v>500</v>
      </c>
      <c r="E141" s="5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8320</v>
      </c>
      <c r="O141" s="10">
        <f t="shared" si="12"/>
        <v>100</v>
      </c>
      <c r="P141" s="5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4">
        <f t="shared" si="16"/>
        <v>42187.920972222222</v>
      </c>
      <c r="T141" s="14">
        <f t="shared" si="17"/>
        <v>42197.920972222222</v>
      </c>
    </row>
    <row r="142" spans="1:20" ht="45" x14ac:dyDescent="0.25">
      <c r="A142">
        <v>140</v>
      </c>
      <c r="B142" s="3" t="s">
        <v>142</v>
      </c>
      <c r="C142" s="3" t="s">
        <v>4250</v>
      </c>
      <c r="D142">
        <v>200000</v>
      </c>
      <c r="E142" s="5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8320</v>
      </c>
      <c r="O142" s="10">
        <f t="shared" si="12"/>
        <v>0</v>
      </c>
      <c r="P142" s="5" t="str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4">
        <f t="shared" si="16"/>
        <v>42053.198287037041</v>
      </c>
      <c r="T142" s="14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 s="5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8320</v>
      </c>
      <c r="O143" s="10">
        <f t="shared" si="12"/>
        <v>10.775</v>
      </c>
      <c r="P143" s="5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4">
        <f t="shared" si="16"/>
        <v>42110.153043981481</v>
      </c>
      <c r="T143" s="14">
        <f t="shared" si="17"/>
        <v>42155.153043981481</v>
      </c>
    </row>
    <row r="144" spans="1:20" ht="45" x14ac:dyDescent="0.25">
      <c r="A144">
        <v>142</v>
      </c>
      <c r="B144" s="3" t="s">
        <v>144</v>
      </c>
      <c r="C144" s="3" t="s">
        <v>4252</v>
      </c>
      <c r="D144">
        <v>3000</v>
      </c>
      <c r="E144" s="5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8320</v>
      </c>
      <c r="O144" s="10">
        <f t="shared" si="12"/>
        <v>0.33333333333333337</v>
      </c>
      <c r="P144" s="5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4">
        <f t="shared" si="16"/>
        <v>41938.893263888887</v>
      </c>
      <c r="T144" s="14">
        <f t="shared" si="17"/>
        <v>41959.934930555552</v>
      </c>
    </row>
    <row r="145" spans="1:20" ht="45" x14ac:dyDescent="0.25">
      <c r="A145">
        <v>143</v>
      </c>
      <c r="B145" s="3" t="s">
        <v>145</v>
      </c>
      <c r="C145" s="3" t="s">
        <v>4253</v>
      </c>
      <c r="D145">
        <v>5500</v>
      </c>
      <c r="E145" s="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8320</v>
      </c>
      <c r="O145" s="10">
        <f t="shared" si="12"/>
        <v>0</v>
      </c>
      <c r="P145" s="5" t="str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4">
        <f t="shared" si="16"/>
        <v>42559.064143518524</v>
      </c>
      <c r="T145" s="14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 s="5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8320</v>
      </c>
      <c r="O146" s="10">
        <f t="shared" si="12"/>
        <v>27.6</v>
      </c>
      <c r="P146" s="5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4">
        <f t="shared" si="16"/>
        <v>42047.762407407412</v>
      </c>
      <c r="T146" s="14">
        <f t="shared" si="17"/>
        <v>42107.72074074074</v>
      </c>
    </row>
    <row r="147" spans="1:20" ht="45" x14ac:dyDescent="0.25">
      <c r="A147">
        <v>145</v>
      </c>
      <c r="B147" s="3" t="s">
        <v>147</v>
      </c>
      <c r="C147" s="3" t="s">
        <v>4255</v>
      </c>
      <c r="D147">
        <v>4500</v>
      </c>
      <c r="E147" s="5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8320</v>
      </c>
      <c r="O147" s="10">
        <f t="shared" si="12"/>
        <v>7.5111111111111111</v>
      </c>
      <c r="P147" s="5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4">
        <f t="shared" si="16"/>
        <v>42200.542268518519</v>
      </c>
      <c r="T147" s="14">
        <f t="shared" si="17"/>
        <v>42227.542268518519</v>
      </c>
    </row>
    <row r="148" spans="1:20" ht="45" x14ac:dyDescent="0.25">
      <c r="A148">
        <v>146</v>
      </c>
      <c r="B148" s="3" t="s">
        <v>148</v>
      </c>
      <c r="C148" s="3" t="s">
        <v>4256</v>
      </c>
      <c r="D148">
        <v>20000</v>
      </c>
      <c r="E148" s="5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8320</v>
      </c>
      <c r="O148" s="10">
        <f t="shared" si="12"/>
        <v>0.57499999999999996</v>
      </c>
      <c r="P148" s="5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4">
        <f t="shared" si="16"/>
        <v>42693.016180555554</v>
      </c>
      <c r="T148" s="14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 s="5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8320</v>
      </c>
      <c r="O149" s="10">
        <f t="shared" si="12"/>
        <v>0</v>
      </c>
      <c r="P149" s="5" t="str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4">
        <f t="shared" si="16"/>
        <v>41969.767824074079</v>
      </c>
      <c r="T149" s="14">
        <f t="shared" si="17"/>
        <v>42012.762499999997</v>
      </c>
    </row>
    <row r="150" spans="1:20" ht="45" x14ac:dyDescent="0.25">
      <c r="A150">
        <v>148</v>
      </c>
      <c r="B150" s="3" t="s">
        <v>150</v>
      </c>
      <c r="C150" s="3" t="s">
        <v>4258</v>
      </c>
      <c r="D150">
        <v>50000</v>
      </c>
      <c r="E150" s="5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8320</v>
      </c>
      <c r="O150" s="10">
        <f t="shared" si="12"/>
        <v>0.08</v>
      </c>
      <c r="P150" s="5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4">
        <f t="shared" si="16"/>
        <v>42397.281666666662</v>
      </c>
      <c r="T150" s="14">
        <f t="shared" si="17"/>
        <v>42427.281666666662</v>
      </c>
    </row>
    <row r="151" spans="1:20" ht="45" x14ac:dyDescent="0.25">
      <c r="A151">
        <v>149</v>
      </c>
      <c r="B151" s="3" t="s">
        <v>151</v>
      </c>
      <c r="C151" s="3" t="s">
        <v>4259</v>
      </c>
      <c r="D151">
        <v>10000</v>
      </c>
      <c r="E151" s="5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8320</v>
      </c>
      <c r="O151" s="10">
        <f t="shared" si="12"/>
        <v>0.91999999999999993</v>
      </c>
      <c r="P151" s="5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4">
        <f t="shared" si="16"/>
        <v>41968.172106481477</v>
      </c>
      <c r="T151" s="14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 s="5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8320</v>
      </c>
      <c r="O152" s="10">
        <f t="shared" si="12"/>
        <v>23.163076923076922</v>
      </c>
      <c r="P152" s="5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4">
        <f t="shared" si="16"/>
        <v>42090.161828703705</v>
      </c>
      <c r="T152" s="14">
        <f t="shared" si="17"/>
        <v>42150.161828703705</v>
      </c>
    </row>
    <row r="153" spans="1:20" ht="45" x14ac:dyDescent="0.25">
      <c r="A153">
        <v>151</v>
      </c>
      <c r="B153" s="3" t="s">
        <v>153</v>
      </c>
      <c r="C153" s="3" t="s">
        <v>4261</v>
      </c>
      <c r="D153">
        <v>250000</v>
      </c>
      <c r="E153" s="5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8320</v>
      </c>
      <c r="O153" s="10">
        <f t="shared" si="12"/>
        <v>5.5999999999999994E-2</v>
      </c>
      <c r="P153" s="5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4">
        <f t="shared" si="16"/>
        <v>42113.550821759258</v>
      </c>
      <c r="T153" s="14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 s="5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8320</v>
      </c>
      <c r="O154" s="10">
        <f t="shared" si="12"/>
        <v>7.8947368421052634E-3</v>
      </c>
      <c r="P154" s="5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4">
        <f t="shared" si="16"/>
        <v>41875.077546296299</v>
      </c>
      <c r="T154" s="14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 s="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8320</v>
      </c>
      <c r="O155" s="10">
        <f t="shared" si="12"/>
        <v>0.71799999999999997</v>
      </c>
      <c r="P155" s="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4">
        <f t="shared" si="16"/>
        <v>41933.586157407408</v>
      </c>
      <c r="T155" s="14">
        <f t="shared" si="17"/>
        <v>41975.627824074079</v>
      </c>
    </row>
    <row r="156" spans="1:20" ht="30" x14ac:dyDescent="0.25">
      <c r="A156">
        <v>154</v>
      </c>
      <c r="B156" s="3" t="s">
        <v>156</v>
      </c>
      <c r="C156" s="3" t="s">
        <v>4264</v>
      </c>
      <c r="D156">
        <v>1500</v>
      </c>
      <c r="E156" s="5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8320</v>
      </c>
      <c r="O156" s="10">
        <f t="shared" si="12"/>
        <v>2.666666666666667</v>
      </c>
      <c r="P156" s="5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4">
        <f t="shared" si="16"/>
        <v>42115.547395833331</v>
      </c>
      <c r="T156" s="14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 s="5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8320</v>
      </c>
      <c r="O157" s="10">
        <f t="shared" si="12"/>
        <v>6.0000000000000001E-3</v>
      </c>
      <c r="P157" s="5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4">
        <f t="shared" si="16"/>
        <v>42168.559432870374</v>
      </c>
      <c r="T157" s="14">
        <f t="shared" si="17"/>
        <v>42208.559432870374</v>
      </c>
    </row>
    <row r="158" spans="1:20" ht="45" x14ac:dyDescent="0.25">
      <c r="A158">
        <v>156</v>
      </c>
      <c r="B158" s="3" t="s">
        <v>158</v>
      </c>
      <c r="C158" s="3" t="s">
        <v>4266</v>
      </c>
      <c r="D158">
        <v>35000</v>
      </c>
      <c r="E158" s="5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8320</v>
      </c>
      <c r="O158" s="10">
        <f t="shared" si="12"/>
        <v>5.0999999999999996</v>
      </c>
      <c r="P158" s="5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4">
        <f t="shared" si="16"/>
        <v>41794.124953703707</v>
      </c>
      <c r="T158" s="14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 s="5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8320</v>
      </c>
      <c r="O159" s="10">
        <f t="shared" si="12"/>
        <v>0.26711185308848079</v>
      </c>
      <c r="P159" s="5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4">
        <f t="shared" si="16"/>
        <v>42396.911712962959</v>
      </c>
      <c r="T159" s="14">
        <f t="shared" si="17"/>
        <v>42426.911712962959</v>
      </c>
    </row>
    <row r="160" spans="1:20" ht="45" x14ac:dyDescent="0.25">
      <c r="A160">
        <v>158</v>
      </c>
      <c r="B160" s="3" t="s">
        <v>160</v>
      </c>
      <c r="C160" s="3" t="s">
        <v>4268</v>
      </c>
      <c r="D160">
        <v>5000</v>
      </c>
      <c r="E160" s="5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8320</v>
      </c>
      <c r="O160" s="10">
        <f t="shared" si="12"/>
        <v>0</v>
      </c>
      <c r="P160" s="5" t="str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4">
        <f t="shared" si="16"/>
        <v>41904.07671296296</v>
      </c>
      <c r="T160" s="14">
        <f t="shared" si="17"/>
        <v>41934.07671296296</v>
      </c>
    </row>
    <row r="161" spans="1:20" ht="45" x14ac:dyDescent="0.25">
      <c r="A161">
        <v>159</v>
      </c>
      <c r="B161" s="3" t="s">
        <v>161</v>
      </c>
      <c r="C161" s="3" t="s">
        <v>4269</v>
      </c>
      <c r="D161">
        <v>500000</v>
      </c>
      <c r="E161" s="5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8320</v>
      </c>
      <c r="O161" s="10">
        <f t="shared" si="12"/>
        <v>2E-3</v>
      </c>
      <c r="P161" s="5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4">
        <f t="shared" si="16"/>
        <v>42514.434548611112</v>
      </c>
      <c r="T161" s="14">
        <f t="shared" si="17"/>
        <v>42554.434548611112</v>
      </c>
    </row>
    <row r="162" spans="1:20" ht="45" x14ac:dyDescent="0.25">
      <c r="A162">
        <v>160</v>
      </c>
      <c r="B162" s="3" t="s">
        <v>162</v>
      </c>
      <c r="C162" s="3" t="s">
        <v>4270</v>
      </c>
      <c r="D162">
        <v>5000</v>
      </c>
      <c r="E162" s="5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8321</v>
      </c>
      <c r="O162" s="10">
        <f t="shared" si="12"/>
        <v>0</v>
      </c>
      <c r="P162" s="5" t="str">
        <f t="shared" si="13"/>
        <v>0</v>
      </c>
      <c r="Q162" t="str">
        <f t="shared" si="14"/>
        <v>film &amp; video</v>
      </c>
      <c r="R162" t="str">
        <f t="shared" si="15"/>
        <v>drama</v>
      </c>
      <c r="S162" s="14">
        <f t="shared" si="16"/>
        <v>42171.913090277783</v>
      </c>
      <c r="T162" s="14">
        <f t="shared" si="17"/>
        <v>42231.913090277783</v>
      </c>
    </row>
    <row r="163" spans="1:20" ht="45" x14ac:dyDescent="0.25">
      <c r="A163">
        <v>161</v>
      </c>
      <c r="B163" s="3" t="s">
        <v>163</v>
      </c>
      <c r="C163" s="3" t="s">
        <v>4271</v>
      </c>
      <c r="D163">
        <v>50000</v>
      </c>
      <c r="E163" s="5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8321</v>
      </c>
      <c r="O163" s="10">
        <f t="shared" si="12"/>
        <v>0.01</v>
      </c>
      <c r="P163" s="5">
        <f t="shared" si="13"/>
        <v>5</v>
      </c>
      <c r="Q163" t="str">
        <f t="shared" si="14"/>
        <v>film &amp; video</v>
      </c>
      <c r="R163" t="str">
        <f t="shared" si="15"/>
        <v>drama</v>
      </c>
      <c r="S163" s="14">
        <f t="shared" si="16"/>
        <v>41792.687442129631</v>
      </c>
      <c r="T163" s="14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 s="5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8321</v>
      </c>
      <c r="O164" s="10">
        <f t="shared" si="12"/>
        <v>15.535714285714286</v>
      </c>
      <c r="P164" s="5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4">
        <f t="shared" si="16"/>
        <v>41835.126805555556</v>
      </c>
      <c r="T164" s="14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 s="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8321</v>
      </c>
      <c r="O165" s="10">
        <f t="shared" si="12"/>
        <v>0</v>
      </c>
      <c r="P165" s="5" t="str">
        <f t="shared" si="13"/>
        <v>0</v>
      </c>
      <c r="Q165" t="str">
        <f t="shared" si="14"/>
        <v>film &amp; video</v>
      </c>
      <c r="R165" t="str">
        <f t="shared" si="15"/>
        <v>drama</v>
      </c>
      <c r="S165" s="14">
        <f t="shared" si="16"/>
        <v>42243.961273148147</v>
      </c>
      <c r="T165" s="14">
        <f t="shared" si="17"/>
        <v>42278</v>
      </c>
    </row>
    <row r="166" spans="1:20" ht="45" x14ac:dyDescent="0.25">
      <c r="A166">
        <v>164</v>
      </c>
      <c r="B166" s="3" t="s">
        <v>166</v>
      </c>
      <c r="C166" s="3" t="s">
        <v>4274</v>
      </c>
      <c r="D166">
        <v>120000</v>
      </c>
      <c r="E166" s="5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8321</v>
      </c>
      <c r="O166" s="10">
        <f t="shared" si="12"/>
        <v>0.53333333333333333</v>
      </c>
      <c r="P166" s="5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4">
        <f t="shared" si="16"/>
        <v>41841.762743055559</v>
      </c>
      <c r="T166" s="14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 s="5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8321</v>
      </c>
      <c r="O167" s="10">
        <f t="shared" si="12"/>
        <v>0</v>
      </c>
      <c r="P167" s="5" t="str">
        <f t="shared" si="13"/>
        <v>0</v>
      </c>
      <c r="Q167" t="str">
        <f t="shared" si="14"/>
        <v>film &amp; video</v>
      </c>
      <c r="R167" t="str">
        <f t="shared" si="15"/>
        <v>drama</v>
      </c>
      <c r="S167" s="14">
        <f t="shared" si="16"/>
        <v>42351.658842592587</v>
      </c>
      <c r="T167" s="14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 s="5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8321</v>
      </c>
      <c r="O168" s="10">
        <f t="shared" si="12"/>
        <v>60</v>
      </c>
      <c r="P168" s="5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4">
        <f t="shared" si="16"/>
        <v>42721.075949074075</v>
      </c>
      <c r="T168" s="14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 s="5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8321</v>
      </c>
      <c r="O169" s="10">
        <f t="shared" si="12"/>
        <v>0.01</v>
      </c>
      <c r="P169" s="5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4">
        <f t="shared" si="16"/>
        <v>42160.927488425921</v>
      </c>
      <c r="T169" s="14">
        <f t="shared" si="17"/>
        <v>42220.927488425921</v>
      </c>
    </row>
    <row r="170" spans="1:20" ht="45" x14ac:dyDescent="0.25">
      <c r="A170">
        <v>168</v>
      </c>
      <c r="B170" s="3" t="s">
        <v>170</v>
      </c>
      <c r="C170" s="3" t="s">
        <v>4278</v>
      </c>
      <c r="D170">
        <v>8000</v>
      </c>
      <c r="E170" s="5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8321</v>
      </c>
      <c r="O170" s="10">
        <f t="shared" si="12"/>
        <v>4.0625</v>
      </c>
      <c r="P170" s="5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4">
        <f t="shared" si="16"/>
        <v>42052.83530092593</v>
      </c>
      <c r="T170" s="14">
        <f t="shared" si="17"/>
        <v>42082.793634259258</v>
      </c>
    </row>
    <row r="171" spans="1:20" ht="45" x14ac:dyDescent="0.25">
      <c r="A171">
        <v>169</v>
      </c>
      <c r="B171" s="3" t="s">
        <v>171</v>
      </c>
      <c r="C171" s="3" t="s">
        <v>4279</v>
      </c>
      <c r="D171">
        <v>2500</v>
      </c>
      <c r="E171" s="5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8321</v>
      </c>
      <c r="O171" s="10">
        <f t="shared" si="12"/>
        <v>22.400000000000002</v>
      </c>
      <c r="P171" s="5">
        <f t="shared" si="13"/>
        <v>56</v>
      </c>
      <c r="Q171" t="str">
        <f t="shared" si="14"/>
        <v>film &amp; video</v>
      </c>
      <c r="R171" t="str">
        <f t="shared" si="15"/>
        <v>drama</v>
      </c>
      <c r="S171" s="14">
        <f t="shared" si="16"/>
        <v>41900.505312499998</v>
      </c>
      <c r="T171" s="14">
        <f t="shared" si="17"/>
        <v>41930.505312499998</v>
      </c>
    </row>
    <row r="172" spans="1:20" ht="45" x14ac:dyDescent="0.25">
      <c r="A172">
        <v>170</v>
      </c>
      <c r="B172" s="3" t="s">
        <v>172</v>
      </c>
      <c r="C172" s="3" t="s">
        <v>4280</v>
      </c>
      <c r="D172">
        <v>10000</v>
      </c>
      <c r="E172" s="5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8321</v>
      </c>
      <c r="O172" s="10">
        <f t="shared" si="12"/>
        <v>3.25</v>
      </c>
      <c r="P172" s="5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4">
        <f t="shared" si="16"/>
        <v>42216.977812500001</v>
      </c>
      <c r="T172" s="14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 s="5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8321</v>
      </c>
      <c r="O173" s="10">
        <f t="shared" si="12"/>
        <v>2E-3</v>
      </c>
      <c r="P173" s="5">
        <f t="shared" si="13"/>
        <v>1</v>
      </c>
      <c r="Q173" t="str">
        <f t="shared" si="14"/>
        <v>film &amp; video</v>
      </c>
      <c r="R173" t="str">
        <f t="shared" si="15"/>
        <v>drama</v>
      </c>
      <c r="S173" s="14">
        <f t="shared" si="16"/>
        <v>42534.180717592593</v>
      </c>
      <c r="T173" s="14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 s="5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8321</v>
      </c>
      <c r="O174" s="10">
        <f t="shared" si="12"/>
        <v>0</v>
      </c>
      <c r="P174" s="5" t="str">
        <f t="shared" si="13"/>
        <v>0</v>
      </c>
      <c r="Q174" t="str">
        <f t="shared" si="14"/>
        <v>film &amp; video</v>
      </c>
      <c r="R174" t="str">
        <f t="shared" si="15"/>
        <v>drama</v>
      </c>
      <c r="S174" s="14">
        <f t="shared" si="16"/>
        <v>42047.394942129627</v>
      </c>
      <c r="T174" s="14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 s="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8321</v>
      </c>
      <c r="O175" s="10">
        <f t="shared" si="12"/>
        <v>0</v>
      </c>
      <c r="P175" s="5" t="str">
        <f t="shared" si="13"/>
        <v>0</v>
      </c>
      <c r="Q175" t="str">
        <f t="shared" si="14"/>
        <v>film &amp; video</v>
      </c>
      <c r="R175" t="str">
        <f t="shared" si="15"/>
        <v>drama</v>
      </c>
      <c r="S175" s="14">
        <f t="shared" si="16"/>
        <v>42033.573009259257</v>
      </c>
      <c r="T175" s="14">
        <f t="shared" si="17"/>
        <v>42063.573009259257</v>
      </c>
    </row>
    <row r="176" spans="1:20" ht="45" x14ac:dyDescent="0.25">
      <c r="A176">
        <v>174</v>
      </c>
      <c r="B176" s="3" t="s">
        <v>176</v>
      </c>
      <c r="C176" s="3" t="s">
        <v>4284</v>
      </c>
      <c r="D176">
        <v>6000</v>
      </c>
      <c r="E176" s="5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8321</v>
      </c>
      <c r="O176" s="10">
        <f t="shared" si="12"/>
        <v>0</v>
      </c>
      <c r="P176" s="5" t="str">
        <f t="shared" si="13"/>
        <v>0</v>
      </c>
      <c r="Q176" t="str">
        <f t="shared" si="14"/>
        <v>film &amp; video</v>
      </c>
      <c r="R176" t="str">
        <f t="shared" si="15"/>
        <v>drama</v>
      </c>
      <c r="S176" s="14">
        <f t="shared" si="16"/>
        <v>42072.758981481486</v>
      </c>
      <c r="T176" s="14">
        <f t="shared" si="17"/>
        <v>42132.758981481486</v>
      </c>
    </row>
    <row r="177" spans="1:20" ht="45" x14ac:dyDescent="0.25">
      <c r="A177">
        <v>175</v>
      </c>
      <c r="B177" s="3" t="s">
        <v>177</v>
      </c>
      <c r="C177" s="3" t="s">
        <v>4285</v>
      </c>
      <c r="D177">
        <v>20000</v>
      </c>
      <c r="E177" s="5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8321</v>
      </c>
      <c r="O177" s="10">
        <f t="shared" si="12"/>
        <v>6.4850000000000003</v>
      </c>
      <c r="P177" s="5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4">
        <f t="shared" si="16"/>
        <v>41855.777905092589</v>
      </c>
      <c r="T177" s="14">
        <f t="shared" si="17"/>
        <v>41880.777905092589</v>
      </c>
    </row>
    <row r="178" spans="1:20" ht="45" x14ac:dyDescent="0.25">
      <c r="A178">
        <v>176</v>
      </c>
      <c r="B178" s="3" t="s">
        <v>178</v>
      </c>
      <c r="C178" s="3" t="s">
        <v>4286</v>
      </c>
      <c r="D178">
        <v>1500</v>
      </c>
      <c r="E178" s="5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8321</v>
      </c>
      <c r="O178" s="10">
        <f t="shared" si="12"/>
        <v>0</v>
      </c>
      <c r="P178" s="5" t="str">
        <f t="shared" si="13"/>
        <v>0</v>
      </c>
      <c r="Q178" t="str">
        <f t="shared" si="14"/>
        <v>film &amp; video</v>
      </c>
      <c r="R178" t="str">
        <f t="shared" si="15"/>
        <v>drama</v>
      </c>
      <c r="S178" s="14">
        <f t="shared" si="16"/>
        <v>42191.824062500003</v>
      </c>
      <c r="T178" s="14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 s="5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8321</v>
      </c>
      <c r="O179" s="10">
        <f t="shared" si="12"/>
        <v>40</v>
      </c>
      <c r="P179" s="5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4">
        <f t="shared" si="16"/>
        <v>42070.047754629632</v>
      </c>
      <c r="T179" s="14">
        <f t="shared" si="17"/>
        <v>42087.00608796296</v>
      </c>
    </row>
    <row r="180" spans="1:20" ht="30" x14ac:dyDescent="0.25">
      <c r="A180">
        <v>178</v>
      </c>
      <c r="B180" s="3" t="s">
        <v>180</v>
      </c>
      <c r="C180" s="3" t="s">
        <v>4288</v>
      </c>
      <c r="D180">
        <v>500000</v>
      </c>
      <c r="E180" s="5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8321</v>
      </c>
      <c r="O180" s="10">
        <f t="shared" si="12"/>
        <v>0</v>
      </c>
      <c r="P180" s="5" t="str">
        <f t="shared" si="13"/>
        <v>0</v>
      </c>
      <c r="Q180" t="str">
        <f t="shared" si="14"/>
        <v>film &amp; video</v>
      </c>
      <c r="R180" t="str">
        <f t="shared" si="15"/>
        <v>drama</v>
      </c>
      <c r="S180" s="14">
        <f t="shared" si="16"/>
        <v>42304.955381944441</v>
      </c>
      <c r="T180" s="14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 s="5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8321</v>
      </c>
      <c r="O181" s="10">
        <f t="shared" si="12"/>
        <v>20</v>
      </c>
      <c r="P181" s="5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4">
        <f t="shared" si="16"/>
        <v>42403.080497685187</v>
      </c>
      <c r="T181" s="14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 s="5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8321</v>
      </c>
      <c r="O182" s="10">
        <f t="shared" si="12"/>
        <v>33.416666666666664</v>
      </c>
      <c r="P182" s="5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4">
        <f t="shared" si="16"/>
        <v>42067.991238425922</v>
      </c>
      <c r="T182" s="14">
        <f t="shared" si="17"/>
        <v>42107.791666666672</v>
      </c>
    </row>
    <row r="183" spans="1:20" ht="45" x14ac:dyDescent="0.25">
      <c r="A183">
        <v>181</v>
      </c>
      <c r="B183" s="3" t="s">
        <v>183</v>
      </c>
      <c r="C183" s="3" t="s">
        <v>4291</v>
      </c>
      <c r="D183">
        <v>3423</v>
      </c>
      <c r="E183" s="5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8321</v>
      </c>
      <c r="O183" s="10">
        <f t="shared" si="12"/>
        <v>21.092608822670172</v>
      </c>
      <c r="P183" s="5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4">
        <f t="shared" si="16"/>
        <v>42147.741840277777</v>
      </c>
      <c r="T183" s="14">
        <f t="shared" si="17"/>
        <v>42177.741840277777</v>
      </c>
    </row>
    <row r="184" spans="1:20" ht="45" x14ac:dyDescent="0.25">
      <c r="A184">
        <v>182</v>
      </c>
      <c r="B184" s="3" t="s">
        <v>184</v>
      </c>
      <c r="C184" s="3" t="s">
        <v>4292</v>
      </c>
      <c r="D184">
        <v>1000</v>
      </c>
      <c r="E184" s="5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8321</v>
      </c>
      <c r="O184" s="10">
        <f t="shared" si="12"/>
        <v>0</v>
      </c>
      <c r="P184" s="5" t="str">
        <f t="shared" si="13"/>
        <v>0</v>
      </c>
      <c r="Q184" t="str">
        <f t="shared" si="14"/>
        <v>film &amp; video</v>
      </c>
      <c r="R184" t="str">
        <f t="shared" si="15"/>
        <v>drama</v>
      </c>
      <c r="S184" s="14">
        <f t="shared" si="16"/>
        <v>42712.011944444443</v>
      </c>
      <c r="T184" s="14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 s="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8321</v>
      </c>
      <c r="O185" s="10">
        <f t="shared" si="12"/>
        <v>35.856000000000002</v>
      </c>
      <c r="P185" s="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4">
        <f t="shared" si="16"/>
        <v>41939.810300925928</v>
      </c>
      <c r="T185" s="14">
        <f t="shared" si="17"/>
        <v>41969.851967592593</v>
      </c>
    </row>
    <row r="186" spans="1:20" ht="45" x14ac:dyDescent="0.25">
      <c r="A186">
        <v>184</v>
      </c>
      <c r="B186" s="3" t="s">
        <v>186</v>
      </c>
      <c r="C186" s="3" t="s">
        <v>4294</v>
      </c>
      <c r="D186">
        <v>1500</v>
      </c>
      <c r="E186" s="5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8321</v>
      </c>
      <c r="O186" s="10">
        <f t="shared" si="12"/>
        <v>3.4000000000000004</v>
      </c>
      <c r="P186" s="5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4">
        <f t="shared" si="16"/>
        <v>41825.791226851856</v>
      </c>
      <c r="T186" s="14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 s="5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8321</v>
      </c>
      <c r="O187" s="10">
        <f t="shared" si="12"/>
        <v>5.5</v>
      </c>
      <c r="P187" s="5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4">
        <f t="shared" si="16"/>
        <v>42570.91133101852</v>
      </c>
      <c r="T187" s="14">
        <f t="shared" si="17"/>
        <v>42600.91133101852</v>
      </c>
    </row>
    <row r="188" spans="1:20" ht="45" x14ac:dyDescent="0.25">
      <c r="A188">
        <v>186</v>
      </c>
      <c r="B188" s="3" t="s">
        <v>188</v>
      </c>
      <c r="C188" s="3" t="s">
        <v>4296</v>
      </c>
      <c r="D188">
        <v>5000</v>
      </c>
      <c r="E188" s="5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8321</v>
      </c>
      <c r="O188" s="10">
        <f t="shared" si="12"/>
        <v>0</v>
      </c>
      <c r="P188" s="5" t="str">
        <f t="shared" si="13"/>
        <v>0</v>
      </c>
      <c r="Q188" t="str">
        <f t="shared" si="14"/>
        <v>film &amp; video</v>
      </c>
      <c r="R188" t="str">
        <f t="shared" si="15"/>
        <v>drama</v>
      </c>
      <c r="S188" s="14">
        <f t="shared" si="16"/>
        <v>42767.812893518523</v>
      </c>
      <c r="T188" s="14">
        <f t="shared" si="17"/>
        <v>42797.833333333328</v>
      </c>
    </row>
    <row r="189" spans="1:20" ht="30" x14ac:dyDescent="0.25">
      <c r="A189">
        <v>187</v>
      </c>
      <c r="B189" s="3" t="s">
        <v>189</v>
      </c>
      <c r="C189" s="3" t="s">
        <v>4297</v>
      </c>
      <c r="D189">
        <v>5000</v>
      </c>
      <c r="E189" s="5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8321</v>
      </c>
      <c r="O189" s="10">
        <f t="shared" si="12"/>
        <v>16</v>
      </c>
      <c r="P189" s="5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4">
        <f t="shared" si="16"/>
        <v>42182.234456018516</v>
      </c>
      <c r="T189" s="14">
        <f t="shared" si="17"/>
        <v>42206.290972222225</v>
      </c>
    </row>
    <row r="190" spans="1:20" ht="45" x14ac:dyDescent="0.25">
      <c r="A190">
        <v>188</v>
      </c>
      <c r="B190" s="3" t="s">
        <v>190</v>
      </c>
      <c r="C190" s="3" t="s">
        <v>4298</v>
      </c>
      <c r="D190">
        <v>1500</v>
      </c>
      <c r="E190" s="5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8321</v>
      </c>
      <c r="O190" s="10">
        <f t="shared" si="12"/>
        <v>0</v>
      </c>
      <c r="P190" s="5" t="str">
        <f t="shared" si="13"/>
        <v>0</v>
      </c>
      <c r="Q190" t="str">
        <f t="shared" si="14"/>
        <v>film &amp; video</v>
      </c>
      <c r="R190" t="str">
        <f t="shared" si="15"/>
        <v>drama</v>
      </c>
      <c r="S190" s="14">
        <f t="shared" si="16"/>
        <v>41857.18304398148</v>
      </c>
      <c r="T190" s="14">
        <f t="shared" si="17"/>
        <v>41887.18304398148</v>
      </c>
    </row>
    <row r="191" spans="1:20" ht="45" x14ac:dyDescent="0.25">
      <c r="A191">
        <v>189</v>
      </c>
      <c r="B191" s="3" t="s">
        <v>191</v>
      </c>
      <c r="C191" s="3" t="s">
        <v>4299</v>
      </c>
      <c r="D191">
        <v>500000</v>
      </c>
      <c r="E191" s="5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8321</v>
      </c>
      <c r="O191" s="10">
        <f t="shared" si="12"/>
        <v>6.8999999999999992E-2</v>
      </c>
      <c r="P191" s="5">
        <f t="shared" si="13"/>
        <v>69</v>
      </c>
      <c r="Q191" t="str">
        <f t="shared" si="14"/>
        <v>film &amp; video</v>
      </c>
      <c r="R191" t="str">
        <f t="shared" si="15"/>
        <v>drama</v>
      </c>
      <c r="S191" s="14">
        <f t="shared" si="16"/>
        <v>42556.690706018519</v>
      </c>
      <c r="T191" s="14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 s="5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8321</v>
      </c>
      <c r="O192" s="10">
        <f t="shared" si="12"/>
        <v>0.41666666666666669</v>
      </c>
      <c r="P192" s="5">
        <f t="shared" si="13"/>
        <v>50</v>
      </c>
      <c r="Q192" t="str">
        <f t="shared" si="14"/>
        <v>film &amp; video</v>
      </c>
      <c r="R192" t="str">
        <f t="shared" si="15"/>
        <v>drama</v>
      </c>
      <c r="S192" s="14">
        <f t="shared" si="16"/>
        <v>42527.650995370372</v>
      </c>
      <c r="T192" s="14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 s="5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8321</v>
      </c>
      <c r="O193" s="10">
        <f t="shared" si="12"/>
        <v>5</v>
      </c>
      <c r="P193" s="5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4">
        <f t="shared" si="16"/>
        <v>42239.441412037035</v>
      </c>
      <c r="T193" s="14">
        <f t="shared" si="17"/>
        <v>42279.441412037035</v>
      </c>
    </row>
    <row r="194" spans="1:20" ht="45" x14ac:dyDescent="0.25">
      <c r="A194">
        <v>192</v>
      </c>
      <c r="B194" s="3" t="s">
        <v>194</v>
      </c>
      <c r="C194" s="3" t="s">
        <v>4302</v>
      </c>
      <c r="D194">
        <v>1000000</v>
      </c>
      <c r="E194" s="5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8321</v>
      </c>
      <c r="O194" s="10">
        <f t="shared" ref="O194:O257" si="18">(E194/D194)*100</f>
        <v>1.6999999999999999E-3</v>
      </c>
      <c r="P194" s="5">
        <f t="shared" ref="P194:P257" si="19">IFERROR((E194/L194),"0")</f>
        <v>5.666666666666667</v>
      </c>
      <c r="Q194" t="str">
        <f t="shared" ref="Q194:Q257" si="20">LEFT(N194,FIND("/",N194)-1)</f>
        <v>film &amp; video</v>
      </c>
      <c r="R194" t="str">
        <f t="shared" ref="R194:R257" si="21">RIGHT(N194,LEN(N194)-SEARCH("/",N194))</f>
        <v>drama</v>
      </c>
      <c r="S194" s="14">
        <f t="shared" ref="S194:S257" si="22">(((J194/60)/60)/24) + DATE(1970,1,1)</f>
        <v>41899.792037037041</v>
      </c>
      <c r="T194" s="14">
        <f t="shared" ref="T194:T257" si="23">(((I194/60)/60)/24) + DATE(1970,1,1)</f>
        <v>41929.792037037041</v>
      </c>
    </row>
    <row r="195" spans="1:20" ht="45" x14ac:dyDescent="0.25">
      <c r="A195">
        <v>193</v>
      </c>
      <c r="B195" s="3" t="s">
        <v>195</v>
      </c>
      <c r="C195" s="3" t="s">
        <v>4303</v>
      </c>
      <c r="D195">
        <v>1000</v>
      </c>
      <c r="E195" s="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8321</v>
      </c>
      <c r="O195" s="10">
        <f t="shared" si="18"/>
        <v>0</v>
      </c>
      <c r="P195" s="5" t="str">
        <f t="shared" si="19"/>
        <v>0</v>
      </c>
      <c r="Q195" t="str">
        <f t="shared" si="20"/>
        <v>film &amp; video</v>
      </c>
      <c r="R195" t="str">
        <f t="shared" si="21"/>
        <v>drama</v>
      </c>
      <c r="S195" s="14">
        <f t="shared" si="22"/>
        <v>41911.934791666667</v>
      </c>
      <c r="T195" s="14">
        <f t="shared" si="23"/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 s="5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8321</v>
      </c>
      <c r="O196" s="10">
        <f t="shared" si="18"/>
        <v>0.12</v>
      </c>
      <c r="P196" s="5">
        <f t="shared" si="19"/>
        <v>1</v>
      </c>
      <c r="Q196" t="str">
        <f t="shared" si="20"/>
        <v>film &amp; video</v>
      </c>
      <c r="R196" t="str">
        <f t="shared" si="21"/>
        <v>drama</v>
      </c>
      <c r="S196" s="14">
        <f t="shared" si="22"/>
        <v>42375.996886574074</v>
      </c>
      <c r="T196" s="14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 s="5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8321</v>
      </c>
      <c r="O197" s="10">
        <f t="shared" si="18"/>
        <v>0</v>
      </c>
      <c r="P197" s="5" t="str">
        <f t="shared" si="19"/>
        <v>0</v>
      </c>
      <c r="Q197" t="str">
        <f t="shared" si="20"/>
        <v>film &amp; video</v>
      </c>
      <c r="R197" t="str">
        <f t="shared" si="21"/>
        <v>drama</v>
      </c>
      <c r="S197" s="14">
        <f t="shared" si="22"/>
        <v>42135.67050925926</v>
      </c>
      <c r="T197" s="14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 s="5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8321</v>
      </c>
      <c r="O198" s="10">
        <f t="shared" si="18"/>
        <v>41.857142857142861</v>
      </c>
      <c r="P198" s="5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4">
        <f t="shared" si="22"/>
        <v>42259.542800925927</v>
      </c>
      <c r="T198" s="14">
        <f t="shared" si="23"/>
        <v>42287.875</v>
      </c>
    </row>
    <row r="199" spans="1:20" ht="45" x14ac:dyDescent="0.25">
      <c r="A199">
        <v>197</v>
      </c>
      <c r="B199" s="3" t="s">
        <v>199</v>
      </c>
      <c r="C199" s="3" t="s">
        <v>4307</v>
      </c>
      <c r="D199">
        <v>2500</v>
      </c>
      <c r="E199" s="5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8321</v>
      </c>
      <c r="O199" s="10">
        <f t="shared" si="18"/>
        <v>10.48</v>
      </c>
      <c r="P199" s="5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4">
        <f t="shared" si="22"/>
        <v>42741.848379629635</v>
      </c>
      <c r="T199" s="14">
        <f t="shared" si="23"/>
        <v>42783.875</v>
      </c>
    </row>
    <row r="200" spans="1:20" ht="45" x14ac:dyDescent="0.25">
      <c r="A200">
        <v>198</v>
      </c>
      <c r="B200" s="3" t="s">
        <v>200</v>
      </c>
      <c r="C200" s="3" t="s">
        <v>4308</v>
      </c>
      <c r="D200">
        <v>25000</v>
      </c>
      <c r="E200" s="5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8321</v>
      </c>
      <c r="O200" s="10">
        <f t="shared" si="18"/>
        <v>1.1159999999999999</v>
      </c>
      <c r="P200" s="5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4">
        <f t="shared" si="22"/>
        <v>41887.383356481485</v>
      </c>
      <c r="T200" s="14">
        <f t="shared" si="23"/>
        <v>41917.383356481485</v>
      </c>
    </row>
    <row r="201" spans="1:20" ht="45" x14ac:dyDescent="0.25">
      <c r="A201">
        <v>199</v>
      </c>
      <c r="B201" s="3" t="s">
        <v>201</v>
      </c>
      <c r="C201" s="3" t="s">
        <v>4309</v>
      </c>
      <c r="D201">
        <v>10000</v>
      </c>
      <c r="E201" s="5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8321</v>
      </c>
      <c r="O201" s="10">
        <f t="shared" si="18"/>
        <v>0</v>
      </c>
      <c r="P201" s="5" t="str">
        <f t="shared" si="19"/>
        <v>0</v>
      </c>
      <c r="Q201" t="str">
        <f t="shared" si="20"/>
        <v>film &amp; video</v>
      </c>
      <c r="R201" t="str">
        <f t="shared" si="21"/>
        <v>drama</v>
      </c>
      <c r="S201" s="14">
        <f t="shared" si="22"/>
        <v>42584.123865740738</v>
      </c>
      <c r="T201" s="14">
        <f t="shared" si="23"/>
        <v>42614.123865740738</v>
      </c>
    </row>
    <row r="202" spans="1:20" ht="30" x14ac:dyDescent="0.25">
      <c r="A202">
        <v>200</v>
      </c>
      <c r="B202" s="3" t="s">
        <v>202</v>
      </c>
      <c r="C202" s="3" t="s">
        <v>4310</v>
      </c>
      <c r="D202">
        <v>6000</v>
      </c>
      <c r="E202" s="5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8321</v>
      </c>
      <c r="O202" s="10">
        <f t="shared" si="18"/>
        <v>26.192500000000003</v>
      </c>
      <c r="P202" s="5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4">
        <f t="shared" si="22"/>
        <v>41867.083368055559</v>
      </c>
      <c r="T202" s="14">
        <f t="shared" si="23"/>
        <v>41897.083368055559</v>
      </c>
    </row>
    <row r="203" spans="1:20" ht="45" x14ac:dyDescent="0.25">
      <c r="A203">
        <v>201</v>
      </c>
      <c r="B203" s="3" t="s">
        <v>203</v>
      </c>
      <c r="C203" s="3" t="s">
        <v>4311</v>
      </c>
      <c r="D203">
        <v>650</v>
      </c>
      <c r="E203" s="5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8321</v>
      </c>
      <c r="O203" s="10">
        <f t="shared" si="18"/>
        <v>58.461538461538467</v>
      </c>
      <c r="P203" s="5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4">
        <f t="shared" si="22"/>
        <v>42023.818622685183</v>
      </c>
      <c r="T203" s="14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 s="5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8321</v>
      </c>
      <c r="O204" s="10">
        <f t="shared" si="18"/>
        <v>0</v>
      </c>
      <c r="P204" s="5" t="str">
        <f t="shared" si="19"/>
        <v>0</v>
      </c>
      <c r="Q204" t="str">
        <f t="shared" si="20"/>
        <v>film &amp; video</v>
      </c>
      <c r="R204" t="str">
        <f t="shared" si="21"/>
        <v>drama</v>
      </c>
      <c r="S204" s="14">
        <f t="shared" si="22"/>
        <v>42255.927824074075</v>
      </c>
      <c r="T204" s="14">
        <f t="shared" si="23"/>
        <v>42285.874305555553</v>
      </c>
    </row>
    <row r="205" spans="1:20" ht="45" x14ac:dyDescent="0.25">
      <c r="A205">
        <v>203</v>
      </c>
      <c r="B205" s="3" t="s">
        <v>205</v>
      </c>
      <c r="C205" s="3" t="s">
        <v>4313</v>
      </c>
      <c r="D205">
        <v>2500</v>
      </c>
      <c r="E205" s="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8321</v>
      </c>
      <c r="O205" s="10">
        <f t="shared" si="18"/>
        <v>29.84</v>
      </c>
      <c r="P205" s="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4">
        <f t="shared" si="22"/>
        <v>41973.847962962958</v>
      </c>
      <c r="T205" s="14">
        <f t="shared" si="23"/>
        <v>42033.847962962958</v>
      </c>
    </row>
    <row r="206" spans="1:20" ht="45" x14ac:dyDescent="0.25">
      <c r="A206">
        <v>204</v>
      </c>
      <c r="B206" s="3" t="s">
        <v>206</v>
      </c>
      <c r="C206" s="3" t="s">
        <v>4314</v>
      </c>
      <c r="D206">
        <v>300000</v>
      </c>
      <c r="E206" s="5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8321</v>
      </c>
      <c r="O206" s="10">
        <f t="shared" si="18"/>
        <v>50.721666666666664</v>
      </c>
      <c r="P206" s="5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4">
        <f t="shared" si="22"/>
        <v>42556.583368055552</v>
      </c>
      <c r="T206" s="14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 s="5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8321</v>
      </c>
      <c r="O207" s="10">
        <f t="shared" si="18"/>
        <v>16.25</v>
      </c>
      <c r="P207" s="5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4">
        <f t="shared" si="22"/>
        <v>42248.632199074069</v>
      </c>
      <c r="T207" s="14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 s="5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8321</v>
      </c>
      <c r="O208" s="10">
        <f t="shared" si="18"/>
        <v>0</v>
      </c>
      <c r="P208" s="5" t="str">
        <f t="shared" si="19"/>
        <v>0</v>
      </c>
      <c r="Q208" t="str">
        <f t="shared" si="20"/>
        <v>film &amp; video</v>
      </c>
      <c r="R208" t="str">
        <f t="shared" si="21"/>
        <v>drama</v>
      </c>
      <c r="S208" s="14">
        <f t="shared" si="22"/>
        <v>42567.004432870366</v>
      </c>
      <c r="T208" s="14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 s="5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8321</v>
      </c>
      <c r="O209" s="10">
        <f t="shared" si="18"/>
        <v>15.214285714285714</v>
      </c>
      <c r="P209" s="5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4">
        <f t="shared" si="22"/>
        <v>41978.197199074071</v>
      </c>
      <c r="T209" s="14">
        <f t="shared" si="23"/>
        <v>42008.197199074071</v>
      </c>
    </row>
    <row r="210" spans="1:20" ht="45" x14ac:dyDescent="0.25">
      <c r="A210">
        <v>208</v>
      </c>
      <c r="B210" s="3" t="s">
        <v>210</v>
      </c>
      <c r="C210" s="3" t="s">
        <v>4318</v>
      </c>
      <c r="D210">
        <v>50000</v>
      </c>
      <c r="E210" s="5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8321</v>
      </c>
      <c r="O210" s="10">
        <f t="shared" si="18"/>
        <v>0</v>
      </c>
      <c r="P210" s="5" t="str">
        <f t="shared" si="19"/>
        <v>0</v>
      </c>
      <c r="Q210" t="str">
        <f t="shared" si="20"/>
        <v>film &amp; video</v>
      </c>
      <c r="R210" t="str">
        <f t="shared" si="21"/>
        <v>drama</v>
      </c>
      <c r="S210" s="14">
        <f t="shared" si="22"/>
        <v>41959.369988425926</v>
      </c>
      <c r="T210" s="14">
        <f t="shared" si="23"/>
        <v>41989.369988425926</v>
      </c>
    </row>
    <row r="211" spans="1:20" ht="45" x14ac:dyDescent="0.25">
      <c r="A211">
        <v>209</v>
      </c>
      <c r="B211" s="3" t="s">
        <v>211</v>
      </c>
      <c r="C211" s="3" t="s">
        <v>4319</v>
      </c>
      <c r="D211">
        <v>25000</v>
      </c>
      <c r="E211" s="5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8321</v>
      </c>
      <c r="O211" s="10">
        <f t="shared" si="18"/>
        <v>0</v>
      </c>
      <c r="P211" s="5" t="str">
        <f t="shared" si="19"/>
        <v>0</v>
      </c>
      <c r="Q211" t="str">
        <f t="shared" si="20"/>
        <v>film &amp; video</v>
      </c>
      <c r="R211" t="str">
        <f t="shared" si="21"/>
        <v>drama</v>
      </c>
      <c r="S211" s="14">
        <f t="shared" si="22"/>
        <v>42165.922858796301</v>
      </c>
      <c r="T211" s="14">
        <f t="shared" si="23"/>
        <v>42195.922858796301</v>
      </c>
    </row>
    <row r="212" spans="1:20" ht="45" x14ac:dyDescent="0.25">
      <c r="A212">
        <v>210</v>
      </c>
      <c r="B212" s="3" t="s">
        <v>212</v>
      </c>
      <c r="C212" s="3" t="s">
        <v>4320</v>
      </c>
      <c r="D212">
        <v>12000</v>
      </c>
      <c r="E212" s="5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8321</v>
      </c>
      <c r="O212" s="10">
        <f t="shared" si="18"/>
        <v>25.25</v>
      </c>
      <c r="P212" s="5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4">
        <f t="shared" si="22"/>
        <v>42249.064722222218</v>
      </c>
      <c r="T212" s="14">
        <f t="shared" si="23"/>
        <v>42278.208333333328</v>
      </c>
    </row>
    <row r="213" spans="1:20" ht="45" x14ac:dyDescent="0.25">
      <c r="A213">
        <v>211</v>
      </c>
      <c r="B213" s="3" t="s">
        <v>213</v>
      </c>
      <c r="C213" s="3" t="s">
        <v>4321</v>
      </c>
      <c r="D213">
        <v>5000</v>
      </c>
      <c r="E213" s="5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8321</v>
      </c>
      <c r="O213" s="10">
        <f t="shared" si="18"/>
        <v>44.6</v>
      </c>
      <c r="P213" s="5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4">
        <f t="shared" si="22"/>
        <v>42236.159918981488</v>
      </c>
      <c r="T213" s="14">
        <f t="shared" si="23"/>
        <v>42266.159918981488</v>
      </c>
    </row>
    <row r="214" spans="1:20" ht="30" x14ac:dyDescent="0.25">
      <c r="A214">
        <v>212</v>
      </c>
      <c r="B214" s="3" t="s">
        <v>214</v>
      </c>
      <c r="C214" s="3" t="s">
        <v>4322</v>
      </c>
      <c r="D214">
        <v>6300</v>
      </c>
      <c r="E214" s="5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8321</v>
      </c>
      <c r="O214" s="10">
        <f t="shared" si="18"/>
        <v>1.5873015873015872E-2</v>
      </c>
      <c r="P214" s="5">
        <f t="shared" si="19"/>
        <v>1</v>
      </c>
      <c r="Q214" t="str">
        <f t="shared" si="20"/>
        <v>film &amp; video</v>
      </c>
      <c r="R214" t="str">
        <f t="shared" si="21"/>
        <v>drama</v>
      </c>
      <c r="S214" s="14">
        <f t="shared" si="22"/>
        <v>42416.881018518514</v>
      </c>
      <c r="T214" s="14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 s="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8321</v>
      </c>
      <c r="O215" s="10">
        <f t="shared" si="18"/>
        <v>0.04</v>
      </c>
      <c r="P215" s="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4">
        <f t="shared" si="22"/>
        <v>42202.594293981485</v>
      </c>
      <c r="T215" s="14">
        <f t="shared" si="23"/>
        <v>42232.587974537033</v>
      </c>
    </row>
    <row r="216" spans="1:20" ht="45" x14ac:dyDescent="0.25">
      <c r="A216">
        <v>214</v>
      </c>
      <c r="B216" s="3" t="s">
        <v>216</v>
      </c>
      <c r="C216" s="3" t="s">
        <v>4324</v>
      </c>
      <c r="D216">
        <v>12500</v>
      </c>
      <c r="E216" s="5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8321</v>
      </c>
      <c r="O216" s="10">
        <f t="shared" si="18"/>
        <v>8.0000000000000002E-3</v>
      </c>
      <c r="P216" s="5">
        <f t="shared" si="19"/>
        <v>1</v>
      </c>
      <c r="Q216" t="str">
        <f t="shared" si="20"/>
        <v>film &amp; video</v>
      </c>
      <c r="R216" t="str">
        <f t="shared" si="21"/>
        <v>drama</v>
      </c>
      <c r="S216" s="14">
        <f t="shared" si="22"/>
        <v>42009.64061342593</v>
      </c>
      <c r="T216" s="14">
        <f t="shared" si="23"/>
        <v>42069.64061342593</v>
      </c>
    </row>
    <row r="217" spans="1:20" ht="45" x14ac:dyDescent="0.25">
      <c r="A217">
        <v>215</v>
      </c>
      <c r="B217" s="3" t="s">
        <v>217</v>
      </c>
      <c r="C217" s="3" t="s">
        <v>4325</v>
      </c>
      <c r="D217">
        <v>4400</v>
      </c>
      <c r="E217" s="5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8321</v>
      </c>
      <c r="O217" s="10">
        <f t="shared" si="18"/>
        <v>0.22727272727272727</v>
      </c>
      <c r="P217" s="5">
        <f t="shared" si="19"/>
        <v>10</v>
      </c>
      <c r="Q217" t="str">
        <f t="shared" si="20"/>
        <v>film &amp; video</v>
      </c>
      <c r="R217" t="str">
        <f t="shared" si="21"/>
        <v>drama</v>
      </c>
      <c r="S217" s="14">
        <f t="shared" si="22"/>
        <v>42375.230115740742</v>
      </c>
      <c r="T217" s="14">
        <f t="shared" si="23"/>
        <v>42417.999305555553</v>
      </c>
    </row>
    <row r="218" spans="1:20" ht="45" x14ac:dyDescent="0.25">
      <c r="A218">
        <v>216</v>
      </c>
      <c r="B218" s="3" t="s">
        <v>218</v>
      </c>
      <c r="C218" s="3" t="s">
        <v>4326</v>
      </c>
      <c r="D218">
        <v>50000</v>
      </c>
      <c r="E218" s="5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8321</v>
      </c>
      <c r="O218" s="10">
        <f t="shared" si="18"/>
        <v>55.698440000000005</v>
      </c>
      <c r="P218" s="5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4">
        <f t="shared" si="22"/>
        <v>42066.958761574075</v>
      </c>
      <c r="T218" s="14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 s="5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8321</v>
      </c>
      <c r="O219" s="10">
        <f t="shared" si="18"/>
        <v>11.943</v>
      </c>
      <c r="P219" s="5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4">
        <f t="shared" si="22"/>
        <v>41970.64061342593</v>
      </c>
      <c r="T219" s="14">
        <f t="shared" si="23"/>
        <v>42001.64061342593</v>
      </c>
    </row>
    <row r="220" spans="1:20" ht="45" x14ac:dyDescent="0.25">
      <c r="A220">
        <v>218</v>
      </c>
      <c r="B220" s="3" t="s">
        <v>220</v>
      </c>
      <c r="C220" s="3" t="s">
        <v>4328</v>
      </c>
      <c r="D220">
        <v>5000</v>
      </c>
      <c r="E220" s="5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8321</v>
      </c>
      <c r="O220" s="10">
        <f t="shared" si="18"/>
        <v>2</v>
      </c>
      <c r="P220" s="5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4">
        <f t="shared" si="22"/>
        <v>42079.628344907411</v>
      </c>
      <c r="T220" s="14">
        <f t="shared" si="23"/>
        <v>42139.628344907411</v>
      </c>
    </row>
    <row r="221" spans="1:20" ht="30" x14ac:dyDescent="0.25">
      <c r="A221">
        <v>219</v>
      </c>
      <c r="B221" s="3" t="s">
        <v>221</v>
      </c>
      <c r="C221" s="3" t="s">
        <v>4329</v>
      </c>
      <c r="D221">
        <v>50000</v>
      </c>
      <c r="E221" s="5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8321</v>
      </c>
      <c r="O221" s="10">
        <f t="shared" si="18"/>
        <v>17.630000000000003</v>
      </c>
      <c r="P221" s="5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4">
        <f t="shared" si="22"/>
        <v>42429.326678240745</v>
      </c>
      <c r="T221" s="14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 s="5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8321</v>
      </c>
      <c r="O222" s="10">
        <f t="shared" si="18"/>
        <v>0.72</v>
      </c>
      <c r="P222" s="5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4">
        <f t="shared" si="22"/>
        <v>42195.643865740742</v>
      </c>
      <c r="T222" s="14">
        <f t="shared" si="23"/>
        <v>42236.837499999994</v>
      </c>
    </row>
    <row r="223" spans="1:20" x14ac:dyDescent="0.25">
      <c r="A223">
        <v>221</v>
      </c>
      <c r="B223" s="3" t="s">
        <v>223</v>
      </c>
      <c r="C223" s="3" t="s">
        <v>4331</v>
      </c>
      <c r="D223">
        <v>50000</v>
      </c>
      <c r="E223" s="5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8321</v>
      </c>
      <c r="O223" s="10">
        <f t="shared" si="18"/>
        <v>0</v>
      </c>
      <c r="P223" s="5" t="str">
        <f t="shared" si="19"/>
        <v>0</v>
      </c>
      <c r="Q223" t="str">
        <f t="shared" si="20"/>
        <v>film &amp; video</v>
      </c>
      <c r="R223" t="str">
        <f t="shared" si="21"/>
        <v>drama</v>
      </c>
      <c r="S223" s="14">
        <f t="shared" si="22"/>
        <v>42031.837546296301</v>
      </c>
      <c r="T223" s="14">
        <f t="shared" si="23"/>
        <v>42091.79587962963</v>
      </c>
    </row>
    <row r="224" spans="1:20" ht="45" x14ac:dyDescent="0.25">
      <c r="A224">
        <v>222</v>
      </c>
      <c r="B224" s="3" t="s">
        <v>224</v>
      </c>
      <c r="C224" s="3" t="s">
        <v>4332</v>
      </c>
      <c r="D224">
        <v>1000</v>
      </c>
      <c r="E224" s="5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8321</v>
      </c>
      <c r="O224" s="10">
        <f t="shared" si="18"/>
        <v>13</v>
      </c>
      <c r="P224" s="5">
        <f t="shared" si="19"/>
        <v>65</v>
      </c>
      <c r="Q224" t="str">
        <f t="shared" si="20"/>
        <v>film &amp; video</v>
      </c>
      <c r="R224" t="str">
        <f t="shared" si="21"/>
        <v>drama</v>
      </c>
      <c r="S224" s="14">
        <f t="shared" si="22"/>
        <v>42031.769884259258</v>
      </c>
      <c r="T224" s="14">
        <f t="shared" si="23"/>
        <v>42090.110416666663</v>
      </c>
    </row>
    <row r="225" spans="1:20" ht="45" x14ac:dyDescent="0.25">
      <c r="A225">
        <v>223</v>
      </c>
      <c r="B225" s="3" t="s">
        <v>225</v>
      </c>
      <c r="C225" s="3" t="s">
        <v>4333</v>
      </c>
      <c r="D225">
        <v>1500000</v>
      </c>
      <c r="E225" s="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8321</v>
      </c>
      <c r="O225" s="10">
        <f t="shared" si="18"/>
        <v>0</v>
      </c>
      <c r="P225" s="5" t="str">
        <f t="shared" si="19"/>
        <v>0</v>
      </c>
      <c r="Q225" t="str">
        <f t="shared" si="20"/>
        <v>film &amp; video</v>
      </c>
      <c r="R225" t="str">
        <f t="shared" si="21"/>
        <v>drama</v>
      </c>
      <c r="S225" s="14">
        <f t="shared" si="22"/>
        <v>42482.048032407409</v>
      </c>
      <c r="T225" s="14">
        <f t="shared" si="23"/>
        <v>42512.045138888891</v>
      </c>
    </row>
    <row r="226" spans="1:20" ht="45" x14ac:dyDescent="0.25">
      <c r="A226">
        <v>224</v>
      </c>
      <c r="B226" s="3" t="s">
        <v>226</v>
      </c>
      <c r="C226" s="3" t="s">
        <v>4334</v>
      </c>
      <c r="D226">
        <v>6000000</v>
      </c>
      <c r="E226" s="5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8321</v>
      </c>
      <c r="O226" s="10">
        <f t="shared" si="18"/>
        <v>0</v>
      </c>
      <c r="P226" s="5" t="str">
        <f t="shared" si="19"/>
        <v>0</v>
      </c>
      <c r="Q226" t="str">
        <f t="shared" si="20"/>
        <v>film &amp; video</v>
      </c>
      <c r="R226" t="str">
        <f t="shared" si="21"/>
        <v>drama</v>
      </c>
      <c r="S226" s="14">
        <f t="shared" si="22"/>
        <v>42135.235254629632</v>
      </c>
      <c r="T226" s="14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 s="5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8321</v>
      </c>
      <c r="O227" s="10">
        <f t="shared" si="18"/>
        <v>0</v>
      </c>
      <c r="P227" s="5" t="str">
        <f t="shared" si="19"/>
        <v>0</v>
      </c>
      <c r="Q227" t="str">
        <f t="shared" si="20"/>
        <v>film &amp; video</v>
      </c>
      <c r="R227" t="str">
        <f t="shared" si="21"/>
        <v>drama</v>
      </c>
      <c r="S227" s="14">
        <f t="shared" si="22"/>
        <v>42438.961273148147</v>
      </c>
      <c r="T227" s="14">
        <f t="shared" si="23"/>
        <v>42468.919606481482</v>
      </c>
    </row>
    <row r="228" spans="1:20" ht="30" x14ac:dyDescent="0.25">
      <c r="A228">
        <v>226</v>
      </c>
      <c r="B228" s="3" t="s">
        <v>228</v>
      </c>
      <c r="C228" s="3" t="s">
        <v>4336</v>
      </c>
      <c r="D228">
        <v>29000</v>
      </c>
      <c r="E228" s="5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8321</v>
      </c>
      <c r="O228" s="10">
        <f t="shared" si="18"/>
        <v>0.86206896551724133</v>
      </c>
      <c r="P228" s="5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4">
        <f t="shared" si="22"/>
        <v>42106.666018518517</v>
      </c>
      <c r="T228" s="14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 s="5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8321</v>
      </c>
      <c r="O229" s="10">
        <f t="shared" si="18"/>
        <v>0</v>
      </c>
      <c r="P229" s="5" t="str">
        <f t="shared" si="19"/>
        <v>0</v>
      </c>
      <c r="Q229" t="str">
        <f t="shared" si="20"/>
        <v>film &amp; video</v>
      </c>
      <c r="R229" t="str">
        <f t="shared" si="21"/>
        <v>drama</v>
      </c>
      <c r="S229" s="14">
        <f t="shared" si="22"/>
        <v>42164.893993055557</v>
      </c>
      <c r="T229" s="14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 s="5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8321</v>
      </c>
      <c r="O230" s="10">
        <f t="shared" si="18"/>
        <v>0</v>
      </c>
      <c r="P230" s="5" t="str">
        <f t="shared" si="19"/>
        <v>0</v>
      </c>
      <c r="Q230" t="str">
        <f t="shared" si="20"/>
        <v>film &amp; video</v>
      </c>
      <c r="R230" t="str">
        <f t="shared" si="21"/>
        <v>drama</v>
      </c>
      <c r="S230" s="14">
        <f t="shared" si="22"/>
        <v>42096.686400462961</v>
      </c>
      <c r="T230" s="14">
        <f t="shared" si="23"/>
        <v>42156.686400462961</v>
      </c>
    </row>
    <row r="231" spans="1:20" ht="45" x14ac:dyDescent="0.25">
      <c r="A231">
        <v>229</v>
      </c>
      <c r="B231" s="3" t="s">
        <v>231</v>
      </c>
      <c r="C231" s="3" t="s">
        <v>4339</v>
      </c>
      <c r="D231">
        <v>3000</v>
      </c>
      <c r="E231" s="5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8321</v>
      </c>
      <c r="O231" s="10">
        <f t="shared" si="18"/>
        <v>0</v>
      </c>
      <c r="P231" s="5" t="str">
        <f t="shared" si="19"/>
        <v>0</v>
      </c>
      <c r="Q231" t="str">
        <f t="shared" si="20"/>
        <v>film &amp; video</v>
      </c>
      <c r="R231" t="str">
        <f t="shared" si="21"/>
        <v>drama</v>
      </c>
      <c r="S231" s="14">
        <f t="shared" si="22"/>
        <v>42383.933993055558</v>
      </c>
      <c r="T231" s="14">
        <f t="shared" si="23"/>
        <v>42413.933993055558</v>
      </c>
    </row>
    <row r="232" spans="1:20" ht="45" x14ac:dyDescent="0.25">
      <c r="A232">
        <v>230</v>
      </c>
      <c r="B232" s="3" t="s">
        <v>232</v>
      </c>
      <c r="C232" s="3" t="s">
        <v>4340</v>
      </c>
      <c r="D232">
        <v>15000</v>
      </c>
      <c r="E232" s="5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8321</v>
      </c>
      <c r="O232" s="10">
        <f t="shared" si="18"/>
        <v>0.4</v>
      </c>
      <c r="P232" s="5">
        <f t="shared" si="19"/>
        <v>30</v>
      </c>
      <c r="Q232" t="str">
        <f t="shared" si="20"/>
        <v>film &amp; video</v>
      </c>
      <c r="R232" t="str">
        <f t="shared" si="21"/>
        <v>drama</v>
      </c>
      <c r="S232" s="14">
        <f t="shared" si="22"/>
        <v>42129.777210648142</v>
      </c>
      <c r="T232" s="14">
        <f t="shared" si="23"/>
        <v>42159.777210648142</v>
      </c>
    </row>
    <row r="233" spans="1:20" ht="45" x14ac:dyDescent="0.25">
      <c r="A233">
        <v>231</v>
      </c>
      <c r="B233" s="3" t="s">
        <v>233</v>
      </c>
      <c r="C233" s="3" t="s">
        <v>4341</v>
      </c>
      <c r="D233">
        <v>1500000</v>
      </c>
      <c r="E233" s="5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8321</v>
      </c>
      <c r="O233" s="10">
        <f t="shared" si="18"/>
        <v>0</v>
      </c>
      <c r="P233" s="5" t="str">
        <f t="shared" si="19"/>
        <v>0</v>
      </c>
      <c r="Q233" t="str">
        <f t="shared" si="20"/>
        <v>film &amp; video</v>
      </c>
      <c r="R233" t="str">
        <f t="shared" si="21"/>
        <v>drama</v>
      </c>
      <c r="S233" s="14">
        <f t="shared" si="22"/>
        <v>42341.958923611113</v>
      </c>
      <c r="T233" s="14">
        <f t="shared" si="23"/>
        <v>42371.958923611113</v>
      </c>
    </row>
    <row r="234" spans="1:20" ht="45" x14ac:dyDescent="0.25">
      <c r="A234">
        <v>232</v>
      </c>
      <c r="B234" s="3" t="s">
        <v>234</v>
      </c>
      <c r="C234" s="3" t="s">
        <v>4342</v>
      </c>
      <c r="D234">
        <v>4000</v>
      </c>
      <c r="E234" s="5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8321</v>
      </c>
      <c r="O234" s="10">
        <f t="shared" si="18"/>
        <v>2.75</v>
      </c>
      <c r="P234" s="5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4">
        <f t="shared" si="22"/>
        <v>42032.82576388889</v>
      </c>
      <c r="T234" s="14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 s="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8321</v>
      </c>
      <c r="O235" s="10">
        <f t="shared" si="18"/>
        <v>0</v>
      </c>
      <c r="P235" s="5" t="str">
        <f t="shared" si="19"/>
        <v>0</v>
      </c>
      <c r="Q235" t="str">
        <f t="shared" si="20"/>
        <v>film &amp; video</v>
      </c>
      <c r="R235" t="str">
        <f t="shared" si="21"/>
        <v>drama</v>
      </c>
      <c r="S235" s="14">
        <f t="shared" si="22"/>
        <v>42612.911712962959</v>
      </c>
      <c r="T235" s="14">
        <f t="shared" si="23"/>
        <v>42642.911712962959</v>
      </c>
    </row>
    <row r="236" spans="1:20" ht="45" x14ac:dyDescent="0.25">
      <c r="A236">
        <v>234</v>
      </c>
      <c r="B236" s="3" t="s">
        <v>236</v>
      </c>
      <c r="C236" s="3" t="s">
        <v>4344</v>
      </c>
      <c r="D236">
        <v>1000</v>
      </c>
      <c r="E236" s="5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8321</v>
      </c>
      <c r="O236" s="10">
        <f t="shared" si="18"/>
        <v>40.1</v>
      </c>
      <c r="P236" s="5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4">
        <f t="shared" si="22"/>
        <v>42136.035405092596</v>
      </c>
      <c r="T236" s="14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 s="5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8321</v>
      </c>
      <c r="O237" s="10">
        <f t="shared" si="18"/>
        <v>0</v>
      </c>
      <c r="P237" s="5" t="str">
        <f t="shared" si="19"/>
        <v>0</v>
      </c>
      <c r="Q237" t="str">
        <f t="shared" si="20"/>
        <v>film &amp; video</v>
      </c>
      <c r="R237" t="str">
        <f t="shared" si="21"/>
        <v>drama</v>
      </c>
      <c r="S237" s="14">
        <f t="shared" si="22"/>
        <v>42164.908530092594</v>
      </c>
      <c r="T237" s="14">
        <f t="shared" si="23"/>
        <v>42194.908530092594</v>
      </c>
    </row>
    <row r="238" spans="1:20" ht="45" x14ac:dyDescent="0.25">
      <c r="A238">
        <v>236</v>
      </c>
      <c r="B238" s="3" t="s">
        <v>238</v>
      </c>
      <c r="C238" s="3" t="s">
        <v>4346</v>
      </c>
      <c r="D238">
        <v>150000</v>
      </c>
      <c r="E238" s="5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8321</v>
      </c>
      <c r="O238" s="10">
        <f t="shared" si="18"/>
        <v>0</v>
      </c>
      <c r="P238" s="5" t="str">
        <f t="shared" si="19"/>
        <v>0</v>
      </c>
      <c r="Q238" t="str">
        <f t="shared" si="20"/>
        <v>film &amp; video</v>
      </c>
      <c r="R238" t="str">
        <f t="shared" si="21"/>
        <v>drama</v>
      </c>
      <c r="S238" s="14">
        <f t="shared" si="22"/>
        <v>42321.08447916666</v>
      </c>
      <c r="T238" s="14">
        <f t="shared" si="23"/>
        <v>42374</v>
      </c>
    </row>
    <row r="239" spans="1:20" x14ac:dyDescent="0.25">
      <c r="A239">
        <v>237</v>
      </c>
      <c r="B239" s="3" t="s">
        <v>239</v>
      </c>
      <c r="C239" s="3" t="s">
        <v>4347</v>
      </c>
      <c r="D239">
        <v>15000</v>
      </c>
      <c r="E239" s="5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8321</v>
      </c>
      <c r="O239" s="10">
        <f t="shared" si="18"/>
        <v>0.33333333333333337</v>
      </c>
      <c r="P239" s="5">
        <f t="shared" si="19"/>
        <v>50</v>
      </c>
      <c r="Q239" t="str">
        <f t="shared" si="20"/>
        <v>film &amp; video</v>
      </c>
      <c r="R239" t="str">
        <f t="shared" si="21"/>
        <v>drama</v>
      </c>
      <c r="S239" s="14">
        <f t="shared" si="22"/>
        <v>42377.577187499999</v>
      </c>
      <c r="T239" s="14">
        <f t="shared" si="23"/>
        <v>42437.577187499999</v>
      </c>
    </row>
    <row r="240" spans="1:20" ht="45" x14ac:dyDescent="0.25">
      <c r="A240">
        <v>238</v>
      </c>
      <c r="B240" s="3" t="s">
        <v>240</v>
      </c>
      <c r="C240" s="3" t="s">
        <v>4348</v>
      </c>
      <c r="D240">
        <v>26000</v>
      </c>
      <c r="E240" s="5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8321</v>
      </c>
      <c r="O240" s="10">
        <f t="shared" si="18"/>
        <v>0</v>
      </c>
      <c r="P240" s="5" t="str">
        <f t="shared" si="19"/>
        <v>0</v>
      </c>
      <c r="Q240" t="str">
        <f t="shared" si="20"/>
        <v>film &amp; video</v>
      </c>
      <c r="R240" t="str">
        <f t="shared" si="21"/>
        <v>drama</v>
      </c>
      <c r="S240" s="14">
        <f t="shared" si="22"/>
        <v>42713.962499999994</v>
      </c>
      <c r="T240" s="14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 s="5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8321</v>
      </c>
      <c r="O241" s="10">
        <f t="shared" si="18"/>
        <v>25</v>
      </c>
      <c r="P241" s="5">
        <f t="shared" si="19"/>
        <v>50</v>
      </c>
      <c r="Q241" t="str">
        <f t="shared" si="20"/>
        <v>film &amp; video</v>
      </c>
      <c r="R241" t="str">
        <f t="shared" si="21"/>
        <v>drama</v>
      </c>
      <c r="S241" s="14">
        <f t="shared" si="22"/>
        <v>42297.110300925924</v>
      </c>
      <c r="T241" s="14">
        <f t="shared" si="23"/>
        <v>42316.5</v>
      </c>
    </row>
    <row r="242" spans="1:20" ht="45" x14ac:dyDescent="0.25">
      <c r="A242">
        <v>240</v>
      </c>
      <c r="B242" s="3" t="s">
        <v>242</v>
      </c>
      <c r="C242" s="3" t="s">
        <v>4350</v>
      </c>
      <c r="D242">
        <v>15000</v>
      </c>
      <c r="E242" s="5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8322</v>
      </c>
      <c r="O242" s="10">
        <f t="shared" si="18"/>
        <v>107.63413333333334</v>
      </c>
      <c r="P242" s="5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4">
        <f t="shared" si="22"/>
        <v>41354.708460648151</v>
      </c>
      <c r="T242" s="14">
        <f t="shared" si="23"/>
        <v>41399.708460648151</v>
      </c>
    </row>
    <row r="243" spans="1:20" ht="45" x14ac:dyDescent="0.25">
      <c r="A243">
        <v>241</v>
      </c>
      <c r="B243" s="3" t="s">
        <v>243</v>
      </c>
      <c r="C243" s="3" t="s">
        <v>4351</v>
      </c>
      <c r="D243">
        <v>36400</v>
      </c>
      <c r="E243" s="5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8322</v>
      </c>
      <c r="O243" s="10">
        <f t="shared" si="18"/>
        <v>112.63736263736264</v>
      </c>
      <c r="P243" s="5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4">
        <f t="shared" si="22"/>
        <v>41949.697962962964</v>
      </c>
      <c r="T243" s="14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 s="5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8322</v>
      </c>
      <c r="O244" s="10">
        <f t="shared" si="18"/>
        <v>113.46153846153845</v>
      </c>
      <c r="P244" s="5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4">
        <f t="shared" si="22"/>
        <v>40862.492939814816</v>
      </c>
      <c r="T244" s="14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 s="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8322</v>
      </c>
      <c r="O245" s="10">
        <f t="shared" si="18"/>
        <v>102.592</v>
      </c>
      <c r="P245" s="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4">
        <f t="shared" si="22"/>
        <v>41662.047500000001</v>
      </c>
      <c r="T245" s="14">
        <f t="shared" si="23"/>
        <v>41692.047500000001</v>
      </c>
    </row>
    <row r="246" spans="1:20" ht="45" x14ac:dyDescent="0.25">
      <c r="A246">
        <v>244</v>
      </c>
      <c r="B246" s="4">
        <v>39756</v>
      </c>
      <c r="C246" s="3" t="s">
        <v>4354</v>
      </c>
      <c r="D246">
        <v>3500</v>
      </c>
      <c r="E246" s="5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8322</v>
      </c>
      <c r="O246" s="10">
        <f t="shared" si="18"/>
        <v>113.75714285714287</v>
      </c>
      <c r="P246" s="5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4">
        <f t="shared" si="22"/>
        <v>40213.323599537034</v>
      </c>
      <c r="T246" s="14">
        <f t="shared" si="23"/>
        <v>40253.29583333333</v>
      </c>
    </row>
    <row r="247" spans="1:20" ht="45" x14ac:dyDescent="0.25">
      <c r="A247">
        <v>245</v>
      </c>
      <c r="B247" s="3" t="s">
        <v>246</v>
      </c>
      <c r="C247" s="3" t="s">
        <v>4355</v>
      </c>
      <c r="D247">
        <v>5000</v>
      </c>
      <c r="E247" s="5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8322</v>
      </c>
      <c r="O247" s="10">
        <f t="shared" si="18"/>
        <v>103.71999999999998</v>
      </c>
      <c r="P247" s="5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4">
        <f t="shared" si="22"/>
        <v>41107.053067129629</v>
      </c>
      <c r="T247" s="14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 s="5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8322</v>
      </c>
      <c r="O248" s="10">
        <f t="shared" si="18"/>
        <v>305.46000000000004</v>
      </c>
      <c r="P248" s="5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4">
        <f t="shared" si="22"/>
        <v>40480.363483796296</v>
      </c>
      <c r="T248" s="14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 s="5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8322</v>
      </c>
      <c r="O249" s="10">
        <f t="shared" si="18"/>
        <v>134.1</v>
      </c>
      <c r="P249" s="5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4">
        <f t="shared" si="22"/>
        <v>40430.604328703703</v>
      </c>
      <c r="T249" s="14">
        <f t="shared" si="23"/>
        <v>40467.152083333334</v>
      </c>
    </row>
    <row r="250" spans="1:20" ht="45" x14ac:dyDescent="0.25">
      <c r="A250">
        <v>248</v>
      </c>
      <c r="B250" s="3" t="s">
        <v>249</v>
      </c>
      <c r="C250" s="3" t="s">
        <v>4358</v>
      </c>
      <c r="D250">
        <v>85000</v>
      </c>
      <c r="E250" s="5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8322</v>
      </c>
      <c r="O250" s="10">
        <f t="shared" si="18"/>
        <v>101.33294117647058</v>
      </c>
      <c r="P250" s="5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4">
        <f t="shared" si="22"/>
        <v>40870.774409722224</v>
      </c>
      <c r="T250" s="14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 s="5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8322</v>
      </c>
      <c r="O251" s="10">
        <f t="shared" si="18"/>
        <v>112.92</v>
      </c>
      <c r="P251" s="5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4">
        <f t="shared" si="22"/>
        <v>40332.923842592594</v>
      </c>
      <c r="T251" s="14">
        <f t="shared" si="23"/>
        <v>40412.736111111109</v>
      </c>
    </row>
    <row r="252" spans="1:20" ht="45" x14ac:dyDescent="0.25">
      <c r="A252">
        <v>250</v>
      </c>
      <c r="B252" s="3" t="s">
        <v>251</v>
      </c>
      <c r="C252" s="3" t="s">
        <v>4360</v>
      </c>
      <c r="D252">
        <v>30000</v>
      </c>
      <c r="E252" s="5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8322</v>
      </c>
      <c r="O252" s="10">
        <f t="shared" si="18"/>
        <v>105.58333333333334</v>
      </c>
      <c r="P252" s="5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4">
        <f t="shared" si="22"/>
        <v>41401.565868055557</v>
      </c>
      <c r="T252" s="14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 s="5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8322</v>
      </c>
      <c r="O253" s="10">
        <f t="shared" si="18"/>
        <v>125.57142857142858</v>
      </c>
      <c r="P253" s="5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4">
        <f t="shared" si="22"/>
        <v>41013.787569444445</v>
      </c>
      <c r="T253" s="14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 s="5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8322</v>
      </c>
      <c r="O254" s="10">
        <f t="shared" si="18"/>
        <v>184.56</v>
      </c>
      <c r="P254" s="5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4">
        <f t="shared" si="22"/>
        <v>40266.662708333337</v>
      </c>
      <c r="T254" s="14">
        <f t="shared" si="23"/>
        <v>40330.165972222225</v>
      </c>
    </row>
    <row r="255" spans="1:20" ht="45" x14ac:dyDescent="0.25">
      <c r="A255">
        <v>253</v>
      </c>
      <c r="B255" s="3" t="s">
        <v>254</v>
      </c>
      <c r="C255" s="3" t="s">
        <v>4363</v>
      </c>
      <c r="D255">
        <v>1500</v>
      </c>
      <c r="E255" s="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8322</v>
      </c>
      <c r="O255" s="10">
        <f t="shared" si="18"/>
        <v>100.73333333333335</v>
      </c>
      <c r="P255" s="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4">
        <f t="shared" si="22"/>
        <v>40924.650868055556</v>
      </c>
      <c r="T255" s="14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 s="5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8322</v>
      </c>
      <c r="O256" s="10">
        <f t="shared" si="18"/>
        <v>116.94725</v>
      </c>
      <c r="P256" s="5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4">
        <f t="shared" si="22"/>
        <v>42263.952662037031</v>
      </c>
      <c r="T256" s="14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 s="5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8322</v>
      </c>
      <c r="O257" s="10">
        <f t="shared" si="18"/>
        <v>106.73325</v>
      </c>
      <c r="P257" s="5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4">
        <f t="shared" si="22"/>
        <v>40588.526412037041</v>
      </c>
      <c r="T257" s="14">
        <f t="shared" si="23"/>
        <v>40618.48474537037</v>
      </c>
    </row>
    <row r="258" spans="1:20" ht="45" x14ac:dyDescent="0.25">
      <c r="A258">
        <v>256</v>
      </c>
      <c r="B258" s="3" t="s">
        <v>257</v>
      </c>
      <c r="C258" s="3" t="s">
        <v>4366</v>
      </c>
      <c r="D258">
        <v>13000</v>
      </c>
      <c r="E258" s="5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8322</v>
      </c>
      <c r="O258" s="10">
        <f t="shared" ref="O258:O321" si="24">(E258/D258)*100</f>
        <v>139.1</v>
      </c>
      <c r="P258" s="5">
        <f t="shared" ref="P258:P321" si="25">IFERROR((E258/L258),"0")</f>
        <v>65.756363636363631</v>
      </c>
      <c r="Q258" t="str">
        <f t="shared" ref="Q258:Q321" si="26">LEFT(N258,FIND("/",N258)-1)</f>
        <v>film &amp; video</v>
      </c>
      <c r="R258" t="str">
        <f t="shared" ref="R258:R321" si="27">RIGHT(N258,LEN(N258)-SEARCH("/",N258))</f>
        <v>documentary</v>
      </c>
      <c r="S258" s="14">
        <f t="shared" ref="S258:S321" si="28">(((J258/60)/60)/24) + DATE(1970,1,1)</f>
        <v>41319.769293981481</v>
      </c>
      <c r="T258" s="14">
        <f t="shared" ref="T258:T321" si="29">(((I258/60)/60)/24) + DATE(1970,1,1)</f>
        <v>41349.769293981481</v>
      </c>
    </row>
    <row r="259" spans="1:20" ht="45" x14ac:dyDescent="0.25">
      <c r="A259">
        <v>257</v>
      </c>
      <c r="B259" s="3" t="s">
        <v>258</v>
      </c>
      <c r="C259" s="3" t="s">
        <v>4367</v>
      </c>
      <c r="D259">
        <v>35000</v>
      </c>
      <c r="E259" s="5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8322</v>
      </c>
      <c r="O259" s="10">
        <f t="shared" si="24"/>
        <v>106.72648571428572</v>
      </c>
      <c r="P259" s="5">
        <f t="shared" si="25"/>
        <v>66.70405357142856</v>
      </c>
      <c r="Q259" t="str">
        <f t="shared" si="26"/>
        <v>film &amp; video</v>
      </c>
      <c r="R259" t="str">
        <f t="shared" si="27"/>
        <v>documentary</v>
      </c>
      <c r="S259" s="14">
        <f t="shared" si="28"/>
        <v>42479.626875000002</v>
      </c>
      <c r="T259" s="14">
        <f t="shared" si="29"/>
        <v>42509.626875000002</v>
      </c>
    </row>
    <row r="260" spans="1:20" ht="45" x14ac:dyDescent="0.25">
      <c r="A260">
        <v>258</v>
      </c>
      <c r="B260" s="3" t="s">
        <v>259</v>
      </c>
      <c r="C260" s="3" t="s">
        <v>4368</v>
      </c>
      <c r="D260">
        <v>30000</v>
      </c>
      <c r="E260" s="5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8322</v>
      </c>
      <c r="O260" s="10">
        <f t="shared" si="24"/>
        <v>191.14</v>
      </c>
      <c r="P260" s="5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4">
        <f t="shared" si="28"/>
        <v>40682.051689814813</v>
      </c>
      <c r="T260" s="14">
        <f t="shared" si="29"/>
        <v>40712.051689814813</v>
      </c>
    </row>
    <row r="261" spans="1:20" ht="45" x14ac:dyDescent="0.25">
      <c r="A261">
        <v>259</v>
      </c>
      <c r="B261" s="3" t="s">
        <v>260</v>
      </c>
      <c r="C261" s="3" t="s">
        <v>4369</v>
      </c>
      <c r="D261">
        <v>75000</v>
      </c>
      <c r="E261" s="5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8322</v>
      </c>
      <c r="O261" s="10">
        <f t="shared" si="24"/>
        <v>131.93789333333334</v>
      </c>
      <c r="P261" s="5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4">
        <f t="shared" si="28"/>
        <v>42072.738067129627</v>
      </c>
      <c r="T261" s="14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 s="5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8322</v>
      </c>
      <c r="O262" s="10">
        <f t="shared" si="24"/>
        <v>106.4</v>
      </c>
      <c r="P262" s="5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4">
        <f t="shared" si="28"/>
        <v>40330.755543981482</v>
      </c>
      <c r="T262" s="14">
        <f t="shared" si="29"/>
        <v>40376.415972222225</v>
      </c>
    </row>
    <row r="263" spans="1:20" ht="30" x14ac:dyDescent="0.25">
      <c r="A263">
        <v>261</v>
      </c>
      <c r="B263" s="3" t="s">
        <v>262</v>
      </c>
      <c r="C263" s="3" t="s">
        <v>4371</v>
      </c>
      <c r="D263">
        <v>20000</v>
      </c>
      <c r="E263" s="5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8322</v>
      </c>
      <c r="O263" s="10">
        <f t="shared" si="24"/>
        <v>107.4</v>
      </c>
      <c r="P263" s="5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4">
        <f t="shared" si="28"/>
        <v>41017.885462962964</v>
      </c>
      <c r="T263" s="14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 s="5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8322</v>
      </c>
      <c r="O264" s="10">
        <f t="shared" si="24"/>
        <v>240</v>
      </c>
      <c r="P264" s="5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4">
        <f t="shared" si="28"/>
        <v>40555.24800925926</v>
      </c>
      <c r="T264" s="14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 s="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8322</v>
      </c>
      <c r="O265" s="10">
        <f t="shared" si="24"/>
        <v>118.08108</v>
      </c>
      <c r="P265" s="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4">
        <f t="shared" si="28"/>
        <v>41149.954791666663</v>
      </c>
      <c r="T265" s="14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 s="5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8322</v>
      </c>
      <c r="O266" s="10">
        <f t="shared" si="24"/>
        <v>118.19999999999999</v>
      </c>
      <c r="P266" s="5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4">
        <f t="shared" si="28"/>
        <v>41010.620312500003</v>
      </c>
      <c r="T266" s="14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 s="5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8322</v>
      </c>
      <c r="O267" s="10">
        <f t="shared" si="24"/>
        <v>111.1</v>
      </c>
      <c r="P267" s="5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4">
        <f t="shared" si="28"/>
        <v>40267.245717592588</v>
      </c>
      <c r="T267" s="14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 s="5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8322</v>
      </c>
      <c r="O268" s="10">
        <f t="shared" si="24"/>
        <v>145.5</v>
      </c>
      <c r="P268" s="5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4">
        <f t="shared" si="28"/>
        <v>40205.174849537041</v>
      </c>
      <c r="T268" s="14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 s="5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8322</v>
      </c>
      <c r="O269" s="10">
        <f t="shared" si="24"/>
        <v>131.62883248730967</v>
      </c>
      <c r="P269" s="5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4">
        <f t="shared" si="28"/>
        <v>41785.452534722222</v>
      </c>
      <c r="T269" s="14">
        <f t="shared" si="29"/>
        <v>41815.452534722222</v>
      </c>
    </row>
    <row r="270" spans="1:20" ht="45" x14ac:dyDescent="0.25">
      <c r="A270">
        <v>268</v>
      </c>
      <c r="B270" s="3" t="s">
        <v>269</v>
      </c>
      <c r="C270" s="3" t="s">
        <v>4378</v>
      </c>
      <c r="D270">
        <v>5000</v>
      </c>
      <c r="E270" s="5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8322</v>
      </c>
      <c r="O270" s="10">
        <f t="shared" si="24"/>
        <v>111.4</v>
      </c>
      <c r="P270" s="5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4">
        <f t="shared" si="28"/>
        <v>40809.15252314815</v>
      </c>
      <c r="T270" s="14">
        <f t="shared" si="29"/>
        <v>40854.194189814814</v>
      </c>
    </row>
    <row r="271" spans="1:20" ht="45" x14ac:dyDescent="0.25">
      <c r="A271">
        <v>269</v>
      </c>
      <c r="B271" s="3" t="s">
        <v>270</v>
      </c>
      <c r="C271" s="3" t="s">
        <v>4379</v>
      </c>
      <c r="D271">
        <v>100000</v>
      </c>
      <c r="E271" s="5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8322</v>
      </c>
      <c r="O271" s="10">
        <f t="shared" si="24"/>
        <v>147.23376999999999</v>
      </c>
      <c r="P271" s="5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4">
        <f t="shared" si="28"/>
        <v>42758.197013888886</v>
      </c>
      <c r="T271" s="14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 s="5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8322</v>
      </c>
      <c r="O272" s="10">
        <f t="shared" si="24"/>
        <v>152.60869565217391</v>
      </c>
      <c r="P272" s="5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4">
        <f t="shared" si="28"/>
        <v>40637.866550925923</v>
      </c>
      <c r="T272" s="14">
        <f t="shared" si="29"/>
        <v>40688.166666666664</v>
      </c>
    </row>
    <row r="273" spans="1:20" ht="45" x14ac:dyDescent="0.25">
      <c r="A273">
        <v>271</v>
      </c>
      <c r="B273" s="3" t="s">
        <v>272</v>
      </c>
      <c r="C273" s="3" t="s">
        <v>4381</v>
      </c>
      <c r="D273">
        <v>30000</v>
      </c>
      <c r="E273" s="5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8322</v>
      </c>
      <c r="O273" s="10">
        <f t="shared" si="24"/>
        <v>104.67999999999999</v>
      </c>
      <c r="P273" s="5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4">
        <f t="shared" si="28"/>
        <v>41612.10024305556</v>
      </c>
      <c r="T273" s="14">
        <f t="shared" si="29"/>
        <v>41641.333333333336</v>
      </c>
    </row>
    <row r="274" spans="1:20" ht="45" x14ac:dyDescent="0.25">
      <c r="A274">
        <v>272</v>
      </c>
      <c r="B274" s="3" t="s">
        <v>273</v>
      </c>
      <c r="C274" s="3" t="s">
        <v>4382</v>
      </c>
      <c r="D274">
        <v>3000</v>
      </c>
      <c r="E274" s="5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8322</v>
      </c>
      <c r="O274" s="10">
        <f t="shared" si="24"/>
        <v>177.43366666666668</v>
      </c>
      <c r="P274" s="5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4">
        <f t="shared" si="28"/>
        <v>40235.900358796294</v>
      </c>
      <c r="T274" s="14">
        <f t="shared" si="29"/>
        <v>40296.78402777778</v>
      </c>
    </row>
    <row r="275" spans="1:20" ht="45" x14ac:dyDescent="0.25">
      <c r="A275">
        <v>273</v>
      </c>
      <c r="B275" s="3" t="s">
        <v>274</v>
      </c>
      <c r="C275" s="3" t="s">
        <v>4383</v>
      </c>
      <c r="D275">
        <v>5000</v>
      </c>
      <c r="E275" s="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8322</v>
      </c>
      <c r="O275" s="10">
        <f t="shared" si="24"/>
        <v>107.7758</v>
      </c>
      <c r="P275" s="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4">
        <f t="shared" si="28"/>
        <v>40697.498449074075</v>
      </c>
      <c r="T275" s="14">
        <f t="shared" si="29"/>
        <v>40727.498449074075</v>
      </c>
    </row>
    <row r="276" spans="1:20" ht="45" x14ac:dyDescent="0.25">
      <c r="A276">
        <v>274</v>
      </c>
      <c r="B276" s="3" t="s">
        <v>275</v>
      </c>
      <c r="C276" s="3" t="s">
        <v>4384</v>
      </c>
      <c r="D276">
        <v>4000</v>
      </c>
      <c r="E276" s="5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8322</v>
      </c>
      <c r="O276" s="10">
        <f t="shared" si="24"/>
        <v>156</v>
      </c>
      <c r="P276" s="5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4">
        <f t="shared" si="28"/>
        <v>40969.912372685183</v>
      </c>
      <c r="T276" s="14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 s="5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8322</v>
      </c>
      <c r="O277" s="10">
        <f t="shared" si="24"/>
        <v>108.395</v>
      </c>
      <c r="P277" s="5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4">
        <f t="shared" si="28"/>
        <v>41193.032013888893</v>
      </c>
      <c r="T277" s="14">
        <f t="shared" si="29"/>
        <v>41223.073680555557</v>
      </c>
    </row>
    <row r="278" spans="1:20" ht="45" x14ac:dyDescent="0.25">
      <c r="A278">
        <v>276</v>
      </c>
      <c r="B278" s="3" t="s">
        <v>277</v>
      </c>
      <c r="C278" s="3" t="s">
        <v>4386</v>
      </c>
      <c r="D278">
        <v>4000</v>
      </c>
      <c r="E278" s="5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8322</v>
      </c>
      <c r="O278" s="10">
        <f t="shared" si="24"/>
        <v>147.6</v>
      </c>
      <c r="P278" s="5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4">
        <f t="shared" si="28"/>
        <v>40967.081874999996</v>
      </c>
      <c r="T278" s="14">
        <f t="shared" si="29"/>
        <v>41027.040208333332</v>
      </c>
    </row>
    <row r="279" spans="1:20" ht="45" x14ac:dyDescent="0.25">
      <c r="A279">
        <v>277</v>
      </c>
      <c r="B279" s="3" t="s">
        <v>278</v>
      </c>
      <c r="C279" s="3" t="s">
        <v>4387</v>
      </c>
      <c r="D279">
        <v>65000</v>
      </c>
      <c r="E279" s="5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8322</v>
      </c>
      <c r="O279" s="10">
        <f t="shared" si="24"/>
        <v>110.38153846153847</v>
      </c>
      <c r="P279" s="5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4">
        <f t="shared" si="28"/>
        <v>42117.891423611116</v>
      </c>
      <c r="T279" s="14">
        <f t="shared" si="29"/>
        <v>42147.891423611116</v>
      </c>
    </row>
    <row r="280" spans="1:20" ht="30" x14ac:dyDescent="0.25">
      <c r="A280">
        <v>278</v>
      </c>
      <c r="B280" s="3" t="s">
        <v>279</v>
      </c>
      <c r="C280" s="3" t="s">
        <v>4388</v>
      </c>
      <c r="D280">
        <v>27000</v>
      </c>
      <c r="E280" s="5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8322</v>
      </c>
      <c r="O280" s="10">
        <f t="shared" si="24"/>
        <v>150.34814814814814</v>
      </c>
      <c r="P280" s="5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4">
        <f t="shared" si="28"/>
        <v>41164.040960648148</v>
      </c>
      <c r="T280" s="14">
        <f t="shared" si="29"/>
        <v>41194.040960648148</v>
      </c>
    </row>
    <row r="281" spans="1:20" ht="45" x14ac:dyDescent="0.25">
      <c r="A281">
        <v>279</v>
      </c>
      <c r="B281" s="3" t="s">
        <v>280</v>
      </c>
      <c r="C281" s="3" t="s">
        <v>4389</v>
      </c>
      <c r="D281">
        <v>17000</v>
      </c>
      <c r="E281" s="5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8322</v>
      </c>
      <c r="O281" s="10">
        <f t="shared" si="24"/>
        <v>157.31829411764707</v>
      </c>
      <c r="P281" s="5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4">
        <f t="shared" si="28"/>
        <v>42759.244166666671</v>
      </c>
      <c r="T281" s="14">
        <f t="shared" si="29"/>
        <v>42793.084027777775</v>
      </c>
    </row>
    <row r="282" spans="1:20" ht="45" x14ac:dyDescent="0.25">
      <c r="A282">
        <v>280</v>
      </c>
      <c r="B282" s="3" t="s">
        <v>281</v>
      </c>
      <c r="C282" s="3" t="s">
        <v>4390</v>
      </c>
      <c r="D282">
        <v>75000</v>
      </c>
      <c r="E282" s="5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8322</v>
      </c>
      <c r="O282" s="10">
        <f t="shared" si="24"/>
        <v>156.14400000000001</v>
      </c>
      <c r="P282" s="5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4">
        <f t="shared" si="28"/>
        <v>41744.590682870366</v>
      </c>
      <c r="T282" s="14">
        <f t="shared" si="29"/>
        <v>41789.590682870366</v>
      </c>
    </row>
    <row r="283" spans="1:20" ht="45" x14ac:dyDescent="0.25">
      <c r="A283">
        <v>281</v>
      </c>
      <c r="B283" s="3" t="s">
        <v>282</v>
      </c>
      <c r="C283" s="3" t="s">
        <v>4391</v>
      </c>
      <c r="D283">
        <v>5500</v>
      </c>
      <c r="E283" s="5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8322</v>
      </c>
      <c r="O283" s="10">
        <f t="shared" si="24"/>
        <v>120.58763636363636</v>
      </c>
      <c r="P283" s="5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4">
        <f t="shared" si="28"/>
        <v>39950.163344907407</v>
      </c>
      <c r="T283" s="14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 s="5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8322</v>
      </c>
      <c r="O284" s="10">
        <f t="shared" si="24"/>
        <v>101.18888888888888</v>
      </c>
      <c r="P284" s="5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4">
        <f t="shared" si="28"/>
        <v>40194.920046296298</v>
      </c>
      <c r="T284" s="14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 s="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8322</v>
      </c>
      <c r="O285" s="10">
        <f t="shared" si="24"/>
        <v>114.27249999999999</v>
      </c>
      <c r="P285" s="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4">
        <f t="shared" si="28"/>
        <v>40675.71</v>
      </c>
      <c r="T285" s="14">
        <f t="shared" si="29"/>
        <v>40695.207638888889</v>
      </c>
    </row>
    <row r="286" spans="1:20" ht="45" x14ac:dyDescent="0.25">
      <c r="A286">
        <v>284</v>
      </c>
      <c r="B286" s="3" t="s">
        <v>285</v>
      </c>
      <c r="C286" s="3" t="s">
        <v>4394</v>
      </c>
      <c r="D286">
        <v>40000</v>
      </c>
      <c r="E286" s="5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8322</v>
      </c>
      <c r="O286" s="10">
        <f t="shared" si="24"/>
        <v>104.62615</v>
      </c>
      <c r="P286" s="5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4">
        <f t="shared" si="28"/>
        <v>40904.738194444442</v>
      </c>
      <c r="T286" s="14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 s="5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8322</v>
      </c>
      <c r="O287" s="10">
        <f t="shared" si="24"/>
        <v>228.82507142857142</v>
      </c>
      <c r="P287" s="5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4">
        <f t="shared" si="28"/>
        <v>41506.756111111114</v>
      </c>
      <c r="T287" s="14">
        <f t="shared" si="29"/>
        <v>41536.756111111114</v>
      </c>
    </row>
    <row r="288" spans="1:20" ht="45" x14ac:dyDescent="0.25">
      <c r="A288">
        <v>286</v>
      </c>
      <c r="B288" s="3" t="s">
        <v>287</v>
      </c>
      <c r="C288" s="3" t="s">
        <v>4396</v>
      </c>
      <c r="D288">
        <v>15000</v>
      </c>
      <c r="E288" s="5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8322</v>
      </c>
      <c r="O288" s="10">
        <f t="shared" si="24"/>
        <v>109.15333333333332</v>
      </c>
      <c r="P288" s="5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4">
        <f t="shared" si="28"/>
        <v>41313.816249999996</v>
      </c>
      <c r="T288" s="14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 s="5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8322</v>
      </c>
      <c r="O289" s="10">
        <f t="shared" si="24"/>
        <v>176.29999999999998</v>
      </c>
      <c r="P289" s="5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4">
        <f t="shared" si="28"/>
        <v>41184.277986111112</v>
      </c>
      <c r="T289" s="14">
        <f t="shared" si="29"/>
        <v>41215.166666666664</v>
      </c>
    </row>
    <row r="290" spans="1:20" ht="45" x14ac:dyDescent="0.25">
      <c r="A290">
        <v>288</v>
      </c>
      <c r="B290" s="3" t="s">
        <v>289</v>
      </c>
      <c r="C290" s="3" t="s">
        <v>4398</v>
      </c>
      <c r="D290">
        <v>50000</v>
      </c>
      <c r="E290" s="5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8322</v>
      </c>
      <c r="O290" s="10">
        <f t="shared" si="24"/>
        <v>103.21061999999999</v>
      </c>
      <c r="P290" s="5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4">
        <f t="shared" si="28"/>
        <v>41051.168900462959</v>
      </c>
      <c r="T290" s="14">
        <f t="shared" si="29"/>
        <v>41086.168900462959</v>
      </c>
    </row>
    <row r="291" spans="1:20" ht="45" x14ac:dyDescent="0.25">
      <c r="A291">
        <v>289</v>
      </c>
      <c r="B291" s="3" t="s">
        <v>290</v>
      </c>
      <c r="C291" s="3" t="s">
        <v>4399</v>
      </c>
      <c r="D291">
        <v>15000</v>
      </c>
      <c r="E291" s="5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8322</v>
      </c>
      <c r="O291" s="10">
        <f t="shared" si="24"/>
        <v>104.82000000000001</v>
      </c>
      <c r="P291" s="5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4">
        <f t="shared" si="28"/>
        <v>41550.456412037034</v>
      </c>
      <c r="T291" s="14">
        <f t="shared" si="29"/>
        <v>41580.456412037034</v>
      </c>
    </row>
    <row r="292" spans="1:20" ht="30" x14ac:dyDescent="0.25">
      <c r="A292">
        <v>290</v>
      </c>
      <c r="B292" s="3" t="s">
        <v>291</v>
      </c>
      <c r="C292" s="3" t="s">
        <v>4400</v>
      </c>
      <c r="D292">
        <v>4500</v>
      </c>
      <c r="E292" s="5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8322</v>
      </c>
      <c r="O292" s="10">
        <f t="shared" si="24"/>
        <v>106.68444444444445</v>
      </c>
      <c r="P292" s="5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4">
        <f t="shared" si="28"/>
        <v>40526.36917824074</v>
      </c>
      <c r="T292" s="14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 s="5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8322</v>
      </c>
      <c r="O293" s="10">
        <f t="shared" si="24"/>
        <v>120.02</v>
      </c>
      <c r="P293" s="5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4">
        <f t="shared" si="28"/>
        <v>41376.769050925926</v>
      </c>
      <c r="T293" s="14">
        <f t="shared" si="29"/>
        <v>41395.000694444447</v>
      </c>
    </row>
    <row r="294" spans="1:20" ht="45" x14ac:dyDescent="0.25">
      <c r="A294">
        <v>292</v>
      </c>
      <c r="B294" s="3" t="s">
        <v>293</v>
      </c>
      <c r="C294" s="3" t="s">
        <v>4402</v>
      </c>
      <c r="D294">
        <v>75000</v>
      </c>
      <c r="E294" s="5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8322</v>
      </c>
      <c r="O294" s="10">
        <f t="shared" si="24"/>
        <v>101.50693333333334</v>
      </c>
      <c r="P294" s="5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4">
        <f t="shared" si="28"/>
        <v>40812.803229166668</v>
      </c>
      <c r="T294" s="14">
        <f t="shared" si="29"/>
        <v>40845.165972222225</v>
      </c>
    </row>
    <row r="295" spans="1:20" ht="45" x14ac:dyDescent="0.25">
      <c r="A295">
        <v>293</v>
      </c>
      <c r="B295" s="3" t="s">
        <v>294</v>
      </c>
      <c r="C295" s="3" t="s">
        <v>4403</v>
      </c>
      <c r="D295">
        <v>26000</v>
      </c>
      <c r="E295" s="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8322</v>
      </c>
      <c r="O295" s="10">
        <f t="shared" si="24"/>
        <v>101.38461538461539</v>
      </c>
      <c r="P295" s="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4">
        <f t="shared" si="28"/>
        <v>41719.667986111112</v>
      </c>
      <c r="T295" s="14">
        <f t="shared" si="29"/>
        <v>41749.667986111112</v>
      </c>
    </row>
    <row r="296" spans="1:20" ht="60" x14ac:dyDescent="0.25">
      <c r="A296">
        <v>294</v>
      </c>
      <c r="B296" s="3" t="s">
        <v>295</v>
      </c>
      <c r="C296" s="3" t="s">
        <v>4404</v>
      </c>
      <c r="D296">
        <v>5000</v>
      </c>
      <c r="E296" s="5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8322</v>
      </c>
      <c r="O296" s="10">
        <f t="shared" si="24"/>
        <v>100</v>
      </c>
      <c r="P296" s="5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4">
        <f t="shared" si="28"/>
        <v>40343.084421296298</v>
      </c>
      <c r="T296" s="14">
        <f t="shared" si="29"/>
        <v>40378.666666666664</v>
      </c>
    </row>
    <row r="297" spans="1:20" ht="45" x14ac:dyDescent="0.25">
      <c r="A297">
        <v>295</v>
      </c>
      <c r="B297" s="3" t="s">
        <v>296</v>
      </c>
      <c r="C297" s="3" t="s">
        <v>4405</v>
      </c>
      <c r="D297">
        <v>50000</v>
      </c>
      <c r="E297" s="5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8322</v>
      </c>
      <c r="O297" s="10">
        <f t="shared" si="24"/>
        <v>133.10911999999999</v>
      </c>
      <c r="P297" s="5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4">
        <f t="shared" si="28"/>
        <v>41519.004733796297</v>
      </c>
      <c r="T297" s="14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 s="5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8322</v>
      </c>
      <c r="O298" s="10">
        <f t="shared" si="24"/>
        <v>118.72620000000001</v>
      </c>
      <c r="P298" s="5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4">
        <f t="shared" si="28"/>
        <v>41134.475497685184</v>
      </c>
      <c r="T298" s="14">
        <f t="shared" si="29"/>
        <v>41159.475497685184</v>
      </c>
    </row>
    <row r="299" spans="1:20" ht="45" x14ac:dyDescent="0.25">
      <c r="A299">
        <v>297</v>
      </c>
      <c r="B299" s="3" t="s">
        <v>298</v>
      </c>
      <c r="C299" s="3" t="s">
        <v>4407</v>
      </c>
      <c r="D299">
        <v>20000</v>
      </c>
      <c r="E299" s="5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8322</v>
      </c>
      <c r="O299" s="10">
        <f t="shared" si="24"/>
        <v>100.64</v>
      </c>
      <c r="P299" s="5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4">
        <f t="shared" si="28"/>
        <v>42089.72802083334</v>
      </c>
      <c r="T299" s="14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 s="5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8322</v>
      </c>
      <c r="O300" s="10">
        <f t="shared" si="24"/>
        <v>108.93241269841269</v>
      </c>
      <c r="P300" s="5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4">
        <f t="shared" si="28"/>
        <v>41709.463518518518</v>
      </c>
      <c r="T300" s="14">
        <f t="shared" si="29"/>
        <v>41768.875</v>
      </c>
    </row>
    <row r="301" spans="1:20" ht="45" x14ac:dyDescent="0.25">
      <c r="A301">
        <v>299</v>
      </c>
      <c r="B301" s="3" t="s">
        <v>300</v>
      </c>
      <c r="C301" s="3" t="s">
        <v>4409</v>
      </c>
      <c r="D301">
        <v>10000</v>
      </c>
      <c r="E301" s="5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8322</v>
      </c>
      <c r="O301" s="10">
        <f t="shared" si="24"/>
        <v>178.95250000000001</v>
      </c>
      <c r="P301" s="5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4">
        <f t="shared" si="28"/>
        <v>40469.225231481483</v>
      </c>
      <c r="T301" s="14">
        <f t="shared" si="29"/>
        <v>40499.266898148147</v>
      </c>
    </row>
    <row r="302" spans="1:20" ht="45" x14ac:dyDescent="0.25">
      <c r="A302">
        <v>300</v>
      </c>
      <c r="B302" s="3" t="s">
        <v>301</v>
      </c>
      <c r="C302" s="3" t="s">
        <v>4410</v>
      </c>
      <c r="D302">
        <v>25000</v>
      </c>
      <c r="E302" s="5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8322</v>
      </c>
      <c r="O302" s="10">
        <f t="shared" si="24"/>
        <v>101.72264</v>
      </c>
      <c r="P302" s="5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4">
        <f t="shared" si="28"/>
        <v>40626.959930555553</v>
      </c>
      <c r="T302" s="14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 s="5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8322</v>
      </c>
      <c r="O303" s="10">
        <f t="shared" si="24"/>
        <v>118.73499999999999</v>
      </c>
      <c r="P303" s="5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4">
        <f t="shared" si="28"/>
        <v>41312.737673611111</v>
      </c>
      <c r="T303" s="14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 s="5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8322</v>
      </c>
      <c r="O304" s="10">
        <f t="shared" si="24"/>
        <v>100.46</v>
      </c>
      <c r="P304" s="5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4">
        <f t="shared" si="28"/>
        <v>40933.856921296298</v>
      </c>
      <c r="T304" s="14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 s="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8322</v>
      </c>
      <c r="O305" s="10">
        <f t="shared" si="24"/>
        <v>137.46666666666667</v>
      </c>
      <c r="P305" s="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4">
        <f t="shared" si="28"/>
        <v>41032.071134259262</v>
      </c>
      <c r="T305" s="14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 s="5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8322</v>
      </c>
      <c r="O306" s="10">
        <f t="shared" si="24"/>
        <v>231.64705882352939</v>
      </c>
      <c r="P306" s="5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4">
        <f t="shared" si="28"/>
        <v>41114.094872685186</v>
      </c>
      <c r="T306" s="14">
        <f t="shared" si="29"/>
        <v>41153.083333333336</v>
      </c>
    </row>
    <row r="307" spans="1:20" ht="30" x14ac:dyDescent="0.25">
      <c r="A307">
        <v>305</v>
      </c>
      <c r="B307" s="3" t="s">
        <v>306</v>
      </c>
      <c r="C307" s="3" t="s">
        <v>4415</v>
      </c>
      <c r="D307">
        <v>7500</v>
      </c>
      <c r="E307" s="5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8322</v>
      </c>
      <c r="O307" s="10">
        <f t="shared" si="24"/>
        <v>130.33333333333331</v>
      </c>
      <c r="P307" s="5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4">
        <f t="shared" si="28"/>
        <v>40948.630196759259</v>
      </c>
      <c r="T307" s="14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 s="5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8322</v>
      </c>
      <c r="O308" s="10">
        <f t="shared" si="24"/>
        <v>292.89999999999998</v>
      </c>
      <c r="P308" s="5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4">
        <f t="shared" si="28"/>
        <v>41333.837187500001</v>
      </c>
      <c r="T308" s="14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 s="5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8322</v>
      </c>
      <c r="O309" s="10">
        <f t="shared" si="24"/>
        <v>111.31818181818183</v>
      </c>
      <c r="P309" s="5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4">
        <f t="shared" si="28"/>
        <v>41282.944456018515</v>
      </c>
      <c r="T309" s="14">
        <f t="shared" si="29"/>
        <v>41312.944456018515</v>
      </c>
    </row>
    <row r="310" spans="1:20" ht="45" x14ac:dyDescent="0.25">
      <c r="A310">
        <v>308</v>
      </c>
      <c r="B310" s="3" t="s">
        <v>309</v>
      </c>
      <c r="C310" s="3" t="s">
        <v>4418</v>
      </c>
      <c r="D310">
        <v>12000</v>
      </c>
      <c r="E310" s="5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8322</v>
      </c>
      <c r="O310" s="10">
        <f t="shared" si="24"/>
        <v>105.56666666666668</v>
      </c>
      <c r="P310" s="5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4">
        <f t="shared" si="28"/>
        <v>40567.694560185184</v>
      </c>
      <c r="T310" s="14">
        <f t="shared" si="29"/>
        <v>40612.694560185184</v>
      </c>
    </row>
    <row r="311" spans="1:20" ht="45" x14ac:dyDescent="0.25">
      <c r="A311">
        <v>309</v>
      </c>
      <c r="B311" s="3" t="s">
        <v>310</v>
      </c>
      <c r="C311" s="3" t="s">
        <v>4419</v>
      </c>
      <c r="D311">
        <v>18000</v>
      </c>
      <c r="E311" s="5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8322</v>
      </c>
      <c r="O311" s="10">
        <f t="shared" si="24"/>
        <v>118.94444444444446</v>
      </c>
      <c r="P311" s="5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4">
        <f t="shared" si="28"/>
        <v>41134.751550925925</v>
      </c>
      <c r="T311" s="14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 s="5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8322</v>
      </c>
      <c r="O312" s="10">
        <f t="shared" si="24"/>
        <v>104.129</v>
      </c>
      <c r="P312" s="5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4">
        <f t="shared" si="28"/>
        <v>40821.183136574073</v>
      </c>
      <c r="T312" s="14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 s="5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8322</v>
      </c>
      <c r="O313" s="10">
        <f t="shared" si="24"/>
        <v>104.10165000000001</v>
      </c>
      <c r="P313" s="5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4">
        <f t="shared" si="28"/>
        <v>40868.219814814816</v>
      </c>
      <c r="T313" s="14">
        <f t="shared" si="29"/>
        <v>40909.332638888889</v>
      </c>
    </row>
    <row r="314" spans="1:20" ht="45" x14ac:dyDescent="0.25">
      <c r="A314">
        <v>312</v>
      </c>
      <c r="B314" s="3" t="s">
        <v>313</v>
      </c>
      <c r="C314" s="3" t="s">
        <v>4422</v>
      </c>
      <c r="D314">
        <v>8000</v>
      </c>
      <c r="E314" s="5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8322</v>
      </c>
      <c r="O314" s="10">
        <f t="shared" si="24"/>
        <v>111.87499999999999</v>
      </c>
      <c r="P314" s="5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4">
        <f t="shared" si="28"/>
        <v>41348.877685185187</v>
      </c>
      <c r="T314" s="14">
        <f t="shared" si="29"/>
        <v>41378.877685185187</v>
      </c>
    </row>
    <row r="315" spans="1:20" ht="45" x14ac:dyDescent="0.25">
      <c r="A315">
        <v>313</v>
      </c>
      <c r="B315" s="3" t="s">
        <v>314</v>
      </c>
      <c r="C315" s="3" t="s">
        <v>4423</v>
      </c>
      <c r="D315">
        <v>17000</v>
      </c>
      <c r="E315" s="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8322</v>
      </c>
      <c r="O315" s="10">
        <f t="shared" si="24"/>
        <v>104.73529411764706</v>
      </c>
      <c r="P315" s="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4">
        <f t="shared" si="28"/>
        <v>40357.227939814817</v>
      </c>
      <c r="T315" s="14">
        <f t="shared" si="29"/>
        <v>40401.665972222225</v>
      </c>
    </row>
    <row r="316" spans="1:20" ht="45" x14ac:dyDescent="0.25">
      <c r="A316">
        <v>314</v>
      </c>
      <c r="B316" s="3" t="s">
        <v>315</v>
      </c>
      <c r="C316" s="3" t="s">
        <v>4424</v>
      </c>
      <c r="D316">
        <v>1000</v>
      </c>
      <c r="E316" s="5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8322</v>
      </c>
      <c r="O316" s="10">
        <f t="shared" si="24"/>
        <v>385.15000000000003</v>
      </c>
      <c r="P316" s="5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4">
        <f t="shared" si="28"/>
        <v>41304.833194444444</v>
      </c>
      <c r="T316" s="14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 s="5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8322</v>
      </c>
      <c r="O317" s="10">
        <f t="shared" si="24"/>
        <v>101.248</v>
      </c>
      <c r="P317" s="5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4">
        <f t="shared" si="28"/>
        <v>41113.77238425926</v>
      </c>
      <c r="T317" s="14">
        <f t="shared" si="29"/>
        <v>41143.77238425926</v>
      </c>
    </row>
    <row r="318" spans="1:20" ht="30" x14ac:dyDescent="0.25">
      <c r="A318">
        <v>316</v>
      </c>
      <c r="B318" s="3" t="s">
        <v>317</v>
      </c>
      <c r="C318" s="3" t="s">
        <v>4426</v>
      </c>
      <c r="D318">
        <v>15000</v>
      </c>
      <c r="E318" s="5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8322</v>
      </c>
      <c r="O318" s="10">
        <f t="shared" si="24"/>
        <v>113.77333333333333</v>
      </c>
      <c r="P318" s="5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4">
        <f t="shared" si="28"/>
        <v>41950.923576388886</v>
      </c>
      <c r="T318" s="14">
        <f t="shared" si="29"/>
        <v>41984.207638888889</v>
      </c>
    </row>
    <row r="319" spans="1:20" ht="30" x14ac:dyDescent="0.25">
      <c r="A319">
        <v>317</v>
      </c>
      <c r="B319" s="3" t="s">
        <v>318</v>
      </c>
      <c r="C319" s="3" t="s">
        <v>4427</v>
      </c>
      <c r="D319">
        <v>30000</v>
      </c>
      <c r="E319" s="5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8322</v>
      </c>
      <c r="O319" s="10">
        <f t="shared" si="24"/>
        <v>100.80333333333333</v>
      </c>
      <c r="P319" s="5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4">
        <f t="shared" si="28"/>
        <v>41589.676886574074</v>
      </c>
      <c r="T319" s="14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 s="5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8322</v>
      </c>
      <c r="O320" s="10">
        <f t="shared" si="24"/>
        <v>283.32</v>
      </c>
      <c r="P320" s="5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4">
        <f t="shared" si="28"/>
        <v>41330.038784722223</v>
      </c>
      <c r="T320" s="14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 s="5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8322</v>
      </c>
      <c r="O321" s="10">
        <f t="shared" si="24"/>
        <v>112.68</v>
      </c>
      <c r="P321" s="5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4">
        <f t="shared" si="28"/>
        <v>40123.83829861111</v>
      </c>
      <c r="T321" s="14">
        <f t="shared" si="29"/>
        <v>40211.332638888889</v>
      </c>
    </row>
    <row r="322" spans="1:20" ht="45" x14ac:dyDescent="0.25">
      <c r="A322">
        <v>320</v>
      </c>
      <c r="B322" s="3" t="s">
        <v>321</v>
      </c>
      <c r="C322" s="3" t="s">
        <v>4430</v>
      </c>
      <c r="D322">
        <v>20000</v>
      </c>
      <c r="E322" s="5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8322</v>
      </c>
      <c r="O322" s="10">
        <f t="shared" ref="O322:O385" si="30">(E322/D322)*100</f>
        <v>106.58000000000001</v>
      </c>
      <c r="P322" s="5">
        <f t="shared" ref="P322:P385" si="31">IFERROR((E322/L322),"0")</f>
        <v>134.91139240506328</v>
      </c>
      <c r="Q322" t="str">
        <f t="shared" ref="Q322:Q385" si="32">LEFT(N322,FIND("/",N322)-1)</f>
        <v>film &amp; video</v>
      </c>
      <c r="R322" t="str">
        <f t="shared" ref="R322:R385" si="33">RIGHT(N322,LEN(N322)-SEARCH("/",N322))</f>
        <v>documentary</v>
      </c>
      <c r="S322" s="14">
        <f t="shared" ref="S322:S385" si="34">(((J322/60)/60)/24) + DATE(1970,1,1)</f>
        <v>42331.551307870366</v>
      </c>
      <c r="T322" s="14">
        <f t="shared" ref="T322:T385" si="35">(((I322/60)/60)/24) + DATE(1970,1,1)</f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 s="5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8322</v>
      </c>
      <c r="O323" s="10">
        <f t="shared" si="30"/>
        <v>102.66285714285715</v>
      </c>
      <c r="P323" s="5">
        <f t="shared" si="31"/>
        <v>106.62314540059347</v>
      </c>
      <c r="Q323" t="str">
        <f t="shared" si="32"/>
        <v>film &amp; video</v>
      </c>
      <c r="R323" t="str">
        <f t="shared" si="33"/>
        <v>documentary</v>
      </c>
      <c r="S323" s="14">
        <f t="shared" si="34"/>
        <v>42647.446597222224</v>
      </c>
      <c r="T323" s="14">
        <f t="shared" si="35"/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 s="5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8322</v>
      </c>
      <c r="O324" s="10">
        <f t="shared" si="30"/>
        <v>107.91200000000001</v>
      </c>
      <c r="P324" s="5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4">
        <f t="shared" si="34"/>
        <v>42473.57</v>
      </c>
      <c r="T324" s="14">
        <f t="shared" si="35"/>
        <v>42503.57</v>
      </c>
    </row>
    <row r="325" spans="1:20" ht="45" x14ac:dyDescent="0.25">
      <c r="A325">
        <v>323</v>
      </c>
      <c r="B325" s="3" t="s">
        <v>324</v>
      </c>
      <c r="C325" s="3" t="s">
        <v>4433</v>
      </c>
      <c r="D325">
        <v>5400</v>
      </c>
      <c r="E325" s="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8322</v>
      </c>
      <c r="O325" s="10">
        <f t="shared" si="30"/>
        <v>123.07407407407408</v>
      </c>
      <c r="P325" s="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4">
        <f t="shared" si="34"/>
        <v>42697.32136574074</v>
      </c>
      <c r="T325" s="14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 s="5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8322</v>
      </c>
      <c r="O326" s="10">
        <f t="shared" si="30"/>
        <v>101.6</v>
      </c>
      <c r="P326" s="5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4">
        <f t="shared" si="34"/>
        <v>42184.626250000001</v>
      </c>
      <c r="T326" s="14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 s="5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8322</v>
      </c>
      <c r="O327" s="10">
        <f t="shared" si="30"/>
        <v>104.396</v>
      </c>
      <c r="P327" s="5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4">
        <f t="shared" si="34"/>
        <v>42689.187881944439</v>
      </c>
      <c r="T327" s="14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 s="5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8322</v>
      </c>
      <c r="O328" s="10">
        <f t="shared" si="30"/>
        <v>112.92973333333333</v>
      </c>
      <c r="P328" s="5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4">
        <f t="shared" si="34"/>
        <v>42775.314884259264</v>
      </c>
      <c r="T328" s="14">
        <f t="shared" si="35"/>
        <v>42808.956250000003</v>
      </c>
    </row>
    <row r="329" spans="1:20" ht="45" x14ac:dyDescent="0.25">
      <c r="A329">
        <v>327</v>
      </c>
      <c r="B329" s="3" t="s">
        <v>328</v>
      </c>
      <c r="C329" s="3" t="s">
        <v>4437</v>
      </c>
      <c r="D329">
        <v>4000</v>
      </c>
      <c r="E329" s="5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8322</v>
      </c>
      <c r="O329" s="10">
        <f t="shared" si="30"/>
        <v>136.4</v>
      </c>
      <c r="P329" s="5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4">
        <f t="shared" si="34"/>
        <v>42058.235289351855</v>
      </c>
      <c r="T329" s="14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 s="5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8322</v>
      </c>
      <c r="O330" s="10">
        <f t="shared" si="30"/>
        <v>103.61439999999999</v>
      </c>
      <c r="P330" s="5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4">
        <f t="shared" si="34"/>
        <v>42278.946620370371</v>
      </c>
      <c r="T330" s="14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 s="5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8322</v>
      </c>
      <c r="O331" s="10">
        <f t="shared" si="30"/>
        <v>105.5</v>
      </c>
      <c r="P331" s="5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4">
        <f t="shared" si="34"/>
        <v>42291.46674768519</v>
      </c>
      <c r="T331" s="14">
        <f t="shared" si="35"/>
        <v>42315.166666666672</v>
      </c>
    </row>
    <row r="332" spans="1:20" ht="45" x14ac:dyDescent="0.25">
      <c r="A332">
        <v>330</v>
      </c>
      <c r="B332" s="3" t="s">
        <v>331</v>
      </c>
      <c r="C332" s="3" t="s">
        <v>4440</v>
      </c>
      <c r="D332">
        <v>35000</v>
      </c>
      <c r="E332" s="5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8322</v>
      </c>
      <c r="O332" s="10">
        <f t="shared" si="30"/>
        <v>101.82857142857142</v>
      </c>
      <c r="P332" s="5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4">
        <f t="shared" si="34"/>
        <v>41379.515775462962</v>
      </c>
      <c r="T332" s="14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 s="5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8322</v>
      </c>
      <c r="O333" s="10">
        <f t="shared" si="30"/>
        <v>106.60499999999999</v>
      </c>
      <c r="P333" s="5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4">
        <f t="shared" si="34"/>
        <v>42507.581412037034</v>
      </c>
      <c r="T333" s="14">
        <f t="shared" si="35"/>
        <v>42538.581412037034</v>
      </c>
    </row>
    <row r="334" spans="1:20" ht="45" x14ac:dyDescent="0.25">
      <c r="A334">
        <v>332</v>
      </c>
      <c r="B334" s="3" t="s">
        <v>333</v>
      </c>
      <c r="C334" s="3" t="s">
        <v>4442</v>
      </c>
      <c r="D334">
        <v>100000</v>
      </c>
      <c r="E334" s="5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8322</v>
      </c>
      <c r="O334" s="10">
        <f t="shared" si="30"/>
        <v>113.015</v>
      </c>
      <c r="P334" s="5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4">
        <f t="shared" si="34"/>
        <v>42263.680289351847</v>
      </c>
      <c r="T334" s="14">
        <f t="shared" si="35"/>
        <v>42305.333333333328</v>
      </c>
    </row>
    <row r="335" spans="1:20" ht="45" x14ac:dyDescent="0.25">
      <c r="A335">
        <v>333</v>
      </c>
      <c r="B335" s="3" t="s">
        <v>334</v>
      </c>
      <c r="C335" s="3" t="s">
        <v>4443</v>
      </c>
      <c r="D335">
        <v>40000</v>
      </c>
      <c r="E335" s="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8322</v>
      </c>
      <c r="O335" s="10">
        <f t="shared" si="30"/>
        <v>125.22750000000001</v>
      </c>
      <c r="P335" s="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4">
        <f t="shared" si="34"/>
        <v>42437.636469907404</v>
      </c>
      <c r="T335" s="14">
        <f t="shared" si="35"/>
        <v>42467.59480324074</v>
      </c>
    </row>
    <row r="336" spans="1:20" ht="45" x14ac:dyDescent="0.25">
      <c r="A336">
        <v>334</v>
      </c>
      <c r="B336" s="3" t="s">
        <v>335</v>
      </c>
      <c r="C336" s="3" t="s">
        <v>4444</v>
      </c>
      <c r="D336">
        <v>10000</v>
      </c>
      <c r="E336" s="5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8322</v>
      </c>
      <c r="O336" s="10">
        <f t="shared" si="30"/>
        <v>101.19</v>
      </c>
      <c r="P336" s="5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4">
        <f t="shared" si="34"/>
        <v>42101.682372685187</v>
      </c>
      <c r="T336" s="14">
        <f t="shared" si="35"/>
        <v>42139.791666666672</v>
      </c>
    </row>
    <row r="337" spans="1:20" ht="45" x14ac:dyDescent="0.25">
      <c r="A337">
        <v>335</v>
      </c>
      <c r="B337" s="3" t="s">
        <v>336</v>
      </c>
      <c r="C337" s="3" t="s">
        <v>4445</v>
      </c>
      <c r="D337">
        <v>8500</v>
      </c>
      <c r="E337" s="5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8322</v>
      </c>
      <c r="O337" s="10">
        <f t="shared" si="30"/>
        <v>102.76470588235294</v>
      </c>
      <c r="P337" s="5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4">
        <f t="shared" si="34"/>
        <v>42101.737442129626</v>
      </c>
      <c r="T337" s="14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 s="5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8322</v>
      </c>
      <c r="O338" s="10">
        <f t="shared" si="30"/>
        <v>116.83911999999998</v>
      </c>
      <c r="P338" s="5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4">
        <f t="shared" si="34"/>
        <v>42291.596273148149</v>
      </c>
      <c r="T338" s="14">
        <f t="shared" si="35"/>
        <v>42321.637939814813</v>
      </c>
    </row>
    <row r="339" spans="1:20" ht="45" x14ac:dyDescent="0.25">
      <c r="A339">
        <v>337</v>
      </c>
      <c r="B339" s="3" t="s">
        <v>338</v>
      </c>
      <c r="C339" s="3" t="s">
        <v>4447</v>
      </c>
      <c r="D339">
        <v>3000</v>
      </c>
      <c r="E339" s="5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8322</v>
      </c>
      <c r="O339" s="10">
        <f t="shared" si="30"/>
        <v>101.16833333333335</v>
      </c>
      <c r="P339" s="5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4">
        <f t="shared" si="34"/>
        <v>42047.128564814819</v>
      </c>
      <c r="T339" s="14">
        <f t="shared" si="35"/>
        <v>42077.086898148147</v>
      </c>
    </row>
    <row r="340" spans="1:20" ht="45" x14ac:dyDescent="0.25">
      <c r="A340">
        <v>338</v>
      </c>
      <c r="B340" s="3" t="s">
        <v>339</v>
      </c>
      <c r="C340" s="3" t="s">
        <v>4448</v>
      </c>
      <c r="D340">
        <v>15000</v>
      </c>
      <c r="E340" s="5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8322</v>
      </c>
      <c r="O340" s="10">
        <f t="shared" si="30"/>
        <v>110.13360000000002</v>
      </c>
      <c r="P340" s="5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4">
        <f t="shared" si="34"/>
        <v>42559.755671296298</v>
      </c>
      <c r="T340" s="14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 s="5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8322</v>
      </c>
      <c r="O341" s="10">
        <f t="shared" si="30"/>
        <v>108.08333333333333</v>
      </c>
      <c r="P341" s="5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4">
        <f t="shared" si="34"/>
        <v>42093.760046296295</v>
      </c>
      <c r="T341" s="14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 s="5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8322</v>
      </c>
      <c r="O342" s="10">
        <f t="shared" si="30"/>
        <v>125.02285714285715</v>
      </c>
      <c r="P342" s="5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4">
        <f t="shared" si="34"/>
        <v>42772.669062500005</v>
      </c>
      <c r="T342" s="14">
        <f t="shared" si="35"/>
        <v>42802.875</v>
      </c>
    </row>
    <row r="343" spans="1:20" ht="45" x14ac:dyDescent="0.25">
      <c r="A343">
        <v>341</v>
      </c>
      <c r="B343" s="3" t="s">
        <v>342</v>
      </c>
      <c r="C343" s="3" t="s">
        <v>4451</v>
      </c>
      <c r="D343">
        <v>3500</v>
      </c>
      <c r="E343" s="5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8322</v>
      </c>
      <c r="O343" s="10">
        <f t="shared" si="30"/>
        <v>106.71428571428572</v>
      </c>
      <c r="P343" s="5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4">
        <f t="shared" si="34"/>
        <v>41894.879606481481</v>
      </c>
      <c r="T343" s="14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 s="5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8322</v>
      </c>
      <c r="O344" s="10">
        <f t="shared" si="30"/>
        <v>100.36639999999998</v>
      </c>
      <c r="P344" s="5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4">
        <f t="shared" si="34"/>
        <v>42459.780844907407</v>
      </c>
      <c r="T344" s="14">
        <f t="shared" si="35"/>
        <v>42489.780844907407</v>
      </c>
    </row>
    <row r="345" spans="1:20" ht="45" x14ac:dyDescent="0.25">
      <c r="A345">
        <v>343</v>
      </c>
      <c r="B345" s="3" t="s">
        <v>344</v>
      </c>
      <c r="C345" s="3" t="s">
        <v>4453</v>
      </c>
      <c r="D345">
        <v>30000</v>
      </c>
      <c r="E345" s="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8322</v>
      </c>
      <c r="O345" s="10">
        <f t="shared" si="30"/>
        <v>102.02863333333335</v>
      </c>
      <c r="P345" s="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4">
        <f t="shared" si="34"/>
        <v>41926.73778935185</v>
      </c>
      <c r="T345" s="14">
        <f t="shared" si="35"/>
        <v>41957.125</v>
      </c>
    </row>
    <row r="346" spans="1:20" ht="45" x14ac:dyDescent="0.25">
      <c r="A346">
        <v>344</v>
      </c>
      <c r="B346" s="3" t="s">
        <v>345</v>
      </c>
      <c r="C346" s="3" t="s">
        <v>4454</v>
      </c>
      <c r="D346">
        <v>33500</v>
      </c>
      <c r="E346" s="5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8322</v>
      </c>
      <c r="O346" s="10">
        <f t="shared" si="30"/>
        <v>102.08358208955224</v>
      </c>
      <c r="P346" s="5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4">
        <f t="shared" si="34"/>
        <v>42111.970995370371</v>
      </c>
      <c r="T346" s="14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 s="5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8322</v>
      </c>
      <c r="O347" s="10">
        <f t="shared" si="30"/>
        <v>123.27586206896552</v>
      </c>
      <c r="P347" s="5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4">
        <f t="shared" si="34"/>
        <v>42114.944328703699</v>
      </c>
      <c r="T347" s="14">
        <f t="shared" si="35"/>
        <v>42144.944328703699</v>
      </c>
    </row>
    <row r="348" spans="1:20" ht="45" x14ac:dyDescent="0.25">
      <c r="A348">
        <v>346</v>
      </c>
      <c r="B348" s="3" t="s">
        <v>347</v>
      </c>
      <c r="C348" s="3" t="s">
        <v>4456</v>
      </c>
      <c r="D348">
        <v>10000</v>
      </c>
      <c r="E348" s="5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8322</v>
      </c>
      <c r="O348" s="10">
        <f t="shared" si="30"/>
        <v>170.28880000000001</v>
      </c>
      <c r="P348" s="5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4">
        <f t="shared" si="34"/>
        <v>42261.500243055561</v>
      </c>
      <c r="T348" s="14">
        <f t="shared" si="35"/>
        <v>42291.500243055561</v>
      </c>
    </row>
    <row r="349" spans="1:20" ht="45" x14ac:dyDescent="0.25">
      <c r="A349">
        <v>347</v>
      </c>
      <c r="B349" s="3" t="s">
        <v>348</v>
      </c>
      <c r="C349" s="3" t="s">
        <v>4457</v>
      </c>
      <c r="D349">
        <v>40000</v>
      </c>
      <c r="E349" s="5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8322</v>
      </c>
      <c r="O349" s="10">
        <f t="shared" si="30"/>
        <v>111.59049999999999</v>
      </c>
      <c r="P349" s="5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4">
        <f t="shared" si="34"/>
        <v>42292.495474537034</v>
      </c>
      <c r="T349" s="14">
        <f t="shared" si="35"/>
        <v>42322.537141203706</v>
      </c>
    </row>
    <row r="350" spans="1:20" ht="45" x14ac:dyDescent="0.25">
      <c r="A350">
        <v>348</v>
      </c>
      <c r="B350" s="3" t="s">
        <v>349</v>
      </c>
      <c r="C350" s="3" t="s">
        <v>4458</v>
      </c>
      <c r="D350">
        <v>10000</v>
      </c>
      <c r="E350" s="5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8322</v>
      </c>
      <c r="O350" s="10">
        <f t="shared" si="30"/>
        <v>103</v>
      </c>
      <c r="P350" s="5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4">
        <f t="shared" si="34"/>
        <v>42207.58699074074</v>
      </c>
      <c r="T350" s="14">
        <f t="shared" si="35"/>
        <v>42237.58699074074</v>
      </c>
    </row>
    <row r="351" spans="1:20" ht="30" x14ac:dyDescent="0.25">
      <c r="A351">
        <v>349</v>
      </c>
      <c r="B351" s="3" t="s">
        <v>350</v>
      </c>
      <c r="C351" s="3" t="s">
        <v>4459</v>
      </c>
      <c r="D351">
        <v>11260</v>
      </c>
      <c r="E351" s="5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8322</v>
      </c>
      <c r="O351" s="10">
        <f t="shared" si="30"/>
        <v>106.63570159857905</v>
      </c>
      <c r="P351" s="5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4">
        <f t="shared" si="34"/>
        <v>42760.498935185184</v>
      </c>
      <c r="T351" s="14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 s="5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8322</v>
      </c>
      <c r="O352" s="10">
        <f t="shared" si="30"/>
        <v>114.75999999999999</v>
      </c>
      <c r="P352" s="5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4">
        <f t="shared" si="34"/>
        <v>42586.066076388888</v>
      </c>
      <c r="T352" s="14">
        <f t="shared" si="35"/>
        <v>42624.165972222225</v>
      </c>
    </row>
    <row r="353" spans="1:20" ht="45" x14ac:dyDescent="0.25">
      <c r="A353">
        <v>351</v>
      </c>
      <c r="B353" s="3" t="s">
        <v>352</v>
      </c>
      <c r="C353" s="3" t="s">
        <v>4461</v>
      </c>
      <c r="D353">
        <v>34000</v>
      </c>
      <c r="E353" s="5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8322</v>
      </c>
      <c r="O353" s="10">
        <f t="shared" si="30"/>
        <v>127.34117647058822</v>
      </c>
      <c r="P353" s="5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4">
        <f t="shared" si="34"/>
        <v>42427.964745370366</v>
      </c>
      <c r="T353" s="14">
        <f t="shared" si="35"/>
        <v>42467.923078703709</v>
      </c>
    </row>
    <row r="354" spans="1:20" ht="45" x14ac:dyDescent="0.25">
      <c r="A354">
        <v>352</v>
      </c>
      <c r="B354" s="3" t="s">
        <v>353</v>
      </c>
      <c r="C354" s="3" t="s">
        <v>4462</v>
      </c>
      <c r="D354">
        <v>10000</v>
      </c>
      <c r="E354" s="5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8322</v>
      </c>
      <c r="O354" s="10">
        <f t="shared" si="30"/>
        <v>116.56</v>
      </c>
      <c r="P354" s="5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4">
        <f t="shared" si="34"/>
        <v>41890.167453703703</v>
      </c>
      <c r="T354" s="14">
        <f t="shared" si="35"/>
        <v>41920.167453703703</v>
      </c>
    </row>
    <row r="355" spans="1:20" ht="45" x14ac:dyDescent="0.25">
      <c r="A355">
        <v>353</v>
      </c>
      <c r="B355" s="3" t="s">
        <v>354</v>
      </c>
      <c r="C355" s="3" t="s">
        <v>4463</v>
      </c>
      <c r="D355">
        <v>58425</v>
      </c>
      <c r="E355" s="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8322</v>
      </c>
      <c r="O355" s="10">
        <f t="shared" si="30"/>
        <v>108.61819426615318</v>
      </c>
      <c r="P355" s="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4">
        <f t="shared" si="34"/>
        <v>42297.791886574079</v>
      </c>
      <c r="T355" s="14">
        <f t="shared" si="35"/>
        <v>42327.833553240736</v>
      </c>
    </row>
    <row r="356" spans="1:20" ht="45" x14ac:dyDescent="0.25">
      <c r="A356">
        <v>354</v>
      </c>
      <c r="B356" s="3" t="s">
        <v>355</v>
      </c>
      <c r="C356" s="3" t="s">
        <v>4464</v>
      </c>
      <c r="D356">
        <v>3500</v>
      </c>
      <c r="E356" s="5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8322</v>
      </c>
      <c r="O356" s="10">
        <f t="shared" si="30"/>
        <v>103.94285714285714</v>
      </c>
      <c r="P356" s="5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4">
        <f t="shared" si="34"/>
        <v>42438.827789351853</v>
      </c>
      <c r="T356" s="14">
        <f t="shared" si="35"/>
        <v>42468.786122685182</v>
      </c>
    </row>
    <row r="357" spans="1:20" ht="30" x14ac:dyDescent="0.25">
      <c r="A357">
        <v>355</v>
      </c>
      <c r="B357" s="3" t="s">
        <v>356</v>
      </c>
      <c r="C357" s="3" t="s">
        <v>4465</v>
      </c>
      <c r="D357">
        <v>35000</v>
      </c>
      <c r="E357" s="5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8322</v>
      </c>
      <c r="O357" s="10">
        <f t="shared" si="30"/>
        <v>116.25714285714285</v>
      </c>
      <c r="P357" s="5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4">
        <f t="shared" si="34"/>
        <v>41943.293912037036</v>
      </c>
      <c r="T357" s="14">
        <f t="shared" si="35"/>
        <v>41974.3355787037</v>
      </c>
    </row>
    <row r="358" spans="1:20" ht="30" x14ac:dyDescent="0.25">
      <c r="A358">
        <v>356</v>
      </c>
      <c r="B358" s="3" t="s">
        <v>357</v>
      </c>
      <c r="C358" s="3" t="s">
        <v>4466</v>
      </c>
      <c r="D358">
        <v>7500</v>
      </c>
      <c r="E358" s="5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8322</v>
      </c>
      <c r="O358" s="10">
        <f t="shared" si="30"/>
        <v>102.69239999999999</v>
      </c>
      <c r="P358" s="5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4">
        <f t="shared" si="34"/>
        <v>42415.803159722222</v>
      </c>
      <c r="T358" s="14">
        <f t="shared" si="35"/>
        <v>42445.761493055557</v>
      </c>
    </row>
    <row r="359" spans="1:20" ht="45" x14ac:dyDescent="0.25">
      <c r="A359">
        <v>357</v>
      </c>
      <c r="B359" s="3" t="s">
        <v>358</v>
      </c>
      <c r="C359" s="3" t="s">
        <v>4467</v>
      </c>
      <c r="D359">
        <v>15000</v>
      </c>
      <c r="E359" s="5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8322</v>
      </c>
      <c r="O359" s="10">
        <f t="shared" si="30"/>
        <v>174</v>
      </c>
      <c r="P359" s="5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4">
        <f t="shared" si="34"/>
        <v>42078.222187499996</v>
      </c>
      <c r="T359" s="14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 s="5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8322</v>
      </c>
      <c r="O360" s="10">
        <f t="shared" si="30"/>
        <v>103.08800000000001</v>
      </c>
      <c r="P360" s="5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4">
        <f t="shared" si="34"/>
        <v>42507.860196759255</v>
      </c>
      <c r="T360" s="14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 s="5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8322</v>
      </c>
      <c r="O361" s="10">
        <f t="shared" si="30"/>
        <v>104.85537190082646</v>
      </c>
      <c r="P361" s="5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4">
        <f t="shared" si="34"/>
        <v>41935.070486111108</v>
      </c>
      <c r="T361" s="14">
        <f t="shared" si="35"/>
        <v>41957.216666666667</v>
      </c>
    </row>
    <row r="362" spans="1:20" ht="45" x14ac:dyDescent="0.25">
      <c r="A362">
        <v>360</v>
      </c>
      <c r="B362" s="3" t="s">
        <v>361</v>
      </c>
      <c r="C362" s="3" t="s">
        <v>4470</v>
      </c>
      <c r="D362">
        <v>12000</v>
      </c>
      <c r="E362" s="5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8322</v>
      </c>
      <c r="O362" s="10">
        <f t="shared" si="30"/>
        <v>101.375</v>
      </c>
      <c r="P362" s="5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4">
        <f t="shared" si="34"/>
        <v>42163.897916666669</v>
      </c>
      <c r="T362" s="14">
        <f t="shared" si="35"/>
        <v>42208.132638888885</v>
      </c>
    </row>
    <row r="363" spans="1:20" ht="45" x14ac:dyDescent="0.25">
      <c r="A363">
        <v>361</v>
      </c>
      <c r="B363" s="3" t="s">
        <v>362</v>
      </c>
      <c r="C363" s="3" t="s">
        <v>4471</v>
      </c>
      <c r="D363">
        <v>35000</v>
      </c>
      <c r="E363" s="5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8322</v>
      </c>
      <c r="O363" s="10">
        <f t="shared" si="30"/>
        <v>111.07699999999998</v>
      </c>
      <c r="P363" s="5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4">
        <f t="shared" si="34"/>
        <v>41936.001226851848</v>
      </c>
      <c r="T363" s="14">
        <f t="shared" si="35"/>
        <v>41966.042893518519</v>
      </c>
    </row>
    <row r="364" spans="1:20" ht="45" x14ac:dyDescent="0.25">
      <c r="A364">
        <v>362</v>
      </c>
      <c r="B364" s="3" t="s">
        <v>363</v>
      </c>
      <c r="C364" s="3" t="s">
        <v>4472</v>
      </c>
      <c r="D364">
        <v>9665</v>
      </c>
      <c r="E364" s="5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8322</v>
      </c>
      <c r="O364" s="10">
        <f t="shared" si="30"/>
        <v>124.15933781686496</v>
      </c>
      <c r="P364" s="5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4">
        <f t="shared" si="34"/>
        <v>41837.210543981484</v>
      </c>
      <c r="T364" s="14">
        <f t="shared" si="35"/>
        <v>41859</v>
      </c>
    </row>
    <row r="365" spans="1:20" ht="45" x14ac:dyDescent="0.25">
      <c r="A365">
        <v>363</v>
      </c>
      <c r="B365" s="3" t="s">
        <v>364</v>
      </c>
      <c r="C365" s="3" t="s">
        <v>4473</v>
      </c>
      <c r="D365">
        <v>8925</v>
      </c>
      <c r="E365" s="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8322</v>
      </c>
      <c r="O365" s="10">
        <f t="shared" si="30"/>
        <v>101.33333333333334</v>
      </c>
      <c r="P365" s="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4">
        <f t="shared" si="34"/>
        <v>40255.744629629626</v>
      </c>
      <c r="T365" s="14">
        <f t="shared" si="35"/>
        <v>40300.806944444441</v>
      </c>
    </row>
    <row r="366" spans="1:20" ht="45" x14ac:dyDescent="0.25">
      <c r="A366">
        <v>364</v>
      </c>
      <c r="B366" s="3" t="s">
        <v>365</v>
      </c>
      <c r="C366" s="3" t="s">
        <v>4474</v>
      </c>
      <c r="D366">
        <v>7000</v>
      </c>
      <c r="E366" s="5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8322</v>
      </c>
      <c r="O366" s="10">
        <f t="shared" si="30"/>
        <v>110.16142857142856</v>
      </c>
      <c r="P366" s="5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4">
        <f t="shared" si="34"/>
        <v>41780.859629629631</v>
      </c>
      <c r="T366" s="14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 s="5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8322</v>
      </c>
      <c r="O367" s="10">
        <f t="shared" si="30"/>
        <v>103.97333333333334</v>
      </c>
      <c r="P367" s="5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4">
        <f t="shared" si="34"/>
        <v>41668.606469907405</v>
      </c>
      <c r="T367" s="14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 s="5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8322</v>
      </c>
      <c r="O368" s="10">
        <f t="shared" si="30"/>
        <v>101.31578947368421</v>
      </c>
      <c r="P368" s="5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4">
        <f t="shared" si="34"/>
        <v>41019.793032407404</v>
      </c>
      <c r="T368" s="14">
        <f t="shared" si="35"/>
        <v>41049.793032407404</v>
      </c>
    </row>
    <row r="369" spans="1:20" ht="45" x14ac:dyDescent="0.25">
      <c r="A369">
        <v>367</v>
      </c>
      <c r="B369" s="3" t="s">
        <v>368</v>
      </c>
      <c r="C369" s="3" t="s">
        <v>4477</v>
      </c>
      <c r="D369">
        <v>10000</v>
      </c>
      <c r="E369" s="5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8322</v>
      </c>
      <c r="O369" s="10">
        <f t="shared" si="30"/>
        <v>103.3501</v>
      </c>
      <c r="P369" s="5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4">
        <f t="shared" si="34"/>
        <v>41355.577291666668</v>
      </c>
      <c r="T369" s="14">
        <f t="shared" si="35"/>
        <v>41395.207638888889</v>
      </c>
    </row>
    <row r="370" spans="1:20" ht="45" x14ac:dyDescent="0.25">
      <c r="A370">
        <v>368</v>
      </c>
      <c r="B370" s="3" t="s">
        <v>369</v>
      </c>
      <c r="C370" s="3" t="s">
        <v>4478</v>
      </c>
      <c r="D370">
        <v>12500</v>
      </c>
      <c r="E370" s="5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8322</v>
      </c>
      <c r="O370" s="10">
        <f t="shared" si="30"/>
        <v>104.11200000000001</v>
      </c>
      <c r="P370" s="5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4">
        <f t="shared" si="34"/>
        <v>42043.605578703704</v>
      </c>
      <c r="T370" s="14">
        <f t="shared" si="35"/>
        <v>42078.563912037032</v>
      </c>
    </row>
    <row r="371" spans="1:20" ht="45" x14ac:dyDescent="0.25">
      <c r="A371">
        <v>369</v>
      </c>
      <c r="B371" s="3" t="s">
        <v>370</v>
      </c>
      <c r="C371" s="3" t="s">
        <v>4479</v>
      </c>
      <c r="D371">
        <v>6500</v>
      </c>
      <c r="E371" s="5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8322</v>
      </c>
      <c r="O371" s="10">
        <f t="shared" si="30"/>
        <v>110.15569230769231</v>
      </c>
      <c r="P371" s="5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4">
        <f t="shared" si="34"/>
        <v>40893.551724537036</v>
      </c>
      <c r="T371" s="14">
        <f t="shared" si="35"/>
        <v>40923.551724537036</v>
      </c>
    </row>
    <row r="372" spans="1:20" ht="45" x14ac:dyDescent="0.25">
      <c r="A372">
        <v>370</v>
      </c>
      <c r="B372" s="3" t="s">
        <v>371</v>
      </c>
      <c r="C372" s="3" t="s">
        <v>4480</v>
      </c>
      <c r="D372">
        <v>25000</v>
      </c>
      <c r="E372" s="5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8322</v>
      </c>
      <c r="O372" s="10">
        <f t="shared" si="30"/>
        <v>122.02</v>
      </c>
      <c r="P372" s="5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4">
        <f t="shared" si="34"/>
        <v>42711.795138888891</v>
      </c>
      <c r="T372" s="14">
        <f t="shared" si="35"/>
        <v>42741.795138888891</v>
      </c>
    </row>
    <row r="373" spans="1:20" ht="45" x14ac:dyDescent="0.25">
      <c r="A373">
        <v>371</v>
      </c>
      <c r="B373" s="3" t="s">
        <v>372</v>
      </c>
      <c r="C373" s="3" t="s">
        <v>4481</v>
      </c>
      <c r="D373">
        <v>150000</v>
      </c>
      <c r="E373" s="5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8322</v>
      </c>
      <c r="O373" s="10">
        <f t="shared" si="30"/>
        <v>114.16866666666667</v>
      </c>
      <c r="P373" s="5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4">
        <f t="shared" si="34"/>
        <v>41261.767812500002</v>
      </c>
      <c r="T373" s="14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 s="5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8322</v>
      </c>
      <c r="O374" s="10">
        <f t="shared" si="30"/>
        <v>125.33333333333334</v>
      </c>
      <c r="P374" s="5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4">
        <f t="shared" si="34"/>
        <v>42425.576898148152</v>
      </c>
      <c r="T374" s="14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 s="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8322</v>
      </c>
      <c r="O375" s="10">
        <f t="shared" si="30"/>
        <v>106.66666666666667</v>
      </c>
      <c r="P375" s="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4">
        <f t="shared" si="34"/>
        <v>41078.91201388889</v>
      </c>
      <c r="T375" s="14">
        <f t="shared" si="35"/>
        <v>41108.91201388889</v>
      </c>
    </row>
    <row r="376" spans="1:20" ht="45" x14ac:dyDescent="0.25">
      <c r="A376">
        <v>374</v>
      </c>
      <c r="B376" s="3" t="s">
        <v>375</v>
      </c>
      <c r="C376" s="3" t="s">
        <v>4484</v>
      </c>
      <c r="D376">
        <v>6000</v>
      </c>
      <c r="E376" s="5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8322</v>
      </c>
      <c r="O376" s="10">
        <f t="shared" si="30"/>
        <v>130.65</v>
      </c>
      <c r="P376" s="5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4">
        <f t="shared" si="34"/>
        <v>40757.889247685183</v>
      </c>
      <c r="T376" s="14">
        <f t="shared" si="35"/>
        <v>40802.889247685183</v>
      </c>
    </row>
    <row r="377" spans="1:20" ht="45" x14ac:dyDescent="0.25">
      <c r="A377">
        <v>375</v>
      </c>
      <c r="B377" s="3" t="s">
        <v>376</v>
      </c>
      <c r="C377" s="3" t="s">
        <v>4485</v>
      </c>
      <c r="D377">
        <v>500</v>
      </c>
      <c r="E377" s="5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8322</v>
      </c>
      <c r="O377" s="10">
        <f t="shared" si="30"/>
        <v>120</v>
      </c>
      <c r="P377" s="5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4">
        <f t="shared" si="34"/>
        <v>41657.985081018516</v>
      </c>
      <c r="T377" s="14">
        <f t="shared" si="35"/>
        <v>41699.720833333333</v>
      </c>
    </row>
    <row r="378" spans="1:20" ht="45" x14ac:dyDescent="0.25">
      <c r="A378">
        <v>376</v>
      </c>
      <c r="B378" s="3" t="s">
        <v>377</v>
      </c>
      <c r="C378" s="3" t="s">
        <v>4486</v>
      </c>
      <c r="D378">
        <v>2450</v>
      </c>
      <c r="E378" s="5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8322</v>
      </c>
      <c r="O378" s="10">
        <f t="shared" si="30"/>
        <v>105.9591836734694</v>
      </c>
      <c r="P378" s="5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4">
        <f t="shared" si="34"/>
        <v>42576.452731481477</v>
      </c>
      <c r="T378" s="14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 s="5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8322</v>
      </c>
      <c r="O379" s="10">
        <f t="shared" si="30"/>
        <v>114.39999999999999</v>
      </c>
      <c r="P379" s="5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4">
        <f t="shared" si="34"/>
        <v>42292.250787037032</v>
      </c>
      <c r="T379" s="14">
        <f t="shared" si="35"/>
        <v>42322.292361111111</v>
      </c>
    </row>
    <row r="380" spans="1:20" ht="45" x14ac:dyDescent="0.25">
      <c r="A380">
        <v>378</v>
      </c>
      <c r="B380" s="3" t="s">
        <v>379</v>
      </c>
      <c r="C380" s="3" t="s">
        <v>4488</v>
      </c>
      <c r="D380">
        <v>3000</v>
      </c>
      <c r="E380" s="5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8322</v>
      </c>
      <c r="O380" s="10">
        <f t="shared" si="30"/>
        <v>111.76666666666665</v>
      </c>
      <c r="P380" s="5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4">
        <f t="shared" si="34"/>
        <v>42370.571851851855</v>
      </c>
      <c r="T380" s="14">
        <f t="shared" si="35"/>
        <v>42394.994444444441</v>
      </c>
    </row>
    <row r="381" spans="1:20" ht="45" x14ac:dyDescent="0.25">
      <c r="A381">
        <v>379</v>
      </c>
      <c r="B381" s="3" t="s">
        <v>380</v>
      </c>
      <c r="C381" s="3" t="s">
        <v>4489</v>
      </c>
      <c r="D381">
        <v>15000</v>
      </c>
      <c r="E381" s="5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8322</v>
      </c>
      <c r="O381" s="10">
        <f t="shared" si="30"/>
        <v>116.08000000000001</v>
      </c>
      <c r="P381" s="5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4">
        <f t="shared" si="34"/>
        <v>40987.688333333332</v>
      </c>
      <c r="T381" s="14">
        <f t="shared" si="35"/>
        <v>41032.688333333332</v>
      </c>
    </row>
    <row r="382" spans="1:20" ht="45" x14ac:dyDescent="0.25">
      <c r="A382">
        <v>380</v>
      </c>
      <c r="B382" s="3" t="s">
        <v>381</v>
      </c>
      <c r="C382" s="3" t="s">
        <v>4490</v>
      </c>
      <c r="D382">
        <v>4000</v>
      </c>
      <c r="E382" s="5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8322</v>
      </c>
      <c r="O382" s="10">
        <f t="shared" si="30"/>
        <v>141.5</v>
      </c>
      <c r="P382" s="5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4">
        <f t="shared" si="34"/>
        <v>42367.719814814816</v>
      </c>
      <c r="T382" s="14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 s="5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8322</v>
      </c>
      <c r="O383" s="10">
        <f t="shared" si="30"/>
        <v>104.72999999999999</v>
      </c>
      <c r="P383" s="5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4">
        <f t="shared" si="34"/>
        <v>41085.698113425926</v>
      </c>
      <c r="T383" s="14">
        <f t="shared" si="35"/>
        <v>41120.208333333336</v>
      </c>
    </row>
    <row r="384" spans="1:20" ht="45" x14ac:dyDescent="0.25">
      <c r="A384">
        <v>382</v>
      </c>
      <c r="B384" s="3" t="s">
        <v>383</v>
      </c>
      <c r="C384" s="3" t="s">
        <v>4492</v>
      </c>
      <c r="D384">
        <v>600</v>
      </c>
      <c r="E384" s="5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8322</v>
      </c>
      <c r="O384" s="10">
        <f t="shared" si="30"/>
        <v>255.83333333333331</v>
      </c>
      <c r="P384" s="5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4">
        <f t="shared" si="34"/>
        <v>41144.709490740745</v>
      </c>
      <c r="T384" s="14">
        <f t="shared" si="35"/>
        <v>41158.709490740745</v>
      </c>
    </row>
    <row r="385" spans="1:20" ht="45" x14ac:dyDescent="0.25">
      <c r="A385">
        <v>383</v>
      </c>
      <c r="B385" s="3" t="s">
        <v>384</v>
      </c>
      <c r="C385" s="3" t="s">
        <v>4493</v>
      </c>
      <c r="D385">
        <v>999</v>
      </c>
      <c r="E385" s="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8322</v>
      </c>
      <c r="O385" s="10">
        <f t="shared" si="30"/>
        <v>206.70670670670671</v>
      </c>
      <c r="P385" s="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4">
        <f t="shared" si="34"/>
        <v>41755.117581018516</v>
      </c>
      <c r="T385" s="14">
        <f t="shared" si="35"/>
        <v>41778.117581018516</v>
      </c>
    </row>
    <row r="386" spans="1:20" ht="45" x14ac:dyDescent="0.25">
      <c r="A386">
        <v>384</v>
      </c>
      <c r="B386" s="3" t="s">
        <v>385</v>
      </c>
      <c r="C386" s="3" t="s">
        <v>4494</v>
      </c>
      <c r="D386">
        <v>20000</v>
      </c>
      <c r="E386" s="5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8322</v>
      </c>
      <c r="O386" s="10">
        <f t="shared" ref="O386:O449" si="36">(E386/D386)*100</f>
        <v>112.105</v>
      </c>
      <c r="P386" s="5">
        <f t="shared" ref="P386:P449" si="37">IFERROR((E386/L386),"0")</f>
        <v>58.540469973890339</v>
      </c>
      <c r="Q386" t="str">
        <f t="shared" ref="Q386:Q449" si="38">LEFT(N386,FIND("/",N386)-1)</f>
        <v>film &amp; video</v>
      </c>
      <c r="R386" t="str">
        <f t="shared" ref="R386:R449" si="39">RIGHT(N386,LEN(N386)-SEARCH("/",N386))</f>
        <v>documentary</v>
      </c>
      <c r="S386" s="14">
        <f t="shared" ref="S386:S449" si="40">(((J386/60)/60)/24) + DATE(1970,1,1)</f>
        <v>41980.781793981485</v>
      </c>
      <c r="T386" s="14">
        <f t="shared" ref="T386:T449" si="41">(((I386/60)/60)/24) + DATE(1970,1,1)</f>
        <v>42010.781793981485</v>
      </c>
    </row>
    <row r="387" spans="1:20" ht="45" x14ac:dyDescent="0.25">
      <c r="A387">
        <v>385</v>
      </c>
      <c r="B387" s="3" t="s">
        <v>386</v>
      </c>
      <c r="C387" s="3" t="s">
        <v>4495</v>
      </c>
      <c r="D387">
        <v>25000</v>
      </c>
      <c r="E387" s="5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8322</v>
      </c>
      <c r="O387" s="10">
        <f t="shared" si="36"/>
        <v>105.982</v>
      </c>
      <c r="P387" s="5">
        <f t="shared" si="37"/>
        <v>111.79535864978902</v>
      </c>
      <c r="Q387" t="str">
        <f t="shared" si="38"/>
        <v>film &amp; video</v>
      </c>
      <c r="R387" t="str">
        <f t="shared" si="39"/>
        <v>documentary</v>
      </c>
      <c r="S387" s="14">
        <f t="shared" si="40"/>
        <v>41934.584502314814</v>
      </c>
      <c r="T387" s="14">
        <f t="shared" si="41"/>
        <v>41964.626168981486</v>
      </c>
    </row>
    <row r="388" spans="1:20" ht="45" x14ac:dyDescent="0.25">
      <c r="A388">
        <v>386</v>
      </c>
      <c r="B388" s="3" t="s">
        <v>387</v>
      </c>
      <c r="C388" s="3" t="s">
        <v>4496</v>
      </c>
      <c r="D388">
        <v>600</v>
      </c>
      <c r="E388" s="5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8322</v>
      </c>
      <c r="O388" s="10">
        <f t="shared" si="36"/>
        <v>100.16666666666667</v>
      </c>
      <c r="P388" s="5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4">
        <f t="shared" si="40"/>
        <v>42211.951284722221</v>
      </c>
      <c r="T388" s="14">
        <f t="shared" si="41"/>
        <v>42226.951284722221</v>
      </c>
    </row>
    <row r="389" spans="1:20" ht="45" x14ac:dyDescent="0.25">
      <c r="A389">
        <v>387</v>
      </c>
      <c r="B389" s="3" t="s">
        <v>388</v>
      </c>
      <c r="C389" s="3" t="s">
        <v>4497</v>
      </c>
      <c r="D389">
        <v>38000</v>
      </c>
      <c r="E389" s="5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8322</v>
      </c>
      <c r="O389" s="10">
        <f t="shared" si="36"/>
        <v>213.98947368421051</v>
      </c>
      <c r="P389" s="5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4">
        <f t="shared" si="40"/>
        <v>42200.67659722222</v>
      </c>
      <c r="T389" s="14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 s="5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8322</v>
      </c>
      <c r="O390" s="10">
        <f t="shared" si="36"/>
        <v>126.16000000000001</v>
      </c>
      <c r="P390" s="5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4">
        <f t="shared" si="40"/>
        <v>42549.076157407413</v>
      </c>
      <c r="T390" s="14">
        <f t="shared" si="41"/>
        <v>42579.076157407413</v>
      </c>
    </row>
    <row r="391" spans="1:20" ht="45" x14ac:dyDescent="0.25">
      <c r="A391">
        <v>389</v>
      </c>
      <c r="B391" s="3" t="s">
        <v>390</v>
      </c>
      <c r="C391" s="3" t="s">
        <v>4499</v>
      </c>
      <c r="D391">
        <v>68000</v>
      </c>
      <c r="E391" s="5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8322</v>
      </c>
      <c r="O391" s="10">
        <f t="shared" si="36"/>
        <v>181.53547058823528</v>
      </c>
      <c r="P391" s="5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4">
        <f t="shared" si="40"/>
        <v>41674.063078703701</v>
      </c>
      <c r="T391" s="14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 s="5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8322</v>
      </c>
      <c r="O392" s="10">
        <f t="shared" si="36"/>
        <v>100</v>
      </c>
      <c r="P392" s="5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4">
        <f t="shared" si="40"/>
        <v>42112.036712962959</v>
      </c>
      <c r="T392" s="14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 s="5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8322</v>
      </c>
      <c r="O393" s="10">
        <f t="shared" si="36"/>
        <v>100.61</v>
      </c>
      <c r="P393" s="5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4">
        <f t="shared" si="40"/>
        <v>40865.042256944449</v>
      </c>
      <c r="T393" s="14">
        <f t="shared" si="41"/>
        <v>40895.040972222225</v>
      </c>
    </row>
    <row r="394" spans="1:20" ht="45" x14ac:dyDescent="0.25">
      <c r="A394">
        <v>392</v>
      </c>
      <c r="B394" s="3" t="s">
        <v>393</v>
      </c>
      <c r="C394" s="3" t="s">
        <v>4502</v>
      </c>
      <c r="D394">
        <v>18500</v>
      </c>
      <c r="E394" s="5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8322</v>
      </c>
      <c r="O394" s="10">
        <f t="shared" si="36"/>
        <v>100.9027027027027</v>
      </c>
      <c r="P394" s="5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4">
        <f t="shared" si="40"/>
        <v>40763.717256944445</v>
      </c>
      <c r="T394" s="14">
        <f t="shared" si="41"/>
        <v>40794.125</v>
      </c>
    </row>
    <row r="395" spans="1:20" ht="30" x14ac:dyDescent="0.25">
      <c r="A395">
        <v>393</v>
      </c>
      <c r="B395" s="3" t="s">
        <v>394</v>
      </c>
      <c r="C395" s="3" t="s">
        <v>4503</v>
      </c>
      <c r="D395">
        <v>50000</v>
      </c>
      <c r="E395" s="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8322</v>
      </c>
      <c r="O395" s="10">
        <f t="shared" si="36"/>
        <v>110.446</v>
      </c>
      <c r="P395" s="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4">
        <f t="shared" si="40"/>
        <v>41526.708935185183</v>
      </c>
      <c r="T395" s="14">
        <f t="shared" si="41"/>
        <v>41557.708935185183</v>
      </c>
    </row>
    <row r="396" spans="1:20" ht="45" x14ac:dyDescent="0.25">
      <c r="A396">
        <v>394</v>
      </c>
      <c r="B396" s="3" t="s">
        <v>395</v>
      </c>
      <c r="C396" s="3" t="s">
        <v>4504</v>
      </c>
      <c r="D396">
        <v>4700</v>
      </c>
      <c r="E396" s="5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8322</v>
      </c>
      <c r="O396" s="10">
        <f t="shared" si="36"/>
        <v>111.8936170212766</v>
      </c>
      <c r="P396" s="5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4">
        <f t="shared" si="40"/>
        <v>42417.818078703705</v>
      </c>
      <c r="T396" s="14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 s="5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8322</v>
      </c>
      <c r="O397" s="10">
        <f t="shared" si="36"/>
        <v>108.04450000000001</v>
      </c>
      <c r="P397" s="5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4">
        <f t="shared" si="40"/>
        <v>40990.909259259257</v>
      </c>
      <c r="T397" s="14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 s="5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8322</v>
      </c>
      <c r="O398" s="10">
        <f t="shared" si="36"/>
        <v>106.66666666666667</v>
      </c>
      <c r="P398" s="5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4">
        <f t="shared" si="40"/>
        <v>41082.564884259256</v>
      </c>
      <c r="T398" s="14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 s="5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8322</v>
      </c>
      <c r="O399" s="10">
        <f t="shared" si="36"/>
        <v>103.90027322404372</v>
      </c>
      <c r="P399" s="5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4">
        <f t="shared" si="40"/>
        <v>40379.776435185187</v>
      </c>
      <c r="T399" s="14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 s="5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8322</v>
      </c>
      <c r="O400" s="10">
        <f t="shared" si="36"/>
        <v>125.16000000000001</v>
      </c>
      <c r="P400" s="5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4">
        <f t="shared" si="40"/>
        <v>42078.793124999997</v>
      </c>
      <c r="T400" s="14">
        <f t="shared" si="41"/>
        <v>42123.793124999997</v>
      </c>
    </row>
    <row r="401" spans="1:20" ht="45" x14ac:dyDescent="0.25">
      <c r="A401">
        <v>399</v>
      </c>
      <c r="B401" s="3" t="s">
        <v>400</v>
      </c>
      <c r="C401" s="3" t="s">
        <v>4509</v>
      </c>
      <c r="D401">
        <v>20000</v>
      </c>
      <c r="E401" s="5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8322</v>
      </c>
      <c r="O401" s="10">
        <f t="shared" si="36"/>
        <v>106.80499999999999</v>
      </c>
      <c r="P401" s="5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4">
        <f t="shared" si="40"/>
        <v>42687.875775462962</v>
      </c>
      <c r="T401" s="14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 s="5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8322</v>
      </c>
      <c r="O402" s="10">
        <f t="shared" si="36"/>
        <v>112.30249999999999</v>
      </c>
      <c r="P402" s="5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4">
        <f t="shared" si="40"/>
        <v>41745.635960648149</v>
      </c>
      <c r="T402" s="14">
        <f t="shared" si="41"/>
        <v>41776.145833333336</v>
      </c>
    </row>
    <row r="403" spans="1:20" ht="45" x14ac:dyDescent="0.25">
      <c r="A403">
        <v>401</v>
      </c>
      <c r="B403" s="3" t="s">
        <v>402</v>
      </c>
      <c r="C403" s="3" t="s">
        <v>4511</v>
      </c>
      <c r="D403">
        <v>50000</v>
      </c>
      <c r="E403" s="5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8322</v>
      </c>
      <c r="O403" s="10">
        <f t="shared" si="36"/>
        <v>103.812</v>
      </c>
      <c r="P403" s="5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4">
        <f t="shared" si="40"/>
        <v>40732.842245370368</v>
      </c>
      <c r="T403" s="14">
        <f t="shared" si="41"/>
        <v>40762.842245370368</v>
      </c>
    </row>
    <row r="404" spans="1:20" ht="45" x14ac:dyDescent="0.25">
      <c r="A404">
        <v>402</v>
      </c>
      <c r="B404" s="3" t="s">
        <v>403</v>
      </c>
      <c r="C404" s="3" t="s">
        <v>4512</v>
      </c>
      <c r="D404">
        <v>2000</v>
      </c>
      <c r="E404" s="5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8322</v>
      </c>
      <c r="O404" s="10">
        <f t="shared" si="36"/>
        <v>141.65</v>
      </c>
      <c r="P404" s="5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4">
        <f t="shared" si="40"/>
        <v>42292.539548611108</v>
      </c>
      <c r="T404" s="14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 s="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8322</v>
      </c>
      <c r="O405" s="10">
        <f t="shared" si="36"/>
        <v>105.25999999999999</v>
      </c>
      <c r="P405" s="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4">
        <f t="shared" si="40"/>
        <v>40718.310659722221</v>
      </c>
      <c r="T405" s="14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 s="5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8322</v>
      </c>
      <c r="O406" s="10">
        <f t="shared" si="36"/>
        <v>103.09142857142857</v>
      </c>
      <c r="P406" s="5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4">
        <f t="shared" si="40"/>
        <v>41646.628032407411</v>
      </c>
      <c r="T406" s="14">
        <f t="shared" si="41"/>
        <v>41675.961111111108</v>
      </c>
    </row>
    <row r="407" spans="1:20" ht="30" x14ac:dyDescent="0.25">
      <c r="A407">
        <v>405</v>
      </c>
      <c r="B407" s="3" t="s">
        <v>406</v>
      </c>
      <c r="C407" s="3" t="s">
        <v>4515</v>
      </c>
      <c r="D407">
        <v>2820</v>
      </c>
      <c r="E407" s="5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8322</v>
      </c>
      <c r="O407" s="10">
        <f t="shared" si="36"/>
        <v>107.65957446808511</v>
      </c>
      <c r="P407" s="5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4">
        <f t="shared" si="40"/>
        <v>41674.08494212963</v>
      </c>
      <c r="T407" s="14">
        <f t="shared" si="41"/>
        <v>41704.08494212963</v>
      </c>
    </row>
    <row r="408" spans="1:20" ht="45" x14ac:dyDescent="0.25">
      <c r="A408">
        <v>406</v>
      </c>
      <c r="B408" s="3" t="s">
        <v>407</v>
      </c>
      <c r="C408" s="3" t="s">
        <v>4516</v>
      </c>
      <c r="D408">
        <v>2800</v>
      </c>
      <c r="E408" s="5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8322</v>
      </c>
      <c r="O408" s="10">
        <f t="shared" si="36"/>
        <v>107.70464285714286</v>
      </c>
      <c r="P408" s="5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4">
        <f t="shared" si="40"/>
        <v>40638.162465277775</v>
      </c>
      <c r="T408" s="14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 s="5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8322</v>
      </c>
      <c r="O409" s="10">
        <f t="shared" si="36"/>
        <v>101.55000000000001</v>
      </c>
      <c r="P409" s="5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4">
        <f t="shared" si="40"/>
        <v>40806.870949074073</v>
      </c>
      <c r="T409" s="14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 s="5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8322</v>
      </c>
      <c r="O410" s="10">
        <f t="shared" si="36"/>
        <v>101.43766666666667</v>
      </c>
      <c r="P410" s="5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4">
        <f t="shared" si="40"/>
        <v>41543.735995370371</v>
      </c>
      <c r="T410" s="14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 s="5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8322</v>
      </c>
      <c r="O411" s="10">
        <f t="shared" si="36"/>
        <v>136.80000000000001</v>
      </c>
      <c r="P411" s="5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4">
        <f t="shared" si="40"/>
        <v>42543.862777777773</v>
      </c>
      <c r="T411" s="14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 s="5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8322</v>
      </c>
      <c r="O412" s="10">
        <f t="shared" si="36"/>
        <v>128.29999999999998</v>
      </c>
      <c r="P412" s="5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4">
        <f t="shared" si="40"/>
        <v>42113.981446759266</v>
      </c>
      <c r="T412" s="14">
        <f t="shared" si="41"/>
        <v>42173.981446759266</v>
      </c>
    </row>
    <row r="413" spans="1:20" ht="45" x14ac:dyDescent="0.25">
      <c r="A413">
        <v>411</v>
      </c>
      <c r="B413" s="3" t="s">
        <v>412</v>
      </c>
      <c r="C413" s="3" t="s">
        <v>4521</v>
      </c>
      <c r="D413">
        <v>30000</v>
      </c>
      <c r="E413" s="5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8322</v>
      </c>
      <c r="O413" s="10">
        <f t="shared" si="36"/>
        <v>101.05</v>
      </c>
      <c r="P413" s="5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4">
        <f t="shared" si="40"/>
        <v>41598.17597222222</v>
      </c>
      <c r="T413" s="14">
        <f t="shared" si="41"/>
        <v>41630.208333333336</v>
      </c>
    </row>
    <row r="414" spans="1:20" ht="45" x14ac:dyDescent="0.25">
      <c r="A414">
        <v>412</v>
      </c>
      <c r="B414" s="3" t="s">
        <v>413</v>
      </c>
      <c r="C414" s="3" t="s">
        <v>4522</v>
      </c>
      <c r="D414">
        <v>2500</v>
      </c>
      <c r="E414" s="5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8322</v>
      </c>
      <c r="O414" s="10">
        <f t="shared" si="36"/>
        <v>126.84</v>
      </c>
      <c r="P414" s="5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4">
        <f t="shared" si="40"/>
        <v>41099.742800925924</v>
      </c>
      <c r="T414" s="14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 s="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8322</v>
      </c>
      <c r="O415" s="10">
        <f t="shared" si="36"/>
        <v>105.0859375</v>
      </c>
      <c r="P415" s="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4">
        <f t="shared" si="40"/>
        <v>41079.877442129626</v>
      </c>
      <c r="T415" s="14">
        <f t="shared" si="41"/>
        <v>41109.877442129626</v>
      </c>
    </row>
    <row r="416" spans="1:20" ht="45" x14ac:dyDescent="0.25">
      <c r="A416">
        <v>414</v>
      </c>
      <c r="B416" s="3" t="s">
        <v>415</v>
      </c>
      <c r="C416" s="3" t="s">
        <v>4524</v>
      </c>
      <c r="D416">
        <v>18500</v>
      </c>
      <c r="E416" s="5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8322</v>
      </c>
      <c r="O416" s="10">
        <f t="shared" si="36"/>
        <v>102.85405405405406</v>
      </c>
      <c r="P416" s="5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4">
        <f t="shared" si="40"/>
        <v>41529.063252314816</v>
      </c>
      <c r="T416" s="14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 s="5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8322</v>
      </c>
      <c r="O417" s="10">
        <f t="shared" si="36"/>
        <v>102.14714285714285</v>
      </c>
      <c r="P417" s="5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4">
        <f t="shared" si="40"/>
        <v>41904.851875</v>
      </c>
      <c r="T417" s="14">
        <f t="shared" si="41"/>
        <v>41929.5</v>
      </c>
    </row>
    <row r="418" spans="1:20" ht="30" x14ac:dyDescent="0.25">
      <c r="A418">
        <v>416</v>
      </c>
      <c r="B418" s="3" t="s">
        <v>417</v>
      </c>
      <c r="C418" s="3" t="s">
        <v>4526</v>
      </c>
      <c r="D418">
        <v>1000</v>
      </c>
      <c r="E418" s="5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8322</v>
      </c>
      <c r="O418" s="10">
        <f t="shared" si="36"/>
        <v>120.21700000000001</v>
      </c>
      <c r="P418" s="5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4">
        <f t="shared" si="40"/>
        <v>41648.396192129629</v>
      </c>
      <c r="T418" s="14">
        <f t="shared" si="41"/>
        <v>41678.396192129629</v>
      </c>
    </row>
    <row r="419" spans="1:20" ht="45" x14ac:dyDescent="0.25">
      <c r="A419">
        <v>417</v>
      </c>
      <c r="B419" s="3" t="s">
        <v>418</v>
      </c>
      <c r="C419" s="3" t="s">
        <v>4527</v>
      </c>
      <c r="D419">
        <v>10500</v>
      </c>
      <c r="E419" s="5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8322</v>
      </c>
      <c r="O419" s="10">
        <f t="shared" si="36"/>
        <v>100.24761904761905</v>
      </c>
      <c r="P419" s="5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4">
        <f t="shared" si="40"/>
        <v>41360.970601851855</v>
      </c>
      <c r="T419" s="14">
        <f t="shared" si="41"/>
        <v>41372.189583333333</v>
      </c>
    </row>
    <row r="420" spans="1:20" ht="45" x14ac:dyDescent="0.25">
      <c r="A420">
        <v>418</v>
      </c>
      <c r="B420" s="3" t="s">
        <v>419</v>
      </c>
      <c r="C420" s="3" t="s">
        <v>4528</v>
      </c>
      <c r="D420">
        <v>22400</v>
      </c>
      <c r="E420" s="5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8322</v>
      </c>
      <c r="O420" s="10">
        <f t="shared" si="36"/>
        <v>100.63392857142857</v>
      </c>
      <c r="P420" s="5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4">
        <f t="shared" si="40"/>
        <v>42178.282372685186</v>
      </c>
      <c r="T420" s="14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 s="5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8322</v>
      </c>
      <c r="O421" s="10">
        <f t="shared" si="36"/>
        <v>100.4375</v>
      </c>
      <c r="P421" s="5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4">
        <f t="shared" si="40"/>
        <v>41394.842442129629</v>
      </c>
      <c r="T421" s="14">
        <f t="shared" si="41"/>
        <v>41454.842442129629</v>
      </c>
    </row>
    <row r="422" spans="1:20" ht="45" x14ac:dyDescent="0.25">
      <c r="A422">
        <v>420</v>
      </c>
      <c r="B422" s="3" t="s">
        <v>421</v>
      </c>
      <c r="C422" s="3" t="s">
        <v>4530</v>
      </c>
      <c r="D422">
        <v>3300</v>
      </c>
      <c r="E422" s="5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8323</v>
      </c>
      <c r="O422" s="10">
        <f t="shared" si="36"/>
        <v>0.43939393939393934</v>
      </c>
      <c r="P422" s="5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4">
        <f t="shared" si="40"/>
        <v>41682.23646990741</v>
      </c>
      <c r="T422" s="14">
        <f t="shared" si="41"/>
        <v>41712.194803240738</v>
      </c>
    </row>
    <row r="423" spans="1:20" ht="45" x14ac:dyDescent="0.25">
      <c r="A423">
        <v>421</v>
      </c>
      <c r="B423" s="3" t="s">
        <v>422</v>
      </c>
      <c r="C423" s="3" t="s">
        <v>4531</v>
      </c>
      <c r="D423">
        <v>15000</v>
      </c>
      <c r="E423" s="5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8323</v>
      </c>
      <c r="O423" s="10">
        <f t="shared" si="36"/>
        <v>2.0066666666666668</v>
      </c>
      <c r="P423" s="5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4">
        <f t="shared" si="40"/>
        <v>42177.491388888884</v>
      </c>
      <c r="T423" s="14">
        <f t="shared" si="41"/>
        <v>42237.491388888884</v>
      </c>
    </row>
    <row r="424" spans="1:20" ht="45" x14ac:dyDescent="0.25">
      <c r="A424">
        <v>422</v>
      </c>
      <c r="B424" s="3" t="s">
        <v>423</v>
      </c>
      <c r="C424" s="3" t="s">
        <v>4532</v>
      </c>
      <c r="D424">
        <v>40000</v>
      </c>
      <c r="E424" s="5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8323</v>
      </c>
      <c r="O424" s="10">
        <f t="shared" si="36"/>
        <v>1.075</v>
      </c>
      <c r="P424" s="5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4">
        <f t="shared" si="40"/>
        <v>41863.260381944441</v>
      </c>
      <c r="T424" s="14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 s="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8323</v>
      </c>
      <c r="O425" s="10">
        <f t="shared" si="36"/>
        <v>0.76500000000000001</v>
      </c>
      <c r="P425" s="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4">
        <f t="shared" si="40"/>
        <v>41400.92627314815</v>
      </c>
      <c r="T425" s="14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 s="5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8323</v>
      </c>
      <c r="O426" s="10">
        <f t="shared" si="36"/>
        <v>6.7966666666666677</v>
      </c>
      <c r="P426" s="5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4">
        <f t="shared" si="40"/>
        <v>40934.376145833332</v>
      </c>
      <c r="T426" s="14">
        <f t="shared" si="41"/>
        <v>40994.334479166668</v>
      </c>
    </row>
    <row r="427" spans="1:20" ht="45" x14ac:dyDescent="0.25">
      <c r="A427">
        <v>425</v>
      </c>
      <c r="B427" s="3" t="s">
        <v>426</v>
      </c>
      <c r="C427" s="3" t="s">
        <v>4535</v>
      </c>
      <c r="D427">
        <v>50000</v>
      </c>
      <c r="E427" s="5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8323</v>
      </c>
      <c r="O427" s="10">
        <f t="shared" si="36"/>
        <v>1.2E-2</v>
      </c>
      <c r="P427" s="5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4">
        <f t="shared" si="40"/>
        <v>42275.861157407402</v>
      </c>
      <c r="T427" s="14">
        <f t="shared" si="41"/>
        <v>42335.902824074074</v>
      </c>
    </row>
    <row r="428" spans="1:20" ht="45" x14ac:dyDescent="0.25">
      <c r="A428">
        <v>426</v>
      </c>
      <c r="B428" s="3" t="s">
        <v>427</v>
      </c>
      <c r="C428" s="3" t="s">
        <v>4536</v>
      </c>
      <c r="D428">
        <v>10000</v>
      </c>
      <c r="E428" s="5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8323</v>
      </c>
      <c r="O428" s="10">
        <f t="shared" si="36"/>
        <v>1.3299999999999998</v>
      </c>
      <c r="P428" s="5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4">
        <f t="shared" si="40"/>
        <v>42400.711967592593</v>
      </c>
      <c r="T428" s="14">
        <f t="shared" si="41"/>
        <v>42430.711967592593</v>
      </c>
    </row>
    <row r="429" spans="1:20" ht="45" x14ac:dyDescent="0.25">
      <c r="A429">
        <v>427</v>
      </c>
      <c r="B429" s="3" t="s">
        <v>428</v>
      </c>
      <c r="C429" s="3" t="s">
        <v>4537</v>
      </c>
      <c r="D429">
        <v>6500</v>
      </c>
      <c r="E429" s="5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8323</v>
      </c>
      <c r="O429" s="10">
        <f t="shared" si="36"/>
        <v>0</v>
      </c>
      <c r="P429" s="5" t="str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4">
        <f t="shared" si="40"/>
        <v>42285.909027777772</v>
      </c>
      <c r="T429" s="14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 s="5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8323</v>
      </c>
      <c r="O430" s="10">
        <f t="shared" si="36"/>
        <v>5.6333333333333329</v>
      </c>
      <c r="P430" s="5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4">
        <f t="shared" si="40"/>
        <v>41778.766724537039</v>
      </c>
      <c r="T430" s="14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 s="5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8323</v>
      </c>
      <c r="O431" s="10">
        <f t="shared" si="36"/>
        <v>0</v>
      </c>
      <c r="P431" s="5" t="str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4">
        <f t="shared" si="40"/>
        <v>40070.901412037041</v>
      </c>
      <c r="T431" s="14">
        <f t="shared" si="41"/>
        <v>40144.207638888889</v>
      </c>
    </row>
    <row r="432" spans="1:20" ht="30" x14ac:dyDescent="0.25">
      <c r="A432">
        <v>430</v>
      </c>
      <c r="B432" s="3" t="s">
        <v>431</v>
      </c>
      <c r="C432" s="3" t="s">
        <v>4540</v>
      </c>
      <c r="D432">
        <v>1000</v>
      </c>
      <c r="E432" s="5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8323</v>
      </c>
      <c r="O432" s="10">
        <f t="shared" si="36"/>
        <v>2.4</v>
      </c>
      <c r="P432" s="5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4">
        <f t="shared" si="40"/>
        <v>41513.107256944444</v>
      </c>
      <c r="T432" s="14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 s="5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8323</v>
      </c>
      <c r="O433" s="10">
        <f t="shared" si="36"/>
        <v>13.833333333333334</v>
      </c>
      <c r="P433" s="5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4">
        <f t="shared" si="40"/>
        <v>42526.871331018512</v>
      </c>
      <c r="T433" s="14">
        <f t="shared" si="41"/>
        <v>42556.871331018512</v>
      </c>
    </row>
    <row r="434" spans="1:20" ht="45" x14ac:dyDescent="0.25">
      <c r="A434">
        <v>432</v>
      </c>
      <c r="B434" s="3" t="s">
        <v>433</v>
      </c>
      <c r="C434" s="3" t="s">
        <v>4542</v>
      </c>
      <c r="D434">
        <v>6000</v>
      </c>
      <c r="E434" s="5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8323</v>
      </c>
      <c r="O434" s="10">
        <f t="shared" si="36"/>
        <v>9.5</v>
      </c>
      <c r="P434" s="5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4">
        <f t="shared" si="40"/>
        <v>42238.726631944446</v>
      </c>
      <c r="T434" s="14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 s="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8323</v>
      </c>
      <c r="O435" s="10">
        <f t="shared" si="36"/>
        <v>0</v>
      </c>
      <c r="P435" s="5" t="str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4">
        <f t="shared" si="40"/>
        <v>42228.629884259266</v>
      </c>
      <c r="T435" s="14">
        <f t="shared" si="41"/>
        <v>42288.629884259266</v>
      </c>
    </row>
    <row r="436" spans="1:20" ht="45" x14ac:dyDescent="0.25">
      <c r="A436">
        <v>434</v>
      </c>
      <c r="B436" s="3" t="s">
        <v>435</v>
      </c>
      <c r="C436" s="3" t="s">
        <v>4544</v>
      </c>
      <c r="D436">
        <v>2500</v>
      </c>
      <c r="E436" s="5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8323</v>
      </c>
      <c r="O436" s="10">
        <f t="shared" si="36"/>
        <v>5</v>
      </c>
      <c r="P436" s="5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4">
        <f t="shared" si="40"/>
        <v>41576.834513888891</v>
      </c>
      <c r="T436" s="14">
        <f t="shared" si="41"/>
        <v>41609.876180555555</v>
      </c>
    </row>
    <row r="437" spans="1:20" ht="45" x14ac:dyDescent="0.25">
      <c r="A437">
        <v>435</v>
      </c>
      <c r="B437" s="3" t="s">
        <v>436</v>
      </c>
      <c r="C437" s="3" t="s">
        <v>4545</v>
      </c>
      <c r="D437">
        <v>110000</v>
      </c>
      <c r="E437" s="5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8323</v>
      </c>
      <c r="O437" s="10">
        <f t="shared" si="36"/>
        <v>2.7272727272727275E-3</v>
      </c>
      <c r="P437" s="5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4">
        <f t="shared" si="40"/>
        <v>41500.747453703705</v>
      </c>
      <c r="T437" s="14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 s="5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8323</v>
      </c>
      <c r="O438" s="10">
        <f t="shared" si="36"/>
        <v>0</v>
      </c>
      <c r="P438" s="5" t="str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4">
        <f t="shared" si="40"/>
        <v>41456.36241898148</v>
      </c>
      <c r="T438" s="14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 s="5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8323</v>
      </c>
      <c r="O439" s="10">
        <f t="shared" si="36"/>
        <v>0</v>
      </c>
      <c r="P439" s="5" t="str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4">
        <f t="shared" si="40"/>
        <v>42591.31858796296</v>
      </c>
      <c r="T439" s="14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 s="5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8323</v>
      </c>
      <c r="O440" s="10">
        <f t="shared" si="36"/>
        <v>9.379999999999999</v>
      </c>
      <c r="P440" s="5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4">
        <f t="shared" si="40"/>
        <v>42296.261087962965</v>
      </c>
      <c r="T440" s="14">
        <f t="shared" si="41"/>
        <v>42326.302754629629</v>
      </c>
    </row>
    <row r="441" spans="1:20" ht="45" x14ac:dyDescent="0.25">
      <c r="A441">
        <v>439</v>
      </c>
      <c r="B441" s="3" t="s">
        <v>440</v>
      </c>
      <c r="C441" s="3" t="s">
        <v>4549</v>
      </c>
      <c r="D441">
        <v>450</v>
      </c>
      <c r="E441" s="5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8323</v>
      </c>
      <c r="O441" s="10">
        <f t="shared" si="36"/>
        <v>0</v>
      </c>
      <c r="P441" s="5" t="str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4">
        <f t="shared" si="40"/>
        <v>41919.761782407404</v>
      </c>
      <c r="T441" s="14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 s="5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8323</v>
      </c>
      <c r="O442" s="10">
        <f t="shared" si="36"/>
        <v>0.1</v>
      </c>
      <c r="P442" s="5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4">
        <f t="shared" si="40"/>
        <v>42423.985567129625</v>
      </c>
      <c r="T442" s="14">
        <f t="shared" si="41"/>
        <v>42453.943900462968</v>
      </c>
    </row>
    <row r="443" spans="1:20" ht="45" x14ac:dyDescent="0.25">
      <c r="A443">
        <v>441</v>
      </c>
      <c r="B443" s="3" t="s">
        <v>442</v>
      </c>
      <c r="C443" s="3" t="s">
        <v>4551</v>
      </c>
      <c r="D443">
        <v>400</v>
      </c>
      <c r="E443" s="5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8323</v>
      </c>
      <c r="O443" s="10">
        <f t="shared" si="36"/>
        <v>0</v>
      </c>
      <c r="P443" s="5" t="str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4">
        <f t="shared" si="40"/>
        <v>41550.793935185182</v>
      </c>
      <c r="T443" s="14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 s="5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8323</v>
      </c>
      <c r="O444" s="10">
        <f t="shared" si="36"/>
        <v>39.358823529411765</v>
      </c>
      <c r="P444" s="5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4">
        <f t="shared" si="40"/>
        <v>42024.888692129629</v>
      </c>
      <c r="T444" s="14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 s="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8323</v>
      </c>
      <c r="O445" s="10">
        <f t="shared" si="36"/>
        <v>0.1</v>
      </c>
      <c r="P445" s="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4">
        <f t="shared" si="40"/>
        <v>41650.015057870369</v>
      </c>
      <c r="T445" s="14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 s="5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8323</v>
      </c>
      <c r="O446" s="10">
        <f t="shared" si="36"/>
        <v>5</v>
      </c>
      <c r="P446" s="5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4">
        <f t="shared" si="40"/>
        <v>40894.906956018516</v>
      </c>
      <c r="T446" s="14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 s="5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8323</v>
      </c>
      <c r="O447" s="10">
        <f t="shared" si="36"/>
        <v>3.3333333333333335E-3</v>
      </c>
      <c r="P447" s="5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4">
        <f t="shared" si="40"/>
        <v>42130.335358796292</v>
      </c>
      <c r="T447" s="14">
        <f t="shared" si="41"/>
        <v>42145.335358796292</v>
      </c>
    </row>
    <row r="448" spans="1:20" ht="45" x14ac:dyDescent="0.25">
      <c r="A448">
        <v>446</v>
      </c>
      <c r="B448" s="3" t="s">
        <v>447</v>
      </c>
      <c r="C448" s="3" t="s">
        <v>4556</v>
      </c>
      <c r="D448">
        <v>10500</v>
      </c>
      <c r="E448" s="5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8323</v>
      </c>
      <c r="O448" s="10">
        <f t="shared" si="36"/>
        <v>7.2952380952380951</v>
      </c>
      <c r="P448" s="5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4">
        <f t="shared" si="40"/>
        <v>42037.083564814813</v>
      </c>
      <c r="T448" s="14">
        <f t="shared" si="41"/>
        <v>42067.083564814813</v>
      </c>
    </row>
    <row r="449" spans="1:20" ht="45" x14ac:dyDescent="0.25">
      <c r="A449">
        <v>447</v>
      </c>
      <c r="B449" s="3" t="s">
        <v>448</v>
      </c>
      <c r="C449" s="3" t="s">
        <v>4557</v>
      </c>
      <c r="D449">
        <v>30000</v>
      </c>
      <c r="E449" s="5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8323</v>
      </c>
      <c r="O449" s="10">
        <f t="shared" si="36"/>
        <v>1.6666666666666666E-2</v>
      </c>
      <c r="P449" s="5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4">
        <f t="shared" si="40"/>
        <v>41331.555127314816</v>
      </c>
      <c r="T449" s="14">
        <f t="shared" si="41"/>
        <v>41356.513460648144</v>
      </c>
    </row>
    <row r="450" spans="1:20" ht="45" x14ac:dyDescent="0.25">
      <c r="A450">
        <v>448</v>
      </c>
      <c r="B450" s="3" t="s">
        <v>449</v>
      </c>
      <c r="C450" s="3" t="s">
        <v>4558</v>
      </c>
      <c r="D450">
        <v>2500</v>
      </c>
      <c r="E450" s="5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8323</v>
      </c>
      <c r="O450" s="10">
        <f t="shared" ref="O450:O513" si="42">(E450/D450)*100</f>
        <v>3.2804000000000002</v>
      </c>
      <c r="P450" s="5">
        <f t="shared" ref="P450:P513" si="43">IFERROR((E450/L450),"0")</f>
        <v>20.502500000000001</v>
      </c>
      <c r="Q450" t="str">
        <f t="shared" ref="Q450:Q513" si="44">LEFT(N450,FIND("/",N450)-1)</f>
        <v>film &amp; video</v>
      </c>
      <c r="R450" t="str">
        <f t="shared" ref="R450:R513" si="45">RIGHT(N450,LEN(N450)-SEARCH("/",N450))</f>
        <v>animation</v>
      </c>
      <c r="S450" s="14">
        <f t="shared" ref="S450:S513" si="46">(((J450/60)/60)/24) + DATE(1970,1,1)</f>
        <v>41753.758043981477</v>
      </c>
      <c r="T450" s="14">
        <f t="shared" ref="T450:T513" si="47">(((I450/60)/60)/24) + DATE(1970,1,1)</f>
        <v>41773.758043981477</v>
      </c>
    </row>
    <row r="451" spans="1:20" ht="45" x14ac:dyDescent="0.25">
      <c r="A451">
        <v>449</v>
      </c>
      <c r="B451" s="3" t="s">
        <v>450</v>
      </c>
      <c r="C451" s="3" t="s">
        <v>4559</v>
      </c>
      <c r="D451">
        <v>2000</v>
      </c>
      <c r="E451" s="5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8323</v>
      </c>
      <c r="O451" s="10">
        <f t="shared" si="42"/>
        <v>2.25</v>
      </c>
      <c r="P451" s="5">
        <f t="shared" si="43"/>
        <v>9</v>
      </c>
      <c r="Q451" t="str">
        <f t="shared" si="44"/>
        <v>film &amp; video</v>
      </c>
      <c r="R451" t="str">
        <f t="shared" si="45"/>
        <v>animation</v>
      </c>
      <c r="S451" s="14">
        <f t="shared" si="46"/>
        <v>41534.568113425928</v>
      </c>
      <c r="T451" s="14">
        <f t="shared" si="47"/>
        <v>41564.568113425928</v>
      </c>
    </row>
    <row r="452" spans="1:20" ht="45" x14ac:dyDescent="0.25">
      <c r="A452">
        <v>450</v>
      </c>
      <c r="B452" s="3" t="s">
        <v>451</v>
      </c>
      <c r="C452" s="3" t="s">
        <v>4560</v>
      </c>
      <c r="D452">
        <v>50000</v>
      </c>
      <c r="E452" s="5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8323</v>
      </c>
      <c r="O452" s="10">
        <f t="shared" si="42"/>
        <v>0.79200000000000004</v>
      </c>
      <c r="P452" s="5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4">
        <f t="shared" si="46"/>
        <v>41654.946759259255</v>
      </c>
      <c r="T452" s="14">
        <f t="shared" si="47"/>
        <v>41684.946759259255</v>
      </c>
    </row>
    <row r="453" spans="1:20" ht="45" x14ac:dyDescent="0.25">
      <c r="A453">
        <v>451</v>
      </c>
      <c r="B453" s="3" t="s">
        <v>452</v>
      </c>
      <c r="C453" s="3" t="s">
        <v>4561</v>
      </c>
      <c r="D453">
        <v>20000</v>
      </c>
      <c r="E453" s="5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8323</v>
      </c>
      <c r="O453" s="10">
        <f t="shared" si="42"/>
        <v>0</v>
      </c>
      <c r="P453" s="5" t="str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4">
        <f t="shared" si="46"/>
        <v>41634.715173611112</v>
      </c>
      <c r="T453" s="14">
        <f t="shared" si="47"/>
        <v>41664.715173611112</v>
      </c>
    </row>
    <row r="454" spans="1:20" ht="30" x14ac:dyDescent="0.25">
      <c r="A454">
        <v>452</v>
      </c>
      <c r="B454" s="3" t="s">
        <v>453</v>
      </c>
      <c r="C454" s="3" t="s">
        <v>4562</v>
      </c>
      <c r="D454">
        <v>750</v>
      </c>
      <c r="E454" s="5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8323</v>
      </c>
      <c r="O454" s="10">
        <f t="shared" si="42"/>
        <v>64</v>
      </c>
      <c r="P454" s="5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4">
        <f t="shared" si="46"/>
        <v>42107.703877314809</v>
      </c>
      <c r="T454" s="14">
        <f t="shared" si="47"/>
        <v>42137.703877314809</v>
      </c>
    </row>
    <row r="455" spans="1:20" ht="45" x14ac:dyDescent="0.25">
      <c r="A455">
        <v>453</v>
      </c>
      <c r="B455" s="3" t="s">
        <v>454</v>
      </c>
      <c r="C455" s="3" t="s">
        <v>4563</v>
      </c>
      <c r="D455">
        <v>94875</v>
      </c>
      <c r="E455" s="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8323</v>
      </c>
      <c r="O455" s="10">
        <f t="shared" si="42"/>
        <v>2.7404479578392621E-2</v>
      </c>
      <c r="P455" s="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4">
        <f t="shared" si="46"/>
        <v>42038.824988425928</v>
      </c>
      <c r="T455" s="14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 s="5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8323</v>
      </c>
      <c r="O456" s="10">
        <f t="shared" si="42"/>
        <v>0.82000000000000006</v>
      </c>
      <c r="P456" s="5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4">
        <f t="shared" si="46"/>
        <v>41938.717256944445</v>
      </c>
      <c r="T456" s="14">
        <f t="shared" si="47"/>
        <v>41969.551388888889</v>
      </c>
    </row>
    <row r="457" spans="1:20" ht="45" x14ac:dyDescent="0.25">
      <c r="A457">
        <v>455</v>
      </c>
      <c r="B457" s="3" t="s">
        <v>456</v>
      </c>
      <c r="C457" s="3" t="s">
        <v>4565</v>
      </c>
      <c r="D457">
        <v>65000</v>
      </c>
      <c r="E457" s="5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8323</v>
      </c>
      <c r="O457" s="10">
        <f t="shared" si="42"/>
        <v>6.9230769230769221E-2</v>
      </c>
      <c r="P457" s="5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4">
        <f t="shared" si="46"/>
        <v>40971.002569444441</v>
      </c>
      <c r="T457" s="14">
        <f t="shared" si="47"/>
        <v>41016.021527777775</v>
      </c>
    </row>
    <row r="458" spans="1:20" ht="45" x14ac:dyDescent="0.25">
      <c r="A458">
        <v>456</v>
      </c>
      <c r="B458" s="3" t="s">
        <v>457</v>
      </c>
      <c r="C458" s="3" t="s">
        <v>4566</v>
      </c>
      <c r="D458">
        <v>8888</v>
      </c>
      <c r="E458" s="5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8323</v>
      </c>
      <c r="O458" s="10">
        <f t="shared" si="42"/>
        <v>0.68631863186318631</v>
      </c>
      <c r="P458" s="5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4">
        <f t="shared" si="46"/>
        <v>41547.694456018515</v>
      </c>
      <c r="T458" s="14">
        <f t="shared" si="47"/>
        <v>41569.165972222225</v>
      </c>
    </row>
    <row r="459" spans="1:20" ht="45" x14ac:dyDescent="0.25">
      <c r="A459">
        <v>457</v>
      </c>
      <c r="B459" s="3" t="s">
        <v>458</v>
      </c>
      <c r="C459" s="3" t="s">
        <v>4567</v>
      </c>
      <c r="D459">
        <v>20000</v>
      </c>
      <c r="E459" s="5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8323</v>
      </c>
      <c r="O459" s="10">
        <f t="shared" si="42"/>
        <v>0</v>
      </c>
      <c r="P459" s="5" t="str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4">
        <f t="shared" si="46"/>
        <v>41837.767500000002</v>
      </c>
      <c r="T459" s="14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 s="5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8323</v>
      </c>
      <c r="O460" s="10">
        <f t="shared" si="42"/>
        <v>8.2100000000000009</v>
      </c>
      <c r="P460" s="5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4">
        <f t="shared" si="46"/>
        <v>41378.69976851852</v>
      </c>
      <c r="T460" s="14">
        <f t="shared" si="47"/>
        <v>41408.69976851852</v>
      </c>
    </row>
    <row r="461" spans="1:20" ht="45" x14ac:dyDescent="0.25">
      <c r="A461">
        <v>459</v>
      </c>
      <c r="B461" s="3" t="s">
        <v>460</v>
      </c>
      <c r="C461" s="3" t="s">
        <v>4569</v>
      </c>
      <c r="D461">
        <v>39000</v>
      </c>
      <c r="E461" s="5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8323</v>
      </c>
      <c r="O461" s="10">
        <f t="shared" si="42"/>
        <v>6.4102564102564097E-2</v>
      </c>
      <c r="P461" s="5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4">
        <f t="shared" si="46"/>
        <v>40800.6403587963</v>
      </c>
      <c r="T461" s="14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 s="5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8323</v>
      </c>
      <c r="O462" s="10">
        <f t="shared" si="42"/>
        <v>0.29411764705882354</v>
      </c>
      <c r="P462" s="5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4">
        <f t="shared" si="46"/>
        <v>41759.542534722219</v>
      </c>
      <c r="T462" s="14">
        <f t="shared" si="47"/>
        <v>41791.166666666664</v>
      </c>
    </row>
    <row r="463" spans="1:20" ht="45" x14ac:dyDescent="0.25">
      <c r="A463">
        <v>461</v>
      </c>
      <c r="B463" s="3" t="s">
        <v>462</v>
      </c>
      <c r="C463" s="3" t="s">
        <v>4571</v>
      </c>
      <c r="D463">
        <v>550</v>
      </c>
      <c r="E463" s="5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8323</v>
      </c>
      <c r="O463" s="10">
        <f t="shared" si="42"/>
        <v>0</v>
      </c>
      <c r="P463" s="5" t="str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4">
        <f t="shared" si="46"/>
        <v>41407.84684027778</v>
      </c>
      <c r="T463" s="14">
        <f t="shared" si="47"/>
        <v>41427.84684027778</v>
      </c>
    </row>
    <row r="464" spans="1:20" ht="45" x14ac:dyDescent="0.25">
      <c r="A464">
        <v>462</v>
      </c>
      <c r="B464" s="3" t="s">
        <v>463</v>
      </c>
      <c r="C464" s="3" t="s">
        <v>4572</v>
      </c>
      <c r="D464">
        <v>100000</v>
      </c>
      <c r="E464" s="5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8323</v>
      </c>
      <c r="O464" s="10">
        <f t="shared" si="42"/>
        <v>0</v>
      </c>
      <c r="P464" s="5" t="str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4">
        <f t="shared" si="46"/>
        <v>40705.126631944448</v>
      </c>
      <c r="T464" s="14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 s="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8323</v>
      </c>
      <c r="O465" s="10">
        <f t="shared" si="42"/>
        <v>2.2727272727272729</v>
      </c>
      <c r="P465" s="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4">
        <f t="shared" si="46"/>
        <v>40750.710104166668</v>
      </c>
      <c r="T465" s="14">
        <f t="shared" si="47"/>
        <v>40810.710104166668</v>
      </c>
    </row>
    <row r="466" spans="1:20" ht="30" x14ac:dyDescent="0.25">
      <c r="A466">
        <v>464</v>
      </c>
      <c r="B466" s="3" t="s">
        <v>465</v>
      </c>
      <c r="C466" s="3" t="s">
        <v>4574</v>
      </c>
      <c r="D466">
        <v>1010</v>
      </c>
      <c r="E466" s="5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8323</v>
      </c>
      <c r="O466" s="10">
        <f t="shared" si="42"/>
        <v>9.9009900990099015E-2</v>
      </c>
      <c r="P466" s="5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4">
        <f t="shared" si="46"/>
        <v>42488.848784722228</v>
      </c>
      <c r="T466" s="14">
        <f t="shared" si="47"/>
        <v>42508.848784722228</v>
      </c>
    </row>
    <row r="467" spans="1:20" x14ac:dyDescent="0.25">
      <c r="A467">
        <v>465</v>
      </c>
      <c r="B467" s="3" t="s">
        <v>466</v>
      </c>
      <c r="C467" s="3" t="s">
        <v>4575</v>
      </c>
      <c r="D467">
        <v>512</v>
      </c>
      <c r="E467" s="5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8323</v>
      </c>
      <c r="O467" s="10">
        <f t="shared" si="42"/>
        <v>26.953125</v>
      </c>
      <c r="P467" s="5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4">
        <f t="shared" si="46"/>
        <v>41801.120069444441</v>
      </c>
      <c r="T467" s="14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 s="5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8323</v>
      </c>
      <c r="O468" s="10">
        <f t="shared" si="42"/>
        <v>0.76</v>
      </c>
      <c r="P468" s="5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4">
        <f t="shared" si="46"/>
        <v>41129.942870370374</v>
      </c>
      <c r="T468" s="14">
        <f t="shared" si="47"/>
        <v>41159.942870370374</v>
      </c>
    </row>
    <row r="469" spans="1:20" ht="45" x14ac:dyDescent="0.25">
      <c r="A469">
        <v>467</v>
      </c>
      <c r="B469" s="3" t="s">
        <v>468</v>
      </c>
      <c r="C469" s="3" t="s">
        <v>4577</v>
      </c>
      <c r="D469">
        <v>20000</v>
      </c>
      <c r="E469" s="5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8323</v>
      </c>
      <c r="O469" s="10">
        <f t="shared" si="42"/>
        <v>21.574999999999999</v>
      </c>
      <c r="P469" s="5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4">
        <f t="shared" si="46"/>
        <v>41135.679791666669</v>
      </c>
      <c r="T469" s="14">
        <f t="shared" si="47"/>
        <v>41180.679791666669</v>
      </c>
    </row>
    <row r="470" spans="1:20" ht="45" x14ac:dyDescent="0.25">
      <c r="A470">
        <v>468</v>
      </c>
      <c r="B470" s="3" t="s">
        <v>469</v>
      </c>
      <c r="C470" s="3" t="s">
        <v>4578</v>
      </c>
      <c r="D470">
        <v>7500</v>
      </c>
      <c r="E470" s="5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8323</v>
      </c>
      <c r="O470" s="10">
        <f t="shared" si="42"/>
        <v>0</v>
      </c>
      <c r="P470" s="5" t="str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4">
        <f t="shared" si="46"/>
        <v>41041.167627314811</v>
      </c>
      <c r="T470" s="14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 s="5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8323</v>
      </c>
      <c r="O471" s="10">
        <f t="shared" si="42"/>
        <v>0</v>
      </c>
      <c r="P471" s="5" t="str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4">
        <f t="shared" si="46"/>
        <v>41827.989861111113</v>
      </c>
      <c r="T471" s="14">
        <f t="shared" si="47"/>
        <v>41887.989861111113</v>
      </c>
    </row>
    <row r="472" spans="1:20" ht="45" x14ac:dyDescent="0.25">
      <c r="A472">
        <v>470</v>
      </c>
      <c r="B472" s="3" t="s">
        <v>471</v>
      </c>
      <c r="C472" s="3" t="s">
        <v>4580</v>
      </c>
      <c r="D472">
        <v>5000</v>
      </c>
      <c r="E472" s="5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8323</v>
      </c>
      <c r="O472" s="10">
        <f t="shared" si="42"/>
        <v>1.02</v>
      </c>
      <c r="P472" s="5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4">
        <f t="shared" si="46"/>
        <v>41605.167696759258</v>
      </c>
      <c r="T472" s="14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 s="5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8323</v>
      </c>
      <c r="O473" s="10">
        <f t="shared" si="42"/>
        <v>11.892727272727273</v>
      </c>
      <c r="P473" s="5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4">
        <f t="shared" si="46"/>
        <v>41703.721979166665</v>
      </c>
      <c r="T473" s="14">
        <f t="shared" si="47"/>
        <v>41748.680312500001</v>
      </c>
    </row>
    <row r="474" spans="1:20" ht="45" x14ac:dyDescent="0.25">
      <c r="A474">
        <v>472</v>
      </c>
      <c r="B474" s="3" t="s">
        <v>473</v>
      </c>
      <c r="C474" s="3" t="s">
        <v>4582</v>
      </c>
      <c r="D474">
        <v>800</v>
      </c>
      <c r="E474" s="5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8323</v>
      </c>
      <c r="O474" s="10">
        <f t="shared" si="42"/>
        <v>17.625</v>
      </c>
      <c r="P474" s="5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4">
        <f t="shared" si="46"/>
        <v>41844.922662037039</v>
      </c>
      <c r="T474" s="14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 s="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8323</v>
      </c>
      <c r="O475" s="10">
        <f t="shared" si="42"/>
        <v>2.87</v>
      </c>
      <c r="P475" s="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4">
        <f t="shared" si="46"/>
        <v>41869.698136574072</v>
      </c>
      <c r="T475" s="14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 s="5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8323</v>
      </c>
      <c r="O476" s="10">
        <f t="shared" si="42"/>
        <v>3.0303030303030304E-2</v>
      </c>
      <c r="P476" s="5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4">
        <f t="shared" si="46"/>
        <v>42753.329039351855</v>
      </c>
      <c r="T476" s="14">
        <f t="shared" si="47"/>
        <v>42783.329039351855</v>
      </c>
    </row>
    <row r="477" spans="1:20" ht="45" x14ac:dyDescent="0.25">
      <c r="A477">
        <v>475</v>
      </c>
      <c r="B477" s="3" t="s">
        <v>476</v>
      </c>
      <c r="C477" s="3" t="s">
        <v>4585</v>
      </c>
      <c r="D477">
        <v>2000</v>
      </c>
      <c r="E477" s="5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8323</v>
      </c>
      <c r="O477" s="10">
        <f t="shared" si="42"/>
        <v>0</v>
      </c>
      <c r="P477" s="5" t="str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4">
        <f t="shared" si="46"/>
        <v>42100.086145833338</v>
      </c>
      <c r="T477" s="14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 s="5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8323</v>
      </c>
      <c r="O478" s="10">
        <f t="shared" si="42"/>
        <v>2.230268181818182</v>
      </c>
      <c r="P478" s="5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4">
        <f t="shared" si="46"/>
        <v>41757.975011574075</v>
      </c>
      <c r="T478" s="14">
        <f t="shared" si="47"/>
        <v>41793.165972222225</v>
      </c>
    </row>
    <row r="479" spans="1:20" ht="45" x14ac:dyDescent="0.25">
      <c r="A479">
        <v>477</v>
      </c>
      <c r="B479" s="3" t="s">
        <v>478</v>
      </c>
      <c r="C479" s="3" t="s">
        <v>4587</v>
      </c>
      <c r="D479">
        <v>1500</v>
      </c>
      <c r="E479" s="5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8323</v>
      </c>
      <c r="O479" s="10">
        <f t="shared" si="42"/>
        <v>0</v>
      </c>
      <c r="P479" s="5" t="str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4">
        <f t="shared" si="46"/>
        <v>40987.83488425926</v>
      </c>
      <c r="T479" s="14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 s="5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8323</v>
      </c>
      <c r="O480" s="10">
        <f t="shared" si="42"/>
        <v>0</v>
      </c>
      <c r="P480" s="5" t="str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4">
        <f t="shared" si="46"/>
        <v>42065.910983796297</v>
      </c>
      <c r="T480" s="14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 s="5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8323</v>
      </c>
      <c r="O481" s="10">
        <f t="shared" si="42"/>
        <v>32.56</v>
      </c>
      <c r="P481" s="5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4">
        <f t="shared" si="46"/>
        <v>41904.407812500001</v>
      </c>
      <c r="T481" s="14">
        <f t="shared" si="47"/>
        <v>41964.449479166666</v>
      </c>
    </row>
    <row r="482" spans="1:20" ht="45" x14ac:dyDescent="0.25">
      <c r="A482">
        <v>480</v>
      </c>
      <c r="B482" s="3" t="s">
        <v>481</v>
      </c>
      <c r="C482" s="3" t="s">
        <v>4590</v>
      </c>
      <c r="D482">
        <v>40000</v>
      </c>
      <c r="E482" s="5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8323</v>
      </c>
      <c r="O482" s="10">
        <f t="shared" si="42"/>
        <v>19.41</v>
      </c>
      <c r="P482" s="5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4">
        <f t="shared" si="46"/>
        <v>41465.500173611108</v>
      </c>
      <c r="T482" s="14">
        <f t="shared" si="47"/>
        <v>41495.500173611108</v>
      </c>
    </row>
    <row r="483" spans="1:20" ht="45" x14ac:dyDescent="0.25">
      <c r="A483">
        <v>481</v>
      </c>
      <c r="B483" s="3" t="s">
        <v>482</v>
      </c>
      <c r="C483" s="3" t="s">
        <v>4591</v>
      </c>
      <c r="D483">
        <v>30000</v>
      </c>
      <c r="E483" s="5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8323</v>
      </c>
      <c r="O483" s="10">
        <f t="shared" si="42"/>
        <v>6.1</v>
      </c>
      <c r="P483" s="5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4">
        <f t="shared" si="46"/>
        <v>41162.672326388885</v>
      </c>
      <c r="T483" s="14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 s="5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8323</v>
      </c>
      <c r="O484" s="10">
        <f t="shared" si="42"/>
        <v>0.1</v>
      </c>
      <c r="P484" s="5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4">
        <f t="shared" si="46"/>
        <v>42447.896875000006</v>
      </c>
      <c r="T484" s="14">
        <f t="shared" si="47"/>
        <v>42474.606944444444</v>
      </c>
    </row>
    <row r="485" spans="1:20" ht="45" x14ac:dyDescent="0.25">
      <c r="A485">
        <v>483</v>
      </c>
      <c r="B485" s="3" t="s">
        <v>484</v>
      </c>
      <c r="C485" s="3" t="s">
        <v>4593</v>
      </c>
      <c r="D485">
        <v>15000</v>
      </c>
      <c r="E485" s="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8323</v>
      </c>
      <c r="O485" s="10">
        <f t="shared" si="42"/>
        <v>50.2</v>
      </c>
      <c r="P485" s="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4">
        <f t="shared" si="46"/>
        <v>41243.197592592594</v>
      </c>
      <c r="T485" s="14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 s="5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8323</v>
      </c>
      <c r="O486" s="10">
        <f t="shared" si="42"/>
        <v>0.18625</v>
      </c>
      <c r="P486" s="5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4">
        <f t="shared" si="46"/>
        <v>42272.93949074074</v>
      </c>
      <c r="T486" s="14">
        <f t="shared" si="47"/>
        <v>42313.981157407412</v>
      </c>
    </row>
    <row r="487" spans="1:20" ht="30" x14ac:dyDescent="0.25">
      <c r="A487">
        <v>485</v>
      </c>
      <c r="B487" s="3" t="s">
        <v>486</v>
      </c>
      <c r="C487" s="3" t="s">
        <v>4595</v>
      </c>
      <c r="D487">
        <v>37956</v>
      </c>
      <c r="E487" s="5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8323</v>
      </c>
      <c r="O487" s="10">
        <f t="shared" si="42"/>
        <v>21.906971229845084</v>
      </c>
      <c r="P487" s="5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4">
        <f t="shared" si="46"/>
        <v>41381.50577546296</v>
      </c>
      <c r="T487" s="14">
        <f t="shared" si="47"/>
        <v>41411.50577546296</v>
      </c>
    </row>
    <row r="488" spans="1:20" ht="45" x14ac:dyDescent="0.25">
      <c r="A488">
        <v>486</v>
      </c>
      <c r="B488" s="3" t="s">
        <v>487</v>
      </c>
      <c r="C488" s="3" t="s">
        <v>4596</v>
      </c>
      <c r="D488">
        <v>550000</v>
      </c>
      <c r="E488" s="5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8323</v>
      </c>
      <c r="O488" s="10">
        <f t="shared" si="42"/>
        <v>9.0909090909090905E-3</v>
      </c>
      <c r="P488" s="5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4">
        <f t="shared" si="46"/>
        <v>41761.94258101852</v>
      </c>
      <c r="T488" s="14">
        <f t="shared" si="47"/>
        <v>41791.94258101852</v>
      </c>
    </row>
    <row r="489" spans="1:20" ht="45" x14ac:dyDescent="0.25">
      <c r="A489">
        <v>487</v>
      </c>
      <c r="B489" s="3" t="s">
        <v>488</v>
      </c>
      <c r="C489" s="3" t="s">
        <v>4597</v>
      </c>
      <c r="D489">
        <v>50000</v>
      </c>
      <c r="E489" s="5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8323</v>
      </c>
      <c r="O489" s="10">
        <f t="shared" si="42"/>
        <v>0</v>
      </c>
      <c r="P489" s="5" t="str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4">
        <f t="shared" si="46"/>
        <v>42669.594837962963</v>
      </c>
      <c r="T489" s="14">
        <f t="shared" si="47"/>
        <v>42729.636504629627</v>
      </c>
    </row>
    <row r="490" spans="1:20" ht="30" x14ac:dyDescent="0.25">
      <c r="A490">
        <v>488</v>
      </c>
      <c r="B490" s="3" t="s">
        <v>489</v>
      </c>
      <c r="C490" s="3" t="s">
        <v>4598</v>
      </c>
      <c r="D490">
        <v>12000</v>
      </c>
      <c r="E490" s="5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8323</v>
      </c>
      <c r="O490" s="10">
        <f t="shared" si="42"/>
        <v>0</v>
      </c>
      <c r="P490" s="5" t="str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4">
        <f t="shared" si="46"/>
        <v>42714.054398148146</v>
      </c>
      <c r="T490" s="14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 s="5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8323</v>
      </c>
      <c r="O491" s="10">
        <f t="shared" si="42"/>
        <v>0.28667813379201834</v>
      </c>
      <c r="P491" s="5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4">
        <f t="shared" si="46"/>
        <v>40882.481666666667</v>
      </c>
      <c r="T491" s="14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 s="5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8323</v>
      </c>
      <c r="O492" s="10">
        <f t="shared" si="42"/>
        <v>0</v>
      </c>
      <c r="P492" s="5" t="str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4">
        <f t="shared" si="46"/>
        <v>41113.968576388892</v>
      </c>
      <c r="T492" s="14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 s="5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8323</v>
      </c>
      <c r="O493" s="10">
        <f t="shared" si="42"/>
        <v>0</v>
      </c>
      <c r="P493" s="5" t="str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4">
        <f t="shared" si="46"/>
        <v>42366.982627314821</v>
      </c>
      <c r="T493" s="14">
        <f t="shared" si="47"/>
        <v>42396.982627314821</v>
      </c>
    </row>
    <row r="494" spans="1:20" ht="45" x14ac:dyDescent="0.25">
      <c r="A494">
        <v>492</v>
      </c>
      <c r="B494" s="3" t="s">
        <v>493</v>
      </c>
      <c r="C494" s="3" t="s">
        <v>4602</v>
      </c>
      <c r="D494">
        <v>10000000</v>
      </c>
      <c r="E494" s="5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8323</v>
      </c>
      <c r="O494" s="10">
        <f t="shared" si="42"/>
        <v>0</v>
      </c>
      <c r="P494" s="5" t="str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4">
        <f t="shared" si="46"/>
        <v>42596.03506944445</v>
      </c>
      <c r="T494" s="14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 s="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8323</v>
      </c>
      <c r="O495" s="10">
        <f t="shared" si="42"/>
        <v>0</v>
      </c>
      <c r="P495" s="5" t="str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4">
        <f t="shared" si="46"/>
        <v>42114.726134259254</v>
      </c>
      <c r="T495" s="14">
        <f t="shared" si="47"/>
        <v>42144.726134259254</v>
      </c>
    </row>
    <row r="496" spans="1:20" ht="45" x14ac:dyDescent="0.25">
      <c r="A496">
        <v>494</v>
      </c>
      <c r="B496" s="3" t="s">
        <v>495</v>
      </c>
      <c r="C496" s="3" t="s">
        <v>4604</v>
      </c>
      <c r="D496">
        <v>20000</v>
      </c>
      <c r="E496" s="5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8323</v>
      </c>
      <c r="O496" s="10">
        <f t="shared" si="42"/>
        <v>0.155</v>
      </c>
      <c r="P496" s="5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4">
        <f t="shared" si="46"/>
        <v>41799.830613425926</v>
      </c>
      <c r="T496" s="14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 s="5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8323</v>
      </c>
      <c r="O497" s="10">
        <f t="shared" si="42"/>
        <v>0</v>
      </c>
      <c r="P497" s="5" t="str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4">
        <f t="shared" si="46"/>
        <v>42171.827604166669</v>
      </c>
      <c r="T497" s="14">
        <f t="shared" si="47"/>
        <v>42201.827604166669</v>
      </c>
    </row>
    <row r="498" spans="1:20" ht="30" x14ac:dyDescent="0.25">
      <c r="A498">
        <v>496</v>
      </c>
      <c r="B498" s="3" t="s">
        <v>497</v>
      </c>
      <c r="C498" s="3" t="s">
        <v>4606</v>
      </c>
      <c r="D498">
        <v>60000</v>
      </c>
      <c r="E498" s="5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8323</v>
      </c>
      <c r="O498" s="10">
        <f t="shared" si="42"/>
        <v>1.6666666666666668E-3</v>
      </c>
      <c r="P498" s="5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4">
        <f t="shared" si="46"/>
        <v>41620.93141203704</v>
      </c>
      <c r="T498" s="14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 s="5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8323</v>
      </c>
      <c r="O499" s="10">
        <f t="shared" si="42"/>
        <v>0.6696428571428571</v>
      </c>
      <c r="P499" s="5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4">
        <f t="shared" si="46"/>
        <v>41945.037789351853</v>
      </c>
      <c r="T499" s="14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 s="5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8323</v>
      </c>
      <c r="O500" s="10">
        <f t="shared" si="42"/>
        <v>4.5985132395404564</v>
      </c>
      <c r="P500" s="5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4">
        <f t="shared" si="46"/>
        <v>40858.762141203704</v>
      </c>
      <c r="T500" s="14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 s="5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8323</v>
      </c>
      <c r="O501" s="10">
        <f t="shared" si="42"/>
        <v>9.5500000000000007</v>
      </c>
      <c r="P501" s="5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4">
        <f t="shared" si="46"/>
        <v>40043.895462962959</v>
      </c>
      <c r="T501" s="14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 s="5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8323</v>
      </c>
      <c r="O502" s="10">
        <f t="shared" si="42"/>
        <v>3.3076923076923079</v>
      </c>
      <c r="P502" s="5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4">
        <f t="shared" si="46"/>
        <v>40247.886006944449</v>
      </c>
      <c r="T502" s="14">
        <f t="shared" si="47"/>
        <v>40306.927777777775</v>
      </c>
    </row>
    <row r="503" spans="1:20" ht="45" x14ac:dyDescent="0.25">
      <c r="A503">
        <v>501</v>
      </c>
      <c r="B503" s="3" t="s">
        <v>502</v>
      </c>
      <c r="C503" s="3" t="s">
        <v>4611</v>
      </c>
      <c r="D503">
        <v>10000</v>
      </c>
      <c r="E503" s="5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8323</v>
      </c>
      <c r="O503" s="10">
        <f t="shared" si="42"/>
        <v>0</v>
      </c>
      <c r="P503" s="5" t="str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4">
        <f t="shared" si="46"/>
        <v>40703.234386574077</v>
      </c>
      <c r="T503" s="14">
        <f t="shared" si="47"/>
        <v>40733.234386574077</v>
      </c>
    </row>
    <row r="504" spans="1:20" ht="45" x14ac:dyDescent="0.25">
      <c r="A504">
        <v>502</v>
      </c>
      <c r="B504" s="3" t="s">
        <v>503</v>
      </c>
      <c r="C504" s="3" t="s">
        <v>4612</v>
      </c>
      <c r="D504">
        <v>20000</v>
      </c>
      <c r="E504" s="5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8323</v>
      </c>
      <c r="O504" s="10">
        <f t="shared" si="42"/>
        <v>1.1499999999999999</v>
      </c>
      <c r="P504" s="5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4">
        <f t="shared" si="46"/>
        <v>40956.553530092591</v>
      </c>
      <c r="T504" s="14">
        <f t="shared" si="47"/>
        <v>40986.511863425927</v>
      </c>
    </row>
    <row r="505" spans="1:20" ht="45" x14ac:dyDescent="0.25">
      <c r="A505">
        <v>503</v>
      </c>
      <c r="B505" s="3" t="s">
        <v>504</v>
      </c>
      <c r="C505" s="3" t="s">
        <v>4613</v>
      </c>
      <c r="D505">
        <v>6500</v>
      </c>
      <c r="E505" s="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8323</v>
      </c>
      <c r="O505" s="10">
        <f t="shared" si="42"/>
        <v>1.7538461538461538</v>
      </c>
      <c r="P505" s="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4">
        <f t="shared" si="46"/>
        <v>41991.526655092588</v>
      </c>
      <c r="T505" s="14">
        <f t="shared" si="47"/>
        <v>42021.526655092588</v>
      </c>
    </row>
    <row r="506" spans="1:20" ht="45" x14ac:dyDescent="0.25">
      <c r="A506">
        <v>504</v>
      </c>
      <c r="B506" s="3" t="s">
        <v>505</v>
      </c>
      <c r="C506" s="3" t="s">
        <v>4614</v>
      </c>
      <c r="D506">
        <v>24500</v>
      </c>
      <c r="E506" s="5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8323</v>
      </c>
      <c r="O506" s="10">
        <f t="shared" si="42"/>
        <v>1.3673469387755102</v>
      </c>
      <c r="P506" s="5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4">
        <f t="shared" si="46"/>
        <v>40949.98364583333</v>
      </c>
      <c r="T506" s="14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 s="5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8323</v>
      </c>
      <c r="O507" s="10">
        <f t="shared" si="42"/>
        <v>0.43333333333333329</v>
      </c>
      <c r="P507" s="5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4">
        <f t="shared" si="46"/>
        <v>42318.098217592589</v>
      </c>
      <c r="T507" s="14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 s="5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8323</v>
      </c>
      <c r="O508" s="10">
        <f t="shared" si="42"/>
        <v>0.125</v>
      </c>
      <c r="P508" s="5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4">
        <f t="shared" si="46"/>
        <v>41466.552314814813</v>
      </c>
      <c r="T508" s="14">
        <f t="shared" si="47"/>
        <v>41496.552314814813</v>
      </c>
    </row>
    <row r="509" spans="1:20" ht="45" x14ac:dyDescent="0.25">
      <c r="A509">
        <v>507</v>
      </c>
      <c r="B509" s="3" t="s">
        <v>508</v>
      </c>
      <c r="C509" s="3" t="s">
        <v>4617</v>
      </c>
      <c r="D509">
        <v>20000</v>
      </c>
      <c r="E509" s="5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8323</v>
      </c>
      <c r="O509" s="10">
        <f t="shared" si="42"/>
        <v>3.2</v>
      </c>
      <c r="P509" s="5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4">
        <f t="shared" si="46"/>
        <v>41156.958993055552</v>
      </c>
      <c r="T509" s="14">
        <f t="shared" si="47"/>
        <v>41201.958993055552</v>
      </c>
    </row>
    <row r="510" spans="1:20" ht="45" x14ac:dyDescent="0.25">
      <c r="A510">
        <v>508</v>
      </c>
      <c r="B510" s="3" t="s">
        <v>509</v>
      </c>
      <c r="C510" s="3" t="s">
        <v>4618</v>
      </c>
      <c r="D510">
        <v>50000</v>
      </c>
      <c r="E510" s="5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8323</v>
      </c>
      <c r="O510" s="10">
        <f t="shared" si="42"/>
        <v>0.8</v>
      </c>
      <c r="P510" s="5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4">
        <f t="shared" si="46"/>
        <v>40995.024317129632</v>
      </c>
      <c r="T510" s="14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 s="5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8323</v>
      </c>
      <c r="O511" s="10">
        <f t="shared" si="42"/>
        <v>0.2</v>
      </c>
      <c r="P511" s="5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4">
        <f t="shared" si="46"/>
        <v>42153.631597222222</v>
      </c>
      <c r="T511" s="14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 s="5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8323</v>
      </c>
      <c r="O512" s="10">
        <f t="shared" si="42"/>
        <v>0</v>
      </c>
      <c r="P512" s="5" t="str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4">
        <f t="shared" si="46"/>
        <v>42400.176377314812</v>
      </c>
      <c r="T512" s="14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 s="5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8323</v>
      </c>
      <c r="O513" s="10">
        <f t="shared" si="42"/>
        <v>3</v>
      </c>
      <c r="P513" s="5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4">
        <f t="shared" si="46"/>
        <v>41340.303032407406</v>
      </c>
      <c r="T513" s="14">
        <f t="shared" si="47"/>
        <v>41370.261365740742</v>
      </c>
    </row>
    <row r="514" spans="1:20" ht="45" x14ac:dyDescent="0.25">
      <c r="A514">
        <v>512</v>
      </c>
      <c r="B514" s="3" t="s">
        <v>513</v>
      </c>
      <c r="C514" s="3" t="s">
        <v>4622</v>
      </c>
      <c r="D514">
        <v>8000</v>
      </c>
      <c r="E514" s="5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8323</v>
      </c>
      <c r="O514" s="10">
        <f t="shared" ref="O514:O577" si="48">(E514/D514)*100</f>
        <v>0.13749999999999998</v>
      </c>
      <c r="P514" s="5">
        <f t="shared" ref="P514:P577" si="49">IFERROR((E514/L514),"0")</f>
        <v>5.5</v>
      </c>
      <c r="Q514" t="str">
        <f t="shared" ref="Q514:Q577" si="50">LEFT(N514,FIND("/",N514)-1)</f>
        <v>film &amp; video</v>
      </c>
      <c r="R514" t="str">
        <f t="shared" ref="R514:R577" si="51">RIGHT(N514,LEN(N514)-SEARCH("/",N514))</f>
        <v>animation</v>
      </c>
      <c r="S514" s="14">
        <f t="shared" ref="S514:S577" si="52">(((J514/60)/60)/24) + DATE(1970,1,1)</f>
        <v>42649.742210648154</v>
      </c>
      <c r="T514" s="14">
        <f t="shared" ref="T514:T577" si="53">(((I514/60)/60)/24) + DATE(1970,1,1)</f>
        <v>42694.783877314811</v>
      </c>
    </row>
    <row r="515" spans="1:20" ht="30" x14ac:dyDescent="0.25">
      <c r="A515">
        <v>513</v>
      </c>
      <c r="B515" s="3" t="s">
        <v>514</v>
      </c>
      <c r="C515" s="3" t="s">
        <v>4623</v>
      </c>
      <c r="D515">
        <v>50000</v>
      </c>
      <c r="E515" s="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8323</v>
      </c>
      <c r="O515" s="10">
        <f t="shared" si="48"/>
        <v>13.923999999999999</v>
      </c>
      <c r="P515" s="5">
        <f t="shared" si="49"/>
        <v>102.38235294117646</v>
      </c>
      <c r="Q515" t="str">
        <f t="shared" si="50"/>
        <v>film &amp; video</v>
      </c>
      <c r="R515" t="str">
        <f t="shared" si="51"/>
        <v>animation</v>
      </c>
      <c r="S515" s="14">
        <f t="shared" si="52"/>
        <v>42552.653993055559</v>
      </c>
      <c r="T515" s="14">
        <f t="shared" si="53"/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 s="5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8323</v>
      </c>
      <c r="O516" s="10">
        <f t="shared" si="48"/>
        <v>3.3333333333333335</v>
      </c>
      <c r="P516" s="5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4">
        <f t="shared" si="52"/>
        <v>41830.613969907405</v>
      </c>
      <c r="T516" s="14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 s="5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8323</v>
      </c>
      <c r="O517" s="10">
        <f t="shared" si="48"/>
        <v>25.41340206185567</v>
      </c>
      <c r="P517" s="5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4">
        <f t="shared" si="52"/>
        <v>42327.490752314814</v>
      </c>
      <c r="T517" s="14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 s="5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8323</v>
      </c>
      <c r="O518" s="10">
        <f t="shared" si="48"/>
        <v>0</v>
      </c>
      <c r="P518" s="5" t="str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4">
        <f t="shared" si="52"/>
        <v>42091.778703703705</v>
      </c>
      <c r="T518" s="14">
        <f t="shared" si="53"/>
        <v>42151.778703703705</v>
      </c>
    </row>
    <row r="519" spans="1:20" ht="45" x14ac:dyDescent="0.25">
      <c r="A519">
        <v>517</v>
      </c>
      <c r="B519" s="3" t="s">
        <v>518</v>
      </c>
      <c r="C519" s="3" t="s">
        <v>4627</v>
      </c>
      <c r="D519">
        <v>15000</v>
      </c>
      <c r="E519" s="5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8323</v>
      </c>
      <c r="O519" s="10">
        <f t="shared" si="48"/>
        <v>1.3666666666666667</v>
      </c>
      <c r="P519" s="5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4">
        <f t="shared" si="52"/>
        <v>42738.615289351852</v>
      </c>
      <c r="T519" s="14">
        <f t="shared" si="53"/>
        <v>42768.615289351852</v>
      </c>
    </row>
    <row r="520" spans="1:20" ht="45" x14ac:dyDescent="0.25">
      <c r="A520">
        <v>518</v>
      </c>
      <c r="B520" s="3" t="s">
        <v>519</v>
      </c>
      <c r="C520" s="3" t="s">
        <v>4628</v>
      </c>
      <c r="D520">
        <v>7175</v>
      </c>
      <c r="E520" s="5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8323</v>
      </c>
      <c r="O520" s="10">
        <f t="shared" si="48"/>
        <v>0</v>
      </c>
      <c r="P520" s="5" t="str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4">
        <f t="shared" si="52"/>
        <v>42223.616018518514</v>
      </c>
      <c r="T520" s="14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 s="5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8323</v>
      </c>
      <c r="O521" s="10">
        <f t="shared" si="48"/>
        <v>22.881426547787683</v>
      </c>
      <c r="P521" s="5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4">
        <f t="shared" si="52"/>
        <v>41218.391446759262</v>
      </c>
      <c r="T521" s="14">
        <f t="shared" si="53"/>
        <v>41248.391446759262</v>
      </c>
    </row>
    <row r="522" spans="1:20" ht="45" x14ac:dyDescent="0.25">
      <c r="A522">
        <v>520</v>
      </c>
      <c r="B522" s="3" t="s">
        <v>521</v>
      </c>
      <c r="C522" s="3" t="s">
        <v>4630</v>
      </c>
      <c r="D522">
        <v>5000</v>
      </c>
      <c r="E522" s="5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8324</v>
      </c>
      <c r="O522" s="10">
        <f t="shared" si="48"/>
        <v>102.1</v>
      </c>
      <c r="P522" s="5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4">
        <f t="shared" si="52"/>
        <v>42318.702094907407</v>
      </c>
      <c r="T522" s="14">
        <f t="shared" si="53"/>
        <v>42348.702094907407</v>
      </c>
    </row>
    <row r="523" spans="1:20" ht="45" x14ac:dyDescent="0.25">
      <c r="A523">
        <v>521</v>
      </c>
      <c r="B523" s="3" t="s">
        <v>522</v>
      </c>
      <c r="C523" s="3" t="s">
        <v>4631</v>
      </c>
      <c r="D523">
        <v>5000</v>
      </c>
      <c r="E523" s="5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8324</v>
      </c>
      <c r="O523" s="10">
        <f t="shared" si="48"/>
        <v>104.64</v>
      </c>
      <c r="P523" s="5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4">
        <f t="shared" si="52"/>
        <v>42646.092812499999</v>
      </c>
      <c r="T523" s="14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 s="5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8324</v>
      </c>
      <c r="O524" s="10">
        <f t="shared" si="48"/>
        <v>114.66666666666667</v>
      </c>
      <c r="P524" s="5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4">
        <f t="shared" si="52"/>
        <v>42430.040798611109</v>
      </c>
      <c r="T524" s="14">
        <f t="shared" si="53"/>
        <v>42449.999131944445</v>
      </c>
    </row>
    <row r="525" spans="1:20" ht="45" x14ac:dyDescent="0.25">
      <c r="A525">
        <v>523</v>
      </c>
      <c r="B525" s="3" t="s">
        <v>524</v>
      </c>
      <c r="C525" s="3" t="s">
        <v>4633</v>
      </c>
      <c r="D525">
        <v>5000</v>
      </c>
      <c r="E525" s="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8324</v>
      </c>
      <c r="O525" s="10">
        <f t="shared" si="48"/>
        <v>120.6</v>
      </c>
      <c r="P525" s="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4">
        <f t="shared" si="52"/>
        <v>42238.13282407407</v>
      </c>
      <c r="T525" s="14">
        <f t="shared" si="53"/>
        <v>42268.13282407407</v>
      </c>
    </row>
    <row r="526" spans="1:20" ht="45" x14ac:dyDescent="0.25">
      <c r="A526">
        <v>524</v>
      </c>
      <c r="B526" s="3" t="s">
        <v>525</v>
      </c>
      <c r="C526" s="3" t="s">
        <v>4634</v>
      </c>
      <c r="D526">
        <v>3500</v>
      </c>
      <c r="E526" s="5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8324</v>
      </c>
      <c r="O526" s="10">
        <f t="shared" si="48"/>
        <v>108.67285714285715</v>
      </c>
      <c r="P526" s="5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4">
        <f t="shared" si="52"/>
        <v>42492.717233796298</v>
      </c>
      <c r="T526" s="14">
        <f t="shared" si="53"/>
        <v>42522.717233796298</v>
      </c>
    </row>
    <row r="527" spans="1:20" ht="45" x14ac:dyDescent="0.25">
      <c r="A527">
        <v>525</v>
      </c>
      <c r="B527" s="3" t="s">
        <v>526</v>
      </c>
      <c r="C527" s="3" t="s">
        <v>4635</v>
      </c>
      <c r="D527">
        <v>12000</v>
      </c>
      <c r="E527" s="5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8324</v>
      </c>
      <c r="O527" s="10">
        <f t="shared" si="48"/>
        <v>100</v>
      </c>
      <c r="P527" s="5">
        <f t="shared" si="49"/>
        <v>1000</v>
      </c>
      <c r="Q527" t="str">
        <f t="shared" si="50"/>
        <v>theater</v>
      </c>
      <c r="R527" t="str">
        <f t="shared" si="51"/>
        <v>plays</v>
      </c>
      <c r="S527" s="14">
        <f t="shared" si="52"/>
        <v>41850.400937500002</v>
      </c>
      <c r="T527" s="14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 s="5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8324</v>
      </c>
      <c r="O528" s="10">
        <f t="shared" si="48"/>
        <v>113.99999999999999</v>
      </c>
      <c r="P528" s="5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4">
        <f t="shared" si="52"/>
        <v>42192.591944444444</v>
      </c>
      <c r="T528" s="14">
        <f t="shared" si="53"/>
        <v>42223.708333333328</v>
      </c>
    </row>
    <row r="529" spans="1:20" ht="45" x14ac:dyDescent="0.25">
      <c r="A529">
        <v>527</v>
      </c>
      <c r="B529" s="3" t="s">
        <v>528</v>
      </c>
      <c r="C529" s="3" t="s">
        <v>4637</v>
      </c>
      <c r="D529">
        <v>10000</v>
      </c>
      <c r="E529" s="5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8324</v>
      </c>
      <c r="O529" s="10">
        <f t="shared" si="48"/>
        <v>100.85</v>
      </c>
      <c r="P529" s="5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4">
        <f t="shared" si="52"/>
        <v>42753.205625000002</v>
      </c>
      <c r="T529" s="14">
        <f t="shared" si="53"/>
        <v>42783.670138888891</v>
      </c>
    </row>
    <row r="530" spans="1:20" x14ac:dyDescent="0.25">
      <c r="A530">
        <v>528</v>
      </c>
      <c r="B530" s="3" t="s">
        <v>529</v>
      </c>
      <c r="C530" s="3" t="s">
        <v>4638</v>
      </c>
      <c r="D530">
        <v>1150</v>
      </c>
      <c r="E530" s="5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8324</v>
      </c>
      <c r="O530" s="10">
        <f t="shared" si="48"/>
        <v>115.65217391304347</v>
      </c>
      <c r="P530" s="5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4">
        <f t="shared" si="52"/>
        <v>42155.920219907406</v>
      </c>
      <c r="T530" s="14">
        <f t="shared" si="53"/>
        <v>42176.888888888891</v>
      </c>
    </row>
    <row r="531" spans="1:20" ht="45" x14ac:dyDescent="0.25">
      <c r="A531">
        <v>529</v>
      </c>
      <c r="B531" s="3" t="s">
        <v>530</v>
      </c>
      <c r="C531" s="3" t="s">
        <v>4639</v>
      </c>
      <c r="D531">
        <v>1200</v>
      </c>
      <c r="E531" s="5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8324</v>
      </c>
      <c r="O531" s="10">
        <f t="shared" si="48"/>
        <v>130.41666666666666</v>
      </c>
      <c r="P531" s="5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4">
        <f t="shared" si="52"/>
        <v>42725.031180555554</v>
      </c>
      <c r="T531" s="14">
        <f t="shared" si="53"/>
        <v>42746.208333333328</v>
      </c>
    </row>
    <row r="532" spans="1:20" ht="45" x14ac:dyDescent="0.25">
      <c r="A532">
        <v>530</v>
      </c>
      <c r="B532" s="3" t="s">
        <v>531</v>
      </c>
      <c r="C532" s="3" t="s">
        <v>4640</v>
      </c>
      <c r="D532">
        <v>3405</v>
      </c>
      <c r="E532" s="5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8324</v>
      </c>
      <c r="O532" s="10">
        <f t="shared" si="48"/>
        <v>107.78267254038178</v>
      </c>
      <c r="P532" s="5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4">
        <f t="shared" si="52"/>
        <v>42157.591064814813</v>
      </c>
      <c r="T532" s="14">
        <f t="shared" si="53"/>
        <v>42179.083333333328</v>
      </c>
    </row>
    <row r="533" spans="1:20" ht="45" x14ac:dyDescent="0.25">
      <c r="A533">
        <v>531</v>
      </c>
      <c r="B533" s="3" t="s">
        <v>532</v>
      </c>
      <c r="C533" s="3" t="s">
        <v>4641</v>
      </c>
      <c r="D533">
        <v>4000</v>
      </c>
      <c r="E533" s="5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8324</v>
      </c>
      <c r="O533" s="10">
        <f t="shared" si="48"/>
        <v>100</v>
      </c>
      <c r="P533" s="5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4">
        <f t="shared" si="52"/>
        <v>42676.065150462964</v>
      </c>
      <c r="T533" s="14">
        <f t="shared" si="53"/>
        <v>42721.290972222225</v>
      </c>
    </row>
    <row r="534" spans="1:20" ht="45" x14ac:dyDescent="0.25">
      <c r="A534">
        <v>532</v>
      </c>
      <c r="B534" s="3" t="s">
        <v>533</v>
      </c>
      <c r="C534" s="3" t="s">
        <v>4642</v>
      </c>
      <c r="D534">
        <v>10000</v>
      </c>
      <c r="E534" s="5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8324</v>
      </c>
      <c r="O534" s="10">
        <f t="shared" si="48"/>
        <v>123.25</v>
      </c>
      <c r="P534" s="5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4">
        <f t="shared" si="52"/>
        <v>42473.007037037038</v>
      </c>
      <c r="T534" s="14">
        <f t="shared" si="53"/>
        <v>42503.007037037038</v>
      </c>
    </row>
    <row r="535" spans="1:20" ht="45" x14ac:dyDescent="0.25">
      <c r="A535">
        <v>533</v>
      </c>
      <c r="B535" s="3" t="s">
        <v>534</v>
      </c>
      <c r="C535" s="3" t="s">
        <v>4643</v>
      </c>
      <c r="D535">
        <v>2000</v>
      </c>
      <c r="E535" s="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8324</v>
      </c>
      <c r="O535" s="10">
        <f t="shared" si="48"/>
        <v>100.2</v>
      </c>
      <c r="P535" s="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4">
        <f t="shared" si="52"/>
        <v>42482.43478009259</v>
      </c>
      <c r="T535" s="14">
        <f t="shared" si="53"/>
        <v>42506.43478009259</v>
      </c>
    </row>
    <row r="536" spans="1:20" ht="45" x14ac:dyDescent="0.25">
      <c r="A536">
        <v>534</v>
      </c>
      <c r="B536" s="3" t="s">
        <v>535</v>
      </c>
      <c r="C536" s="3" t="s">
        <v>4644</v>
      </c>
      <c r="D536">
        <v>15000</v>
      </c>
      <c r="E536" s="5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8324</v>
      </c>
      <c r="O536" s="10">
        <f t="shared" si="48"/>
        <v>104.66666666666666</v>
      </c>
      <c r="P536" s="5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4">
        <f t="shared" si="52"/>
        <v>42270.810995370368</v>
      </c>
      <c r="T536" s="14">
        <f t="shared" si="53"/>
        <v>42309.958333333328</v>
      </c>
    </row>
    <row r="537" spans="1:20" ht="30" x14ac:dyDescent="0.25">
      <c r="A537">
        <v>535</v>
      </c>
      <c r="B537" s="3" t="s">
        <v>536</v>
      </c>
      <c r="C537" s="3" t="s">
        <v>4645</v>
      </c>
      <c r="D537">
        <v>2000</v>
      </c>
      <c r="E537" s="5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8324</v>
      </c>
      <c r="O537" s="10">
        <f t="shared" si="48"/>
        <v>102.49999999999999</v>
      </c>
      <c r="P537" s="5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4">
        <f t="shared" si="52"/>
        <v>42711.545196759253</v>
      </c>
      <c r="T537" s="14">
        <f t="shared" si="53"/>
        <v>42741.545196759253</v>
      </c>
    </row>
    <row r="538" spans="1:20" ht="45" x14ac:dyDescent="0.25">
      <c r="A538">
        <v>536</v>
      </c>
      <c r="B538" s="3" t="s">
        <v>537</v>
      </c>
      <c r="C538" s="3" t="s">
        <v>4646</v>
      </c>
      <c r="D538">
        <v>3300</v>
      </c>
      <c r="E538" s="5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8324</v>
      </c>
      <c r="O538" s="10">
        <f t="shared" si="48"/>
        <v>118.25757575757576</v>
      </c>
      <c r="P538" s="5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4">
        <f t="shared" si="52"/>
        <v>42179.344988425932</v>
      </c>
      <c r="T538" s="14">
        <f t="shared" si="53"/>
        <v>42219.75</v>
      </c>
    </row>
    <row r="539" spans="1:20" ht="45" x14ac:dyDescent="0.25">
      <c r="A539">
        <v>537</v>
      </c>
      <c r="B539" s="3" t="s">
        <v>538</v>
      </c>
      <c r="C539" s="3" t="s">
        <v>4647</v>
      </c>
      <c r="D539">
        <v>2000</v>
      </c>
      <c r="E539" s="5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8324</v>
      </c>
      <c r="O539" s="10">
        <f t="shared" si="48"/>
        <v>120.5</v>
      </c>
      <c r="P539" s="5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4">
        <f t="shared" si="52"/>
        <v>42282.768414351856</v>
      </c>
      <c r="T539" s="14">
        <f t="shared" si="53"/>
        <v>42312.810081018513</v>
      </c>
    </row>
    <row r="540" spans="1:20" ht="45" x14ac:dyDescent="0.25">
      <c r="A540">
        <v>538</v>
      </c>
      <c r="B540" s="3" t="s">
        <v>539</v>
      </c>
      <c r="C540" s="3" t="s">
        <v>4648</v>
      </c>
      <c r="D540">
        <v>5000</v>
      </c>
      <c r="E540" s="5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8324</v>
      </c>
      <c r="O540" s="10">
        <f t="shared" si="48"/>
        <v>302.42</v>
      </c>
      <c r="P540" s="5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4">
        <f t="shared" si="52"/>
        <v>42473.794710648144</v>
      </c>
      <c r="T540" s="14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 s="5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8324</v>
      </c>
      <c r="O541" s="10">
        <f t="shared" si="48"/>
        <v>100.64400000000001</v>
      </c>
      <c r="P541" s="5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4">
        <f t="shared" si="52"/>
        <v>42535.049849537041</v>
      </c>
      <c r="T541" s="14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 s="5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8325</v>
      </c>
      <c r="O542" s="10">
        <f t="shared" si="48"/>
        <v>6.6666666666666671E-3</v>
      </c>
      <c r="P542" s="5">
        <f t="shared" si="49"/>
        <v>1</v>
      </c>
      <c r="Q542" t="str">
        <f t="shared" si="50"/>
        <v>technology</v>
      </c>
      <c r="R542" t="str">
        <f t="shared" si="51"/>
        <v>web</v>
      </c>
      <c r="S542" s="14">
        <f t="shared" si="52"/>
        <v>42009.817199074074</v>
      </c>
      <c r="T542" s="14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 s="5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8325</v>
      </c>
      <c r="O543" s="10">
        <f t="shared" si="48"/>
        <v>0.55555555555555558</v>
      </c>
      <c r="P543" s="5">
        <f t="shared" si="49"/>
        <v>25</v>
      </c>
      <c r="Q543" t="str">
        <f t="shared" si="50"/>
        <v>technology</v>
      </c>
      <c r="R543" t="str">
        <f t="shared" si="51"/>
        <v>web</v>
      </c>
      <c r="S543" s="14">
        <f t="shared" si="52"/>
        <v>42276.046689814815</v>
      </c>
      <c r="T543" s="14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 s="5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8325</v>
      </c>
      <c r="O544" s="10">
        <f t="shared" si="48"/>
        <v>3.9999999999999996E-4</v>
      </c>
      <c r="P544" s="5">
        <f t="shared" si="49"/>
        <v>1</v>
      </c>
      <c r="Q544" t="str">
        <f t="shared" si="50"/>
        <v>technology</v>
      </c>
      <c r="R544" t="str">
        <f t="shared" si="51"/>
        <v>web</v>
      </c>
      <c r="S544" s="14">
        <f t="shared" si="52"/>
        <v>42433.737453703703</v>
      </c>
      <c r="T544" s="14">
        <f t="shared" si="53"/>
        <v>42493.695787037039</v>
      </c>
    </row>
    <row r="545" spans="1:20" ht="45" x14ac:dyDescent="0.25">
      <c r="A545">
        <v>543</v>
      </c>
      <c r="B545" s="3" t="s">
        <v>544</v>
      </c>
      <c r="C545" s="3" t="s">
        <v>4653</v>
      </c>
      <c r="D545">
        <v>22000</v>
      </c>
      <c r="E545" s="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8325</v>
      </c>
      <c r="O545" s="10">
        <f t="shared" si="48"/>
        <v>0.31818181818181818</v>
      </c>
      <c r="P545" s="5">
        <f t="shared" si="49"/>
        <v>35</v>
      </c>
      <c r="Q545" t="str">
        <f t="shared" si="50"/>
        <v>technology</v>
      </c>
      <c r="R545" t="str">
        <f t="shared" si="51"/>
        <v>web</v>
      </c>
      <c r="S545" s="14">
        <f t="shared" si="52"/>
        <v>41914.092152777775</v>
      </c>
      <c r="T545" s="14">
        <f t="shared" si="53"/>
        <v>41944.092152777775</v>
      </c>
    </row>
    <row r="546" spans="1:20" ht="45" x14ac:dyDescent="0.25">
      <c r="A546">
        <v>544</v>
      </c>
      <c r="B546" s="3" t="s">
        <v>545</v>
      </c>
      <c r="C546" s="3" t="s">
        <v>4654</v>
      </c>
      <c r="D546">
        <v>500</v>
      </c>
      <c r="E546" s="5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8325</v>
      </c>
      <c r="O546" s="10">
        <f t="shared" si="48"/>
        <v>1.2</v>
      </c>
      <c r="P546" s="5">
        <f t="shared" si="49"/>
        <v>3</v>
      </c>
      <c r="Q546" t="str">
        <f t="shared" si="50"/>
        <v>technology</v>
      </c>
      <c r="R546" t="str">
        <f t="shared" si="51"/>
        <v>web</v>
      </c>
      <c r="S546" s="14">
        <f t="shared" si="52"/>
        <v>42525.656944444447</v>
      </c>
      <c r="T546" s="14">
        <f t="shared" si="53"/>
        <v>42555.656944444447</v>
      </c>
    </row>
    <row r="547" spans="1:20" ht="45" x14ac:dyDescent="0.25">
      <c r="A547">
        <v>545</v>
      </c>
      <c r="B547" s="3" t="s">
        <v>546</v>
      </c>
      <c r="C547" s="3" t="s">
        <v>4655</v>
      </c>
      <c r="D547">
        <v>50000</v>
      </c>
      <c r="E547" s="5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8325</v>
      </c>
      <c r="O547" s="10">
        <f t="shared" si="48"/>
        <v>27.383999999999997</v>
      </c>
      <c r="P547" s="5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4">
        <f t="shared" si="52"/>
        <v>42283.592465277776</v>
      </c>
      <c r="T547" s="14">
        <f t="shared" si="53"/>
        <v>42323.634131944447</v>
      </c>
    </row>
    <row r="548" spans="1:20" ht="45" x14ac:dyDescent="0.25">
      <c r="A548">
        <v>546</v>
      </c>
      <c r="B548" s="3" t="s">
        <v>547</v>
      </c>
      <c r="C548" s="3" t="s">
        <v>4656</v>
      </c>
      <c r="D548">
        <v>60000</v>
      </c>
      <c r="E548" s="5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8325</v>
      </c>
      <c r="O548" s="10">
        <f t="shared" si="48"/>
        <v>8.666666666666667E-2</v>
      </c>
      <c r="P548" s="5">
        <f t="shared" si="49"/>
        <v>26</v>
      </c>
      <c r="Q548" t="str">
        <f t="shared" si="50"/>
        <v>technology</v>
      </c>
      <c r="R548" t="str">
        <f t="shared" si="51"/>
        <v>web</v>
      </c>
      <c r="S548" s="14">
        <f t="shared" si="52"/>
        <v>42249.667997685188</v>
      </c>
      <c r="T548" s="14">
        <f t="shared" si="53"/>
        <v>42294.667997685188</v>
      </c>
    </row>
    <row r="549" spans="1:20" ht="45" x14ac:dyDescent="0.25">
      <c r="A549">
        <v>547</v>
      </c>
      <c r="B549" s="3" t="s">
        <v>548</v>
      </c>
      <c r="C549" s="3" t="s">
        <v>4657</v>
      </c>
      <c r="D549">
        <v>7500</v>
      </c>
      <c r="E549" s="5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8325</v>
      </c>
      <c r="O549" s="10">
        <f t="shared" si="48"/>
        <v>0</v>
      </c>
      <c r="P549" s="5" t="str">
        <f t="shared" si="49"/>
        <v>0</v>
      </c>
      <c r="Q549" t="str">
        <f t="shared" si="50"/>
        <v>technology</v>
      </c>
      <c r="R549" t="str">
        <f t="shared" si="51"/>
        <v>web</v>
      </c>
      <c r="S549" s="14">
        <f t="shared" si="52"/>
        <v>42380.696342592593</v>
      </c>
      <c r="T549" s="14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 s="5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8325</v>
      </c>
      <c r="O550" s="10">
        <f t="shared" si="48"/>
        <v>0.09</v>
      </c>
      <c r="P550" s="5">
        <f t="shared" si="49"/>
        <v>9</v>
      </c>
      <c r="Q550" t="str">
        <f t="shared" si="50"/>
        <v>technology</v>
      </c>
      <c r="R550" t="str">
        <f t="shared" si="51"/>
        <v>web</v>
      </c>
      <c r="S550" s="14">
        <f t="shared" si="52"/>
        <v>42276.903333333335</v>
      </c>
      <c r="T550" s="14">
        <f t="shared" si="53"/>
        <v>42306.903333333335</v>
      </c>
    </row>
    <row r="551" spans="1:20" ht="45" x14ac:dyDescent="0.25">
      <c r="A551">
        <v>549</v>
      </c>
      <c r="B551" s="3" t="s">
        <v>550</v>
      </c>
      <c r="C551" s="3" t="s">
        <v>4659</v>
      </c>
      <c r="D551">
        <v>2500</v>
      </c>
      <c r="E551" s="5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8325</v>
      </c>
      <c r="O551" s="10">
        <f t="shared" si="48"/>
        <v>2.7199999999999998</v>
      </c>
      <c r="P551" s="5">
        <f t="shared" si="49"/>
        <v>8.5</v>
      </c>
      <c r="Q551" t="str">
        <f t="shared" si="50"/>
        <v>technology</v>
      </c>
      <c r="R551" t="str">
        <f t="shared" si="51"/>
        <v>web</v>
      </c>
      <c r="S551" s="14">
        <f t="shared" si="52"/>
        <v>42163.636828703704</v>
      </c>
      <c r="T551" s="14">
        <f t="shared" si="53"/>
        <v>42193.636828703704</v>
      </c>
    </row>
    <row r="552" spans="1:20" ht="45" x14ac:dyDescent="0.25">
      <c r="A552">
        <v>550</v>
      </c>
      <c r="B552" s="3" t="s">
        <v>551</v>
      </c>
      <c r="C552" s="3" t="s">
        <v>4660</v>
      </c>
      <c r="D552">
        <v>5000</v>
      </c>
      <c r="E552" s="5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8325</v>
      </c>
      <c r="O552" s="10">
        <f t="shared" si="48"/>
        <v>0.70000000000000007</v>
      </c>
      <c r="P552" s="5">
        <f t="shared" si="49"/>
        <v>8.75</v>
      </c>
      <c r="Q552" t="str">
        <f t="shared" si="50"/>
        <v>technology</v>
      </c>
      <c r="R552" t="str">
        <f t="shared" si="51"/>
        <v>web</v>
      </c>
      <c r="S552" s="14">
        <f t="shared" si="52"/>
        <v>42753.678761574076</v>
      </c>
      <c r="T552" s="14">
        <f t="shared" si="53"/>
        <v>42766.208333333328</v>
      </c>
    </row>
    <row r="553" spans="1:20" ht="45" x14ac:dyDescent="0.25">
      <c r="A553">
        <v>551</v>
      </c>
      <c r="B553" s="3" t="s">
        <v>552</v>
      </c>
      <c r="C553" s="3" t="s">
        <v>4661</v>
      </c>
      <c r="D553">
        <v>75000</v>
      </c>
      <c r="E553" s="5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8325</v>
      </c>
      <c r="O553" s="10">
        <f t="shared" si="48"/>
        <v>5.0413333333333332</v>
      </c>
      <c r="P553" s="5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4">
        <f t="shared" si="52"/>
        <v>42173.275740740741</v>
      </c>
      <c r="T553" s="14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 s="5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8325</v>
      </c>
      <c r="O554" s="10">
        <f t="shared" si="48"/>
        <v>0</v>
      </c>
      <c r="P554" s="5" t="str">
        <f t="shared" si="49"/>
        <v>0</v>
      </c>
      <c r="Q554" t="str">
        <f t="shared" si="50"/>
        <v>technology</v>
      </c>
      <c r="R554" t="str">
        <f t="shared" si="51"/>
        <v>web</v>
      </c>
      <c r="S554" s="14">
        <f t="shared" si="52"/>
        <v>42318.616851851853</v>
      </c>
      <c r="T554" s="14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 s="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8325</v>
      </c>
      <c r="O555" s="10">
        <f t="shared" si="48"/>
        <v>0.49199999999999999</v>
      </c>
      <c r="P555" s="5">
        <f t="shared" si="49"/>
        <v>20.5</v>
      </c>
      <c r="Q555" t="str">
        <f t="shared" si="50"/>
        <v>technology</v>
      </c>
      <c r="R555" t="str">
        <f t="shared" si="51"/>
        <v>web</v>
      </c>
      <c r="S555" s="14">
        <f t="shared" si="52"/>
        <v>41927.71980324074</v>
      </c>
      <c r="T555" s="14">
        <f t="shared" si="53"/>
        <v>41957.761469907404</v>
      </c>
    </row>
    <row r="556" spans="1:20" ht="45" x14ac:dyDescent="0.25">
      <c r="A556">
        <v>554</v>
      </c>
      <c r="B556" s="3" t="s">
        <v>555</v>
      </c>
      <c r="C556" s="3" t="s">
        <v>4664</v>
      </c>
      <c r="D556">
        <v>3870</v>
      </c>
      <c r="E556" s="5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8325</v>
      </c>
      <c r="O556" s="10">
        <f t="shared" si="48"/>
        <v>36.589147286821706</v>
      </c>
      <c r="P556" s="5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4">
        <f t="shared" si="52"/>
        <v>41901.684861111113</v>
      </c>
      <c r="T556" s="14">
        <f t="shared" si="53"/>
        <v>41931.684861111113</v>
      </c>
    </row>
    <row r="557" spans="1:20" ht="45" x14ac:dyDescent="0.25">
      <c r="A557">
        <v>555</v>
      </c>
      <c r="B557" s="3" t="s">
        <v>556</v>
      </c>
      <c r="C557" s="3" t="s">
        <v>4665</v>
      </c>
      <c r="D557">
        <v>7500</v>
      </c>
      <c r="E557" s="5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8325</v>
      </c>
      <c r="O557" s="10">
        <f t="shared" si="48"/>
        <v>0</v>
      </c>
      <c r="P557" s="5" t="str">
        <f t="shared" si="49"/>
        <v>0</v>
      </c>
      <c r="Q557" t="str">
        <f t="shared" si="50"/>
        <v>technology</v>
      </c>
      <c r="R557" t="str">
        <f t="shared" si="51"/>
        <v>web</v>
      </c>
      <c r="S557" s="14">
        <f t="shared" si="52"/>
        <v>42503.353506944448</v>
      </c>
      <c r="T557" s="14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 s="5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8325</v>
      </c>
      <c r="O558" s="10">
        <f t="shared" si="48"/>
        <v>2.5</v>
      </c>
      <c r="P558" s="5">
        <f t="shared" si="49"/>
        <v>200</v>
      </c>
      <c r="Q558" t="str">
        <f t="shared" si="50"/>
        <v>technology</v>
      </c>
      <c r="R558" t="str">
        <f t="shared" si="51"/>
        <v>web</v>
      </c>
      <c r="S558" s="14">
        <f t="shared" si="52"/>
        <v>42345.860150462962</v>
      </c>
      <c r="T558" s="14">
        <f t="shared" si="53"/>
        <v>42375.860150462962</v>
      </c>
    </row>
    <row r="559" spans="1:20" ht="45" x14ac:dyDescent="0.25">
      <c r="A559">
        <v>557</v>
      </c>
      <c r="B559" s="3" t="s">
        <v>558</v>
      </c>
      <c r="C559" s="3" t="s">
        <v>4667</v>
      </c>
      <c r="D559">
        <v>150000</v>
      </c>
      <c r="E559" s="5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8325</v>
      </c>
      <c r="O559" s="10">
        <f t="shared" si="48"/>
        <v>0.91066666666666674</v>
      </c>
      <c r="P559" s="5">
        <f t="shared" si="49"/>
        <v>68.3</v>
      </c>
      <c r="Q559" t="str">
        <f t="shared" si="50"/>
        <v>technology</v>
      </c>
      <c r="R559" t="str">
        <f t="shared" si="51"/>
        <v>web</v>
      </c>
      <c r="S559" s="14">
        <f t="shared" si="52"/>
        <v>42676.942164351851</v>
      </c>
      <c r="T559" s="14">
        <f t="shared" si="53"/>
        <v>42706.983831018515</v>
      </c>
    </row>
    <row r="560" spans="1:20" ht="45" x14ac:dyDescent="0.25">
      <c r="A560">
        <v>558</v>
      </c>
      <c r="B560" s="3" t="s">
        <v>559</v>
      </c>
      <c r="C560" s="3" t="s">
        <v>4668</v>
      </c>
      <c r="D560">
        <v>750</v>
      </c>
      <c r="E560" s="5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8325</v>
      </c>
      <c r="O560" s="10">
        <f t="shared" si="48"/>
        <v>0</v>
      </c>
      <c r="P560" s="5" t="str">
        <f t="shared" si="49"/>
        <v>0</v>
      </c>
      <c r="Q560" t="str">
        <f t="shared" si="50"/>
        <v>technology</v>
      </c>
      <c r="R560" t="str">
        <f t="shared" si="51"/>
        <v>web</v>
      </c>
      <c r="S560" s="14">
        <f t="shared" si="52"/>
        <v>42057.883159722223</v>
      </c>
      <c r="T560" s="14">
        <f t="shared" si="53"/>
        <v>42087.841493055559</v>
      </c>
    </row>
    <row r="561" spans="1:20" ht="45" x14ac:dyDescent="0.25">
      <c r="A561">
        <v>559</v>
      </c>
      <c r="B561" s="3" t="s">
        <v>560</v>
      </c>
      <c r="C561" s="3" t="s">
        <v>4669</v>
      </c>
      <c r="D561">
        <v>240000</v>
      </c>
      <c r="E561" s="5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8325</v>
      </c>
      <c r="O561" s="10">
        <f t="shared" si="48"/>
        <v>2.0833333333333336E-2</v>
      </c>
      <c r="P561" s="5">
        <f t="shared" si="49"/>
        <v>50</v>
      </c>
      <c r="Q561" t="str">
        <f t="shared" si="50"/>
        <v>technology</v>
      </c>
      <c r="R561" t="str">
        <f t="shared" si="51"/>
        <v>web</v>
      </c>
      <c r="S561" s="14">
        <f t="shared" si="52"/>
        <v>42321.283101851848</v>
      </c>
      <c r="T561" s="14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 s="5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8325</v>
      </c>
      <c r="O562" s="10">
        <f t="shared" si="48"/>
        <v>1.2E-2</v>
      </c>
      <c r="P562" s="5">
        <f t="shared" si="49"/>
        <v>4</v>
      </c>
      <c r="Q562" t="str">
        <f t="shared" si="50"/>
        <v>technology</v>
      </c>
      <c r="R562" t="str">
        <f t="shared" si="51"/>
        <v>web</v>
      </c>
      <c r="S562" s="14">
        <f t="shared" si="52"/>
        <v>41960.771354166667</v>
      </c>
      <c r="T562" s="14">
        <f t="shared" si="53"/>
        <v>41990.771354166667</v>
      </c>
    </row>
    <row r="563" spans="1:20" ht="45" x14ac:dyDescent="0.25">
      <c r="A563">
        <v>561</v>
      </c>
      <c r="B563" s="3" t="s">
        <v>562</v>
      </c>
      <c r="C563" s="3" t="s">
        <v>4671</v>
      </c>
      <c r="D563">
        <v>15000</v>
      </c>
      <c r="E563" s="5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8325</v>
      </c>
      <c r="O563" s="10">
        <f t="shared" si="48"/>
        <v>0.36666666666666664</v>
      </c>
      <c r="P563" s="5">
        <f t="shared" si="49"/>
        <v>27.5</v>
      </c>
      <c r="Q563" t="str">
        <f t="shared" si="50"/>
        <v>technology</v>
      </c>
      <c r="R563" t="str">
        <f t="shared" si="51"/>
        <v>web</v>
      </c>
      <c r="S563" s="14">
        <f t="shared" si="52"/>
        <v>42268.658715277779</v>
      </c>
      <c r="T563" s="14">
        <f t="shared" si="53"/>
        <v>42303.658715277779</v>
      </c>
    </row>
    <row r="564" spans="1:20" ht="45" x14ac:dyDescent="0.25">
      <c r="A564">
        <v>562</v>
      </c>
      <c r="B564" s="3" t="s">
        <v>563</v>
      </c>
      <c r="C564" s="3" t="s">
        <v>4672</v>
      </c>
      <c r="D564">
        <v>50000</v>
      </c>
      <c r="E564" s="5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8325</v>
      </c>
      <c r="O564" s="10">
        <f t="shared" si="48"/>
        <v>0</v>
      </c>
      <c r="P564" s="5" t="str">
        <f t="shared" si="49"/>
        <v>0</v>
      </c>
      <c r="Q564" t="str">
        <f t="shared" si="50"/>
        <v>technology</v>
      </c>
      <c r="R564" t="str">
        <f t="shared" si="51"/>
        <v>web</v>
      </c>
      <c r="S564" s="14">
        <f t="shared" si="52"/>
        <v>42692.389062500006</v>
      </c>
      <c r="T564" s="14">
        <f t="shared" si="53"/>
        <v>42722.389062500006</v>
      </c>
    </row>
    <row r="565" spans="1:20" ht="45" x14ac:dyDescent="0.25">
      <c r="A565">
        <v>563</v>
      </c>
      <c r="B565" s="3" t="s">
        <v>564</v>
      </c>
      <c r="C565" s="3" t="s">
        <v>4673</v>
      </c>
      <c r="D565">
        <v>75000</v>
      </c>
      <c r="E565" s="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8325</v>
      </c>
      <c r="O565" s="10">
        <f t="shared" si="48"/>
        <v>9.0666666666666659E-2</v>
      </c>
      <c r="P565" s="5">
        <f t="shared" si="49"/>
        <v>34</v>
      </c>
      <c r="Q565" t="str">
        <f t="shared" si="50"/>
        <v>technology</v>
      </c>
      <c r="R565" t="str">
        <f t="shared" si="51"/>
        <v>web</v>
      </c>
      <c r="S565" s="14">
        <f t="shared" si="52"/>
        <v>42022.069988425923</v>
      </c>
      <c r="T565" s="14">
        <f t="shared" si="53"/>
        <v>42052.069988425923</v>
      </c>
    </row>
    <row r="566" spans="1:20" ht="45" x14ac:dyDescent="0.25">
      <c r="A566">
        <v>564</v>
      </c>
      <c r="B566" s="3" t="s">
        <v>565</v>
      </c>
      <c r="C566" s="3" t="s">
        <v>4674</v>
      </c>
      <c r="D566">
        <v>18000</v>
      </c>
      <c r="E566" s="5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8325</v>
      </c>
      <c r="O566" s="10">
        <f t="shared" si="48"/>
        <v>5.5555555555555558E-3</v>
      </c>
      <c r="P566" s="5">
        <f t="shared" si="49"/>
        <v>1</v>
      </c>
      <c r="Q566" t="str">
        <f t="shared" si="50"/>
        <v>technology</v>
      </c>
      <c r="R566" t="str">
        <f t="shared" si="51"/>
        <v>web</v>
      </c>
      <c r="S566" s="14">
        <f t="shared" si="52"/>
        <v>42411.942997685182</v>
      </c>
      <c r="T566" s="14">
        <f t="shared" si="53"/>
        <v>42441.942997685182</v>
      </c>
    </row>
    <row r="567" spans="1:20" ht="45" x14ac:dyDescent="0.25">
      <c r="A567">
        <v>565</v>
      </c>
      <c r="B567" s="3" t="s">
        <v>566</v>
      </c>
      <c r="C567" s="3" t="s">
        <v>4675</v>
      </c>
      <c r="D567">
        <v>25000</v>
      </c>
      <c r="E567" s="5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8325</v>
      </c>
      <c r="O567" s="10">
        <f t="shared" si="48"/>
        <v>0</v>
      </c>
      <c r="P567" s="5" t="str">
        <f t="shared" si="49"/>
        <v>0</v>
      </c>
      <c r="Q567" t="str">
        <f t="shared" si="50"/>
        <v>technology</v>
      </c>
      <c r="R567" t="str">
        <f t="shared" si="51"/>
        <v>web</v>
      </c>
      <c r="S567" s="14">
        <f t="shared" si="52"/>
        <v>42165.785289351858</v>
      </c>
      <c r="T567" s="14">
        <f t="shared" si="53"/>
        <v>42195.785289351858</v>
      </c>
    </row>
    <row r="568" spans="1:20" ht="45" x14ac:dyDescent="0.25">
      <c r="A568">
        <v>566</v>
      </c>
      <c r="B568" s="3" t="s">
        <v>567</v>
      </c>
      <c r="C568" s="3" t="s">
        <v>4676</v>
      </c>
      <c r="D568">
        <v>5000</v>
      </c>
      <c r="E568" s="5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8325</v>
      </c>
      <c r="O568" s="10">
        <f t="shared" si="48"/>
        <v>0.02</v>
      </c>
      <c r="P568" s="5">
        <f t="shared" si="49"/>
        <v>1</v>
      </c>
      <c r="Q568" t="str">
        <f t="shared" si="50"/>
        <v>technology</v>
      </c>
      <c r="R568" t="str">
        <f t="shared" si="51"/>
        <v>web</v>
      </c>
      <c r="S568" s="14">
        <f t="shared" si="52"/>
        <v>42535.68440972222</v>
      </c>
      <c r="T568" s="14">
        <f t="shared" si="53"/>
        <v>42565.68440972222</v>
      </c>
    </row>
    <row r="569" spans="1:20" ht="45" x14ac:dyDescent="0.25">
      <c r="A569">
        <v>567</v>
      </c>
      <c r="B569" s="3" t="s">
        <v>568</v>
      </c>
      <c r="C569" s="3" t="s">
        <v>4677</v>
      </c>
      <c r="D569">
        <v>10000</v>
      </c>
      <c r="E569" s="5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8325</v>
      </c>
      <c r="O569" s="10">
        <f t="shared" si="48"/>
        <v>0</v>
      </c>
      <c r="P569" s="5" t="str">
        <f t="shared" si="49"/>
        <v>0</v>
      </c>
      <c r="Q569" t="str">
        <f t="shared" si="50"/>
        <v>technology</v>
      </c>
      <c r="R569" t="str">
        <f t="shared" si="51"/>
        <v>web</v>
      </c>
      <c r="S569" s="14">
        <f t="shared" si="52"/>
        <v>41975.842523148152</v>
      </c>
      <c r="T569" s="14">
        <f t="shared" si="53"/>
        <v>42005.842523148152</v>
      </c>
    </row>
    <row r="570" spans="1:20" ht="60" x14ac:dyDescent="0.25">
      <c r="A570">
        <v>568</v>
      </c>
      <c r="B570" s="3" t="s">
        <v>569</v>
      </c>
      <c r="C570" s="3" t="s">
        <v>4678</v>
      </c>
      <c r="D570">
        <v>24500</v>
      </c>
      <c r="E570" s="5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8325</v>
      </c>
      <c r="O570" s="10">
        <f t="shared" si="48"/>
        <v>1</v>
      </c>
      <c r="P570" s="5">
        <f t="shared" si="49"/>
        <v>49</v>
      </c>
      <c r="Q570" t="str">
        <f t="shared" si="50"/>
        <v>technology</v>
      </c>
      <c r="R570" t="str">
        <f t="shared" si="51"/>
        <v>web</v>
      </c>
      <c r="S570" s="14">
        <f t="shared" si="52"/>
        <v>42348.9215625</v>
      </c>
      <c r="T570" s="14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 s="5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8325</v>
      </c>
      <c r="O571" s="10">
        <f t="shared" si="48"/>
        <v>0.8</v>
      </c>
      <c r="P571" s="5">
        <f t="shared" si="49"/>
        <v>20</v>
      </c>
      <c r="Q571" t="str">
        <f t="shared" si="50"/>
        <v>technology</v>
      </c>
      <c r="R571" t="str">
        <f t="shared" si="51"/>
        <v>web</v>
      </c>
      <c r="S571" s="14">
        <f t="shared" si="52"/>
        <v>42340.847361111111</v>
      </c>
      <c r="T571" s="14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 s="5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8325</v>
      </c>
      <c r="O572" s="10">
        <f t="shared" si="48"/>
        <v>0.16705882352941176</v>
      </c>
      <c r="P572" s="5">
        <f t="shared" si="49"/>
        <v>142</v>
      </c>
      <c r="Q572" t="str">
        <f t="shared" si="50"/>
        <v>technology</v>
      </c>
      <c r="R572" t="str">
        <f t="shared" si="51"/>
        <v>web</v>
      </c>
      <c r="S572" s="14">
        <f t="shared" si="52"/>
        <v>42388.798252314817</v>
      </c>
      <c r="T572" s="14">
        <f t="shared" si="53"/>
        <v>42418.798252314817</v>
      </c>
    </row>
    <row r="573" spans="1:20" ht="45" x14ac:dyDescent="0.25">
      <c r="A573">
        <v>571</v>
      </c>
      <c r="B573" s="3" t="s">
        <v>572</v>
      </c>
      <c r="C573" s="3" t="s">
        <v>4681</v>
      </c>
      <c r="D573">
        <v>25000</v>
      </c>
      <c r="E573" s="5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8325</v>
      </c>
      <c r="O573" s="10">
        <f t="shared" si="48"/>
        <v>0.42399999999999999</v>
      </c>
      <c r="P573" s="5">
        <f t="shared" si="49"/>
        <v>53</v>
      </c>
      <c r="Q573" t="str">
        <f t="shared" si="50"/>
        <v>technology</v>
      </c>
      <c r="R573" t="str">
        <f t="shared" si="51"/>
        <v>web</v>
      </c>
      <c r="S573" s="14">
        <f t="shared" si="52"/>
        <v>42192.816238425927</v>
      </c>
      <c r="T573" s="14">
        <f t="shared" si="53"/>
        <v>42212.165972222225</v>
      </c>
    </row>
    <row r="574" spans="1:20" ht="45" x14ac:dyDescent="0.25">
      <c r="A574">
        <v>572</v>
      </c>
      <c r="B574" s="3" t="s">
        <v>573</v>
      </c>
      <c r="C574" s="3" t="s">
        <v>4682</v>
      </c>
      <c r="D574">
        <v>2500</v>
      </c>
      <c r="E574" s="5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8325</v>
      </c>
      <c r="O574" s="10">
        <f t="shared" si="48"/>
        <v>0</v>
      </c>
      <c r="P574" s="5" t="str">
        <f t="shared" si="49"/>
        <v>0</v>
      </c>
      <c r="Q574" t="str">
        <f t="shared" si="50"/>
        <v>technology</v>
      </c>
      <c r="R574" t="str">
        <f t="shared" si="51"/>
        <v>web</v>
      </c>
      <c r="S574" s="14">
        <f t="shared" si="52"/>
        <v>42282.71629629629</v>
      </c>
      <c r="T574" s="14">
        <f t="shared" si="53"/>
        <v>42312.757962962962</v>
      </c>
    </row>
    <row r="575" spans="1:20" ht="45" x14ac:dyDescent="0.25">
      <c r="A575">
        <v>573</v>
      </c>
      <c r="B575" s="3" t="s">
        <v>574</v>
      </c>
      <c r="C575" s="3" t="s">
        <v>4683</v>
      </c>
      <c r="D575">
        <v>88888</v>
      </c>
      <c r="E575" s="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8325</v>
      </c>
      <c r="O575" s="10">
        <f t="shared" si="48"/>
        <v>0.38925389253892539</v>
      </c>
      <c r="P575" s="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4">
        <f t="shared" si="52"/>
        <v>41963.050127314811</v>
      </c>
      <c r="T575" s="14">
        <f t="shared" si="53"/>
        <v>42022.05</v>
      </c>
    </row>
    <row r="576" spans="1:20" ht="45" x14ac:dyDescent="0.25">
      <c r="A576">
        <v>574</v>
      </c>
      <c r="B576" s="3" t="s">
        <v>575</v>
      </c>
      <c r="C576" s="3" t="s">
        <v>4684</v>
      </c>
      <c r="D576">
        <v>11180</v>
      </c>
      <c r="E576" s="5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8325</v>
      </c>
      <c r="O576" s="10">
        <f t="shared" si="48"/>
        <v>0.7155635062611807</v>
      </c>
      <c r="P576" s="5">
        <f t="shared" si="49"/>
        <v>20</v>
      </c>
      <c r="Q576" t="str">
        <f t="shared" si="50"/>
        <v>technology</v>
      </c>
      <c r="R576" t="str">
        <f t="shared" si="51"/>
        <v>web</v>
      </c>
      <c r="S576" s="14">
        <f t="shared" si="52"/>
        <v>42632.443368055552</v>
      </c>
      <c r="T576" s="14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 s="5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8325</v>
      </c>
      <c r="O577" s="10">
        <f t="shared" si="48"/>
        <v>0.43166666666666664</v>
      </c>
      <c r="P577" s="5">
        <f t="shared" si="49"/>
        <v>64.75</v>
      </c>
      <c r="Q577" t="str">
        <f t="shared" si="50"/>
        <v>technology</v>
      </c>
      <c r="R577" t="str">
        <f t="shared" si="51"/>
        <v>web</v>
      </c>
      <c r="S577" s="14">
        <f t="shared" si="52"/>
        <v>42138.692627314813</v>
      </c>
      <c r="T577" s="14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 s="5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8325</v>
      </c>
      <c r="O578" s="10">
        <f t="shared" ref="O578:O641" si="54">(E578/D578)*100</f>
        <v>1.25E-3</v>
      </c>
      <c r="P578" s="5">
        <f t="shared" ref="P578:P641" si="55">IFERROR((E578/L578),"0")</f>
        <v>1</v>
      </c>
      <c r="Q578" t="str">
        <f t="shared" ref="Q578:Q641" si="56">LEFT(N578,FIND("/",N578)-1)</f>
        <v>technology</v>
      </c>
      <c r="R578" t="str">
        <f t="shared" ref="R578:R641" si="57">RIGHT(N578,LEN(N578)-SEARCH("/",N578))</f>
        <v>web</v>
      </c>
      <c r="S578" s="14">
        <f t="shared" ref="S578:S641" si="58">(((J578/60)/60)/24) + DATE(1970,1,1)</f>
        <v>42031.471666666665</v>
      </c>
      <c r="T578" s="14">
        <f t="shared" ref="T578:T641" si="59">(((I578/60)/60)/24) + DATE(1970,1,1)</f>
        <v>42091.43</v>
      </c>
    </row>
    <row r="579" spans="1:20" ht="45" x14ac:dyDescent="0.25">
      <c r="A579">
        <v>577</v>
      </c>
      <c r="B579" s="3" t="s">
        <v>578</v>
      </c>
      <c r="C579" s="3" t="s">
        <v>4687</v>
      </c>
      <c r="D579">
        <v>5000</v>
      </c>
      <c r="E579" s="5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8325</v>
      </c>
      <c r="O579" s="10">
        <f t="shared" si="54"/>
        <v>0.2</v>
      </c>
      <c r="P579" s="5">
        <f t="shared" si="55"/>
        <v>10</v>
      </c>
      <c r="Q579" t="str">
        <f t="shared" si="56"/>
        <v>technology</v>
      </c>
      <c r="R579" t="str">
        <f t="shared" si="57"/>
        <v>web</v>
      </c>
      <c r="S579" s="14">
        <f t="shared" si="58"/>
        <v>42450.589143518519</v>
      </c>
      <c r="T579" s="14">
        <f t="shared" si="59"/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 s="5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8325</v>
      </c>
      <c r="O580" s="10">
        <f t="shared" si="54"/>
        <v>1.12E-2</v>
      </c>
      <c r="P580" s="5">
        <f t="shared" si="55"/>
        <v>2</v>
      </c>
      <c r="Q580" t="str">
        <f t="shared" si="56"/>
        <v>technology</v>
      </c>
      <c r="R580" t="str">
        <f t="shared" si="57"/>
        <v>web</v>
      </c>
      <c r="S580" s="14">
        <f t="shared" si="58"/>
        <v>42230.578622685185</v>
      </c>
      <c r="T580" s="14">
        <f t="shared" si="59"/>
        <v>42254.578622685185</v>
      </c>
    </row>
    <row r="581" spans="1:20" ht="30" x14ac:dyDescent="0.25">
      <c r="A581">
        <v>579</v>
      </c>
      <c r="B581" s="3" t="s">
        <v>580</v>
      </c>
      <c r="C581" s="3" t="s">
        <v>4689</v>
      </c>
      <c r="D581">
        <v>12000</v>
      </c>
      <c r="E581" s="5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8325</v>
      </c>
      <c r="O581" s="10">
        <f t="shared" si="54"/>
        <v>1.4583333333333333</v>
      </c>
      <c r="P581" s="5">
        <f t="shared" si="55"/>
        <v>35</v>
      </c>
      <c r="Q581" t="str">
        <f t="shared" si="56"/>
        <v>technology</v>
      </c>
      <c r="R581" t="str">
        <f t="shared" si="57"/>
        <v>web</v>
      </c>
      <c r="S581" s="14">
        <f t="shared" si="58"/>
        <v>41968.852118055554</v>
      </c>
      <c r="T581" s="14">
        <f t="shared" si="59"/>
        <v>41998.852118055554</v>
      </c>
    </row>
    <row r="582" spans="1:20" ht="45" x14ac:dyDescent="0.25">
      <c r="A582">
        <v>580</v>
      </c>
      <c r="B582" s="3" t="s">
        <v>581</v>
      </c>
      <c r="C582" s="3" t="s">
        <v>4690</v>
      </c>
      <c r="D582">
        <v>3000</v>
      </c>
      <c r="E582" s="5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8325</v>
      </c>
      <c r="O582" s="10">
        <f t="shared" si="54"/>
        <v>3.3333333333333333E-2</v>
      </c>
      <c r="P582" s="5">
        <f t="shared" si="55"/>
        <v>1</v>
      </c>
      <c r="Q582" t="str">
        <f t="shared" si="56"/>
        <v>technology</v>
      </c>
      <c r="R582" t="str">
        <f t="shared" si="57"/>
        <v>web</v>
      </c>
      <c r="S582" s="14">
        <f t="shared" si="58"/>
        <v>42605.908182870371</v>
      </c>
      <c r="T582" s="14">
        <f t="shared" si="59"/>
        <v>42635.908182870371</v>
      </c>
    </row>
    <row r="583" spans="1:20" ht="45" x14ac:dyDescent="0.25">
      <c r="A583">
        <v>581</v>
      </c>
      <c r="B583" s="3" t="s">
        <v>582</v>
      </c>
      <c r="C583" s="3" t="s">
        <v>4691</v>
      </c>
      <c r="D583">
        <v>400</v>
      </c>
      <c r="E583" s="5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8325</v>
      </c>
      <c r="O583" s="10">
        <f t="shared" si="54"/>
        <v>0</v>
      </c>
      <c r="P583" s="5" t="str">
        <f t="shared" si="55"/>
        <v>0</v>
      </c>
      <c r="Q583" t="str">
        <f t="shared" si="56"/>
        <v>technology</v>
      </c>
      <c r="R583" t="str">
        <f t="shared" si="57"/>
        <v>web</v>
      </c>
      <c r="S583" s="14">
        <f t="shared" si="58"/>
        <v>42188.012777777782</v>
      </c>
      <c r="T583" s="14">
        <f t="shared" si="59"/>
        <v>42218.012777777782</v>
      </c>
    </row>
    <row r="584" spans="1:20" ht="45" x14ac:dyDescent="0.25">
      <c r="A584">
        <v>582</v>
      </c>
      <c r="B584" s="3" t="s">
        <v>583</v>
      </c>
      <c r="C584" s="3" t="s">
        <v>4692</v>
      </c>
      <c r="D584">
        <v>100000</v>
      </c>
      <c r="E584" s="5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8325</v>
      </c>
      <c r="O584" s="10">
        <f t="shared" si="54"/>
        <v>0</v>
      </c>
      <c r="P584" s="5" t="str">
        <f t="shared" si="55"/>
        <v>0</v>
      </c>
      <c r="Q584" t="str">
        <f t="shared" si="56"/>
        <v>technology</v>
      </c>
      <c r="R584" t="str">
        <f t="shared" si="57"/>
        <v>web</v>
      </c>
      <c r="S584" s="14">
        <f t="shared" si="58"/>
        <v>42055.739803240736</v>
      </c>
      <c r="T584" s="14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 s="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8325</v>
      </c>
      <c r="O585" s="10">
        <f t="shared" si="54"/>
        <v>1.1111111111111112E-2</v>
      </c>
      <c r="P585" s="5">
        <f t="shared" si="55"/>
        <v>1</v>
      </c>
      <c r="Q585" t="str">
        <f t="shared" si="56"/>
        <v>technology</v>
      </c>
      <c r="R585" t="str">
        <f t="shared" si="57"/>
        <v>web</v>
      </c>
      <c r="S585" s="14">
        <f t="shared" si="58"/>
        <v>42052.93850694444</v>
      </c>
      <c r="T585" s="14">
        <f t="shared" si="59"/>
        <v>42082.896840277783</v>
      </c>
    </row>
    <row r="586" spans="1:20" ht="30" x14ac:dyDescent="0.25">
      <c r="A586">
        <v>584</v>
      </c>
      <c r="B586" s="3" t="s">
        <v>585</v>
      </c>
      <c r="C586" s="3" t="s">
        <v>4694</v>
      </c>
      <c r="D586">
        <v>1000</v>
      </c>
      <c r="E586" s="5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8325</v>
      </c>
      <c r="O586" s="10">
        <f t="shared" si="54"/>
        <v>1</v>
      </c>
      <c r="P586" s="5">
        <f t="shared" si="55"/>
        <v>5</v>
      </c>
      <c r="Q586" t="str">
        <f t="shared" si="56"/>
        <v>technology</v>
      </c>
      <c r="R586" t="str">
        <f t="shared" si="57"/>
        <v>web</v>
      </c>
      <c r="S586" s="14">
        <f t="shared" si="58"/>
        <v>42049.716620370367</v>
      </c>
      <c r="T586" s="14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 s="5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8325</v>
      </c>
      <c r="O587" s="10">
        <f t="shared" si="54"/>
        <v>0</v>
      </c>
      <c r="P587" s="5" t="str">
        <f t="shared" si="55"/>
        <v>0</v>
      </c>
      <c r="Q587" t="str">
        <f t="shared" si="56"/>
        <v>technology</v>
      </c>
      <c r="R587" t="str">
        <f t="shared" si="57"/>
        <v>web</v>
      </c>
      <c r="S587" s="14">
        <f t="shared" si="58"/>
        <v>42283.3909375</v>
      </c>
      <c r="T587" s="14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 s="5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8325</v>
      </c>
      <c r="O588" s="10">
        <f t="shared" si="54"/>
        <v>0.55999999999999994</v>
      </c>
      <c r="P588" s="5">
        <f t="shared" si="55"/>
        <v>14</v>
      </c>
      <c r="Q588" t="str">
        <f t="shared" si="56"/>
        <v>technology</v>
      </c>
      <c r="R588" t="str">
        <f t="shared" si="57"/>
        <v>web</v>
      </c>
      <c r="S588" s="14">
        <f t="shared" si="58"/>
        <v>42020.854247685187</v>
      </c>
      <c r="T588" s="14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 s="5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8325</v>
      </c>
      <c r="O589" s="10">
        <f t="shared" si="54"/>
        <v>9.0833333333333339</v>
      </c>
      <c r="P589" s="5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4">
        <f t="shared" si="58"/>
        <v>42080.757326388892</v>
      </c>
      <c r="T589" s="14">
        <f t="shared" si="59"/>
        <v>42110.757326388892</v>
      </c>
    </row>
    <row r="590" spans="1:20" ht="45" x14ac:dyDescent="0.25">
      <c r="A590">
        <v>588</v>
      </c>
      <c r="B590" s="3" t="s">
        <v>589</v>
      </c>
      <c r="C590" s="3" t="s">
        <v>4698</v>
      </c>
      <c r="D590">
        <v>9000</v>
      </c>
      <c r="E590" s="5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8325</v>
      </c>
      <c r="O590" s="10">
        <f t="shared" si="54"/>
        <v>3.3444444444444441</v>
      </c>
      <c r="P590" s="5">
        <f t="shared" si="55"/>
        <v>150.5</v>
      </c>
      <c r="Q590" t="str">
        <f t="shared" si="56"/>
        <v>technology</v>
      </c>
      <c r="R590" t="str">
        <f t="shared" si="57"/>
        <v>web</v>
      </c>
      <c r="S590" s="14">
        <f t="shared" si="58"/>
        <v>42631.769513888896</v>
      </c>
      <c r="T590" s="14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 s="5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8325</v>
      </c>
      <c r="O591" s="10">
        <f t="shared" si="54"/>
        <v>1.3333333333333334E-2</v>
      </c>
      <c r="P591" s="5">
        <f t="shared" si="55"/>
        <v>1</v>
      </c>
      <c r="Q591" t="str">
        <f t="shared" si="56"/>
        <v>technology</v>
      </c>
      <c r="R591" t="str">
        <f t="shared" si="57"/>
        <v>web</v>
      </c>
      <c r="S591" s="14">
        <f t="shared" si="58"/>
        <v>42178.614571759259</v>
      </c>
      <c r="T591" s="14">
        <f t="shared" si="59"/>
        <v>42193.614571759259</v>
      </c>
    </row>
    <row r="592" spans="1:20" ht="45" x14ac:dyDescent="0.25">
      <c r="A592">
        <v>590</v>
      </c>
      <c r="B592" s="3" t="s">
        <v>591</v>
      </c>
      <c r="C592" s="3" t="s">
        <v>4700</v>
      </c>
      <c r="D592">
        <v>5000</v>
      </c>
      <c r="E592" s="5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8325</v>
      </c>
      <c r="O592" s="10">
        <f t="shared" si="54"/>
        <v>4.46</v>
      </c>
      <c r="P592" s="5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4">
        <f t="shared" si="58"/>
        <v>42377.554756944446</v>
      </c>
      <c r="T592" s="14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 s="5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8325</v>
      </c>
      <c r="O593" s="10">
        <f t="shared" si="54"/>
        <v>6.0999999999999999E-2</v>
      </c>
      <c r="P593" s="5">
        <f t="shared" si="55"/>
        <v>30.5</v>
      </c>
      <c r="Q593" t="str">
        <f t="shared" si="56"/>
        <v>technology</v>
      </c>
      <c r="R593" t="str">
        <f t="shared" si="57"/>
        <v>web</v>
      </c>
      <c r="S593" s="14">
        <f t="shared" si="58"/>
        <v>42177.543171296296</v>
      </c>
      <c r="T593" s="14">
        <f t="shared" si="59"/>
        <v>42207.543171296296</v>
      </c>
    </row>
    <row r="594" spans="1:20" ht="45" x14ac:dyDescent="0.25">
      <c r="A594">
        <v>592</v>
      </c>
      <c r="B594" s="3" t="s">
        <v>593</v>
      </c>
      <c r="C594" s="3" t="s">
        <v>4702</v>
      </c>
      <c r="D594">
        <v>7500</v>
      </c>
      <c r="E594" s="5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8325</v>
      </c>
      <c r="O594" s="10">
        <f t="shared" si="54"/>
        <v>3.3333333333333335</v>
      </c>
      <c r="P594" s="5">
        <f t="shared" si="55"/>
        <v>250</v>
      </c>
      <c r="Q594" t="str">
        <f t="shared" si="56"/>
        <v>technology</v>
      </c>
      <c r="R594" t="str">
        <f t="shared" si="57"/>
        <v>web</v>
      </c>
      <c r="S594" s="14">
        <f t="shared" si="58"/>
        <v>41946.232175925928</v>
      </c>
      <c r="T594" s="14">
        <f t="shared" si="59"/>
        <v>41976.232175925921</v>
      </c>
    </row>
    <row r="595" spans="1:20" ht="45" x14ac:dyDescent="0.25">
      <c r="A595">
        <v>593</v>
      </c>
      <c r="B595" s="3" t="s">
        <v>594</v>
      </c>
      <c r="C595" s="3" t="s">
        <v>4703</v>
      </c>
      <c r="D595">
        <v>500</v>
      </c>
      <c r="E595" s="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8325</v>
      </c>
      <c r="O595" s="10">
        <f t="shared" si="54"/>
        <v>23</v>
      </c>
      <c r="P595" s="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4">
        <f t="shared" si="58"/>
        <v>42070.677604166667</v>
      </c>
      <c r="T595" s="14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 s="5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8325</v>
      </c>
      <c r="O596" s="10">
        <f t="shared" si="54"/>
        <v>0.104</v>
      </c>
      <c r="P596" s="5">
        <f t="shared" si="55"/>
        <v>13</v>
      </c>
      <c r="Q596" t="str">
        <f t="shared" si="56"/>
        <v>technology</v>
      </c>
      <c r="R596" t="str">
        <f t="shared" si="57"/>
        <v>web</v>
      </c>
      <c r="S596" s="14">
        <f t="shared" si="58"/>
        <v>42446.780162037037</v>
      </c>
      <c r="T596" s="14">
        <f t="shared" si="59"/>
        <v>42476.780162037037</v>
      </c>
    </row>
    <row r="597" spans="1:20" ht="45" x14ac:dyDescent="0.25">
      <c r="A597">
        <v>595</v>
      </c>
      <c r="B597" s="3" t="s">
        <v>596</v>
      </c>
      <c r="C597" s="3" t="s">
        <v>4705</v>
      </c>
      <c r="D597">
        <v>100000</v>
      </c>
      <c r="E597" s="5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8325</v>
      </c>
      <c r="O597" s="10">
        <f t="shared" si="54"/>
        <v>0.42599999999999999</v>
      </c>
      <c r="P597" s="5">
        <f t="shared" si="55"/>
        <v>53.25</v>
      </c>
      <c r="Q597" t="str">
        <f t="shared" si="56"/>
        <v>technology</v>
      </c>
      <c r="R597" t="str">
        <f t="shared" si="57"/>
        <v>web</v>
      </c>
      <c r="S597" s="14">
        <f t="shared" si="58"/>
        <v>42083.069884259254</v>
      </c>
      <c r="T597" s="14">
        <f t="shared" si="59"/>
        <v>42128.069884259254</v>
      </c>
    </row>
    <row r="598" spans="1:20" ht="30" x14ac:dyDescent="0.25">
      <c r="A598">
        <v>596</v>
      </c>
      <c r="B598" s="3" t="s">
        <v>597</v>
      </c>
      <c r="C598" s="3" t="s">
        <v>4706</v>
      </c>
      <c r="D598">
        <v>20000</v>
      </c>
      <c r="E598" s="5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8325</v>
      </c>
      <c r="O598" s="10">
        <f t="shared" si="54"/>
        <v>0.03</v>
      </c>
      <c r="P598" s="5">
        <f t="shared" si="55"/>
        <v>3</v>
      </c>
      <c r="Q598" t="str">
        <f t="shared" si="56"/>
        <v>technology</v>
      </c>
      <c r="R598" t="str">
        <f t="shared" si="57"/>
        <v>web</v>
      </c>
      <c r="S598" s="14">
        <f t="shared" si="58"/>
        <v>42646.896898148145</v>
      </c>
      <c r="T598" s="14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 s="5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8325</v>
      </c>
      <c r="O599" s="10">
        <f t="shared" si="54"/>
        <v>0.26666666666666666</v>
      </c>
      <c r="P599" s="5">
        <f t="shared" si="55"/>
        <v>10</v>
      </c>
      <c r="Q599" t="str">
        <f t="shared" si="56"/>
        <v>technology</v>
      </c>
      <c r="R599" t="str">
        <f t="shared" si="57"/>
        <v>web</v>
      </c>
      <c r="S599" s="14">
        <f t="shared" si="58"/>
        <v>42545.705266203702</v>
      </c>
      <c r="T599" s="14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 s="5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8325</v>
      </c>
      <c r="O600" s="10">
        <f t="shared" si="54"/>
        <v>34</v>
      </c>
      <c r="P600" s="5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4">
        <f t="shared" si="58"/>
        <v>41948.00209490741</v>
      </c>
      <c r="T600" s="14">
        <f t="shared" si="59"/>
        <v>41978.00209490741</v>
      </c>
    </row>
    <row r="601" spans="1:20" ht="45" x14ac:dyDescent="0.25">
      <c r="A601">
        <v>599</v>
      </c>
      <c r="B601" s="3" t="s">
        <v>600</v>
      </c>
      <c r="C601" s="3" t="s">
        <v>4709</v>
      </c>
      <c r="D601">
        <v>50000</v>
      </c>
      <c r="E601" s="5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8325</v>
      </c>
      <c r="O601" s="10">
        <f t="shared" si="54"/>
        <v>6.2E-2</v>
      </c>
      <c r="P601" s="5">
        <f t="shared" si="55"/>
        <v>15.5</v>
      </c>
      <c r="Q601" t="str">
        <f t="shared" si="56"/>
        <v>technology</v>
      </c>
      <c r="R601" t="str">
        <f t="shared" si="57"/>
        <v>web</v>
      </c>
      <c r="S601" s="14">
        <f t="shared" si="58"/>
        <v>42047.812523148154</v>
      </c>
      <c r="T601" s="14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 s="5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8325</v>
      </c>
      <c r="O602" s="10">
        <f t="shared" si="54"/>
        <v>2</v>
      </c>
      <c r="P602" s="5">
        <f t="shared" si="55"/>
        <v>100</v>
      </c>
      <c r="Q602" t="str">
        <f t="shared" si="56"/>
        <v>technology</v>
      </c>
      <c r="R602" t="str">
        <f t="shared" si="57"/>
        <v>web</v>
      </c>
      <c r="S602" s="14">
        <f t="shared" si="58"/>
        <v>42073.798171296294</v>
      </c>
      <c r="T602" s="14">
        <f t="shared" si="59"/>
        <v>42133.798171296294</v>
      </c>
    </row>
    <row r="603" spans="1:20" ht="45" x14ac:dyDescent="0.25">
      <c r="A603">
        <v>601</v>
      </c>
      <c r="B603" s="3" t="s">
        <v>602</v>
      </c>
      <c r="C603" s="3" t="s">
        <v>4711</v>
      </c>
      <c r="D603">
        <v>10000</v>
      </c>
      <c r="E603" s="5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8325</v>
      </c>
      <c r="O603" s="10">
        <f t="shared" si="54"/>
        <v>1.4000000000000001</v>
      </c>
      <c r="P603" s="5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4">
        <f t="shared" si="58"/>
        <v>41969.858090277776</v>
      </c>
      <c r="T603" s="14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 s="5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8325</v>
      </c>
      <c r="O604" s="10">
        <f t="shared" si="54"/>
        <v>0</v>
      </c>
      <c r="P604" s="5" t="str">
        <f t="shared" si="55"/>
        <v>0</v>
      </c>
      <c r="Q604" t="str">
        <f t="shared" si="56"/>
        <v>technology</v>
      </c>
      <c r="R604" t="str">
        <f t="shared" si="57"/>
        <v>web</v>
      </c>
      <c r="S604" s="14">
        <f t="shared" si="58"/>
        <v>42143.79415509259</v>
      </c>
      <c r="T604" s="14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 s="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8325</v>
      </c>
      <c r="O605" s="10">
        <f t="shared" si="54"/>
        <v>3.9334666666666664</v>
      </c>
      <c r="P605" s="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4">
        <f t="shared" si="58"/>
        <v>41835.639155092591</v>
      </c>
      <c r="T605" s="14">
        <f t="shared" si="59"/>
        <v>41865.639155092591</v>
      </c>
    </row>
    <row r="606" spans="1:20" ht="45" x14ac:dyDescent="0.25">
      <c r="A606">
        <v>604</v>
      </c>
      <c r="B606" s="3" t="s">
        <v>605</v>
      </c>
      <c r="C606" s="3" t="s">
        <v>4714</v>
      </c>
      <c r="D606">
        <v>1500</v>
      </c>
      <c r="E606" s="5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8325</v>
      </c>
      <c r="O606" s="10">
        <f t="shared" si="54"/>
        <v>0</v>
      </c>
      <c r="P606" s="5" t="str">
        <f t="shared" si="55"/>
        <v>0</v>
      </c>
      <c r="Q606" t="str">
        <f t="shared" si="56"/>
        <v>technology</v>
      </c>
      <c r="R606" t="str">
        <f t="shared" si="57"/>
        <v>web</v>
      </c>
      <c r="S606" s="14">
        <f t="shared" si="58"/>
        <v>41849.035370370373</v>
      </c>
      <c r="T606" s="14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 s="5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8325</v>
      </c>
      <c r="O607" s="10">
        <f t="shared" si="54"/>
        <v>2.62</v>
      </c>
      <c r="P607" s="5">
        <f t="shared" si="55"/>
        <v>16.375</v>
      </c>
      <c r="Q607" t="str">
        <f t="shared" si="56"/>
        <v>technology</v>
      </c>
      <c r="R607" t="str">
        <f t="shared" si="57"/>
        <v>web</v>
      </c>
      <c r="S607" s="14">
        <f t="shared" si="58"/>
        <v>42194.357731481476</v>
      </c>
      <c r="T607" s="14">
        <f t="shared" si="59"/>
        <v>42239.357731481476</v>
      </c>
    </row>
    <row r="608" spans="1:20" ht="45" x14ac:dyDescent="0.25">
      <c r="A608">
        <v>606</v>
      </c>
      <c r="B608" s="3" t="s">
        <v>607</v>
      </c>
      <c r="C608" s="3" t="s">
        <v>4716</v>
      </c>
      <c r="D608">
        <v>5000</v>
      </c>
      <c r="E608" s="5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8325</v>
      </c>
      <c r="O608" s="10">
        <f t="shared" si="54"/>
        <v>0.2</v>
      </c>
      <c r="P608" s="5">
        <f t="shared" si="55"/>
        <v>10</v>
      </c>
      <c r="Q608" t="str">
        <f t="shared" si="56"/>
        <v>technology</v>
      </c>
      <c r="R608" t="str">
        <f t="shared" si="57"/>
        <v>web</v>
      </c>
      <c r="S608" s="14">
        <f t="shared" si="58"/>
        <v>42102.650567129633</v>
      </c>
      <c r="T608" s="14">
        <f t="shared" si="59"/>
        <v>42148.625</v>
      </c>
    </row>
    <row r="609" spans="1:20" ht="45" x14ac:dyDescent="0.25">
      <c r="A609">
        <v>607</v>
      </c>
      <c r="B609" s="3" t="s">
        <v>608</v>
      </c>
      <c r="C609" s="3" t="s">
        <v>4717</v>
      </c>
      <c r="D609">
        <v>250</v>
      </c>
      <c r="E609" s="5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8325</v>
      </c>
      <c r="O609" s="10">
        <f t="shared" si="54"/>
        <v>0</v>
      </c>
      <c r="P609" s="5" t="str">
        <f t="shared" si="55"/>
        <v>0</v>
      </c>
      <c r="Q609" t="str">
        <f t="shared" si="56"/>
        <v>technology</v>
      </c>
      <c r="R609" t="str">
        <f t="shared" si="57"/>
        <v>web</v>
      </c>
      <c r="S609" s="14">
        <f t="shared" si="58"/>
        <v>42300.825648148151</v>
      </c>
      <c r="T609" s="14">
        <f t="shared" si="59"/>
        <v>42330.867314814815</v>
      </c>
    </row>
    <row r="610" spans="1:20" ht="45" x14ac:dyDescent="0.25">
      <c r="A610">
        <v>608</v>
      </c>
      <c r="B610" s="3" t="s">
        <v>609</v>
      </c>
      <c r="C610" s="3" t="s">
        <v>4718</v>
      </c>
      <c r="D610">
        <v>150000</v>
      </c>
      <c r="E610" s="5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8325</v>
      </c>
      <c r="O610" s="10">
        <f t="shared" si="54"/>
        <v>0.97400000000000009</v>
      </c>
      <c r="P610" s="5">
        <f t="shared" si="55"/>
        <v>292.2</v>
      </c>
      <c r="Q610" t="str">
        <f t="shared" si="56"/>
        <v>technology</v>
      </c>
      <c r="R610" t="str">
        <f t="shared" si="57"/>
        <v>web</v>
      </c>
      <c r="S610" s="14">
        <f t="shared" si="58"/>
        <v>42140.921064814815</v>
      </c>
      <c r="T610" s="14">
        <f t="shared" si="59"/>
        <v>42170.921064814815</v>
      </c>
    </row>
    <row r="611" spans="1:20" ht="45" x14ac:dyDescent="0.25">
      <c r="A611">
        <v>609</v>
      </c>
      <c r="B611" s="3" t="s">
        <v>610</v>
      </c>
      <c r="C611" s="3" t="s">
        <v>4719</v>
      </c>
      <c r="D611">
        <v>780</v>
      </c>
      <c r="E611" s="5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8325</v>
      </c>
      <c r="O611" s="10">
        <f t="shared" si="54"/>
        <v>0.64102564102564097</v>
      </c>
      <c r="P611" s="5">
        <f t="shared" si="55"/>
        <v>5</v>
      </c>
      <c r="Q611" t="str">
        <f t="shared" si="56"/>
        <v>technology</v>
      </c>
      <c r="R611" t="str">
        <f t="shared" si="57"/>
        <v>web</v>
      </c>
      <c r="S611" s="14">
        <f t="shared" si="58"/>
        <v>42307.034074074079</v>
      </c>
      <c r="T611" s="14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 s="5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8325</v>
      </c>
      <c r="O612" s="10">
        <f t="shared" si="54"/>
        <v>0</v>
      </c>
      <c r="P612" s="5" t="str">
        <f t="shared" si="55"/>
        <v>0</v>
      </c>
      <c r="Q612" t="str">
        <f t="shared" si="56"/>
        <v>technology</v>
      </c>
      <c r="R612" t="str">
        <f t="shared" si="57"/>
        <v>web</v>
      </c>
      <c r="S612" s="14">
        <f t="shared" si="58"/>
        <v>42086.83085648148</v>
      </c>
      <c r="T612" s="14">
        <f t="shared" si="59"/>
        <v>42116.83085648148</v>
      </c>
    </row>
    <row r="613" spans="1:20" ht="45" x14ac:dyDescent="0.25">
      <c r="A613">
        <v>611</v>
      </c>
      <c r="B613" s="3" t="s">
        <v>612</v>
      </c>
      <c r="C613" s="3" t="s">
        <v>4721</v>
      </c>
      <c r="D613">
        <v>80000</v>
      </c>
      <c r="E613" s="5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8325</v>
      </c>
      <c r="O613" s="10">
        <f t="shared" si="54"/>
        <v>0</v>
      </c>
      <c r="P613" s="5" t="str">
        <f t="shared" si="55"/>
        <v>0</v>
      </c>
      <c r="Q613" t="str">
        <f t="shared" si="56"/>
        <v>technology</v>
      </c>
      <c r="R613" t="str">
        <f t="shared" si="57"/>
        <v>web</v>
      </c>
      <c r="S613" s="14">
        <f t="shared" si="58"/>
        <v>42328.560613425929</v>
      </c>
      <c r="T613" s="14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 s="5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8325</v>
      </c>
      <c r="O614" s="10">
        <f t="shared" si="54"/>
        <v>0</v>
      </c>
      <c r="P614" s="5" t="str">
        <f t="shared" si="55"/>
        <v>0</v>
      </c>
      <c r="Q614" t="str">
        <f t="shared" si="56"/>
        <v>technology</v>
      </c>
      <c r="R614" t="str">
        <f t="shared" si="57"/>
        <v>web</v>
      </c>
      <c r="S614" s="14">
        <f t="shared" si="58"/>
        <v>42585.031782407401</v>
      </c>
      <c r="T614" s="14">
        <f t="shared" si="59"/>
        <v>42615.031782407401</v>
      </c>
    </row>
    <row r="615" spans="1:20" ht="45" x14ac:dyDescent="0.25">
      <c r="A615">
        <v>613</v>
      </c>
      <c r="B615" s="3" t="s">
        <v>614</v>
      </c>
      <c r="C615" s="3" t="s">
        <v>4723</v>
      </c>
      <c r="D615">
        <v>60000</v>
      </c>
      <c r="E615" s="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8325</v>
      </c>
      <c r="O615" s="10">
        <f t="shared" si="54"/>
        <v>21.363333333333333</v>
      </c>
      <c r="P615" s="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4">
        <f t="shared" si="58"/>
        <v>42247.496759259258</v>
      </c>
      <c r="T615" s="14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 s="5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8325</v>
      </c>
      <c r="O616" s="10">
        <f t="shared" si="54"/>
        <v>0</v>
      </c>
      <c r="P616" s="5" t="str">
        <f t="shared" si="55"/>
        <v>0</v>
      </c>
      <c r="Q616" t="str">
        <f t="shared" si="56"/>
        <v>technology</v>
      </c>
      <c r="R616" t="str">
        <f t="shared" si="57"/>
        <v>web</v>
      </c>
      <c r="S616" s="14">
        <f t="shared" si="58"/>
        <v>42515.061805555553</v>
      </c>
      <c r="T616" s="14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 s="5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8325</v>
      </c>
      <c r="O617" s="10">
        <f t="shared" si="54"/>
        <v>0</v>
      </c>
      <c r="P617" s="5" t="str">
        <f t="shared" si="55"/>
        <v>0</v>
      </c>
      <c r="Q617" t="str">
        <f t="shared" si="56"/>
        <v>technology</v>
      </c>
      <c r="R617" t="str">
        <f t="shared" si="57"/>
        <v>web</v>
      </c>
      <c r="S617" s="14">
        <f t="shared" si="58"/>
        <v>42242.122210648144</v>
      </c>
      <c r="T617" s="14">
        <f t="shared" si="59"/>
        <v>42272.122210648144</v>
      </c>
    </row>
    <row r="618" spans="1:20" ht="45" x14ac:dyDescent="0.25">
      <c r="A618">
        <v>616</v>
      </c>
      <c r="B618" s="3" t="s">
        <v>617</v>
      </c>
      <c r="C618" s="3" t="s">
        <v>4726</v>
      </c>
      <c r="D618">
        <v>5000</v>
      </c>
      <c r="E618" s="5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8325</v>
      </c>
      <c r="O618" s="10">
        <f t="shared" si="54"/>
        <v>0</v>
      </c>
      <c r="P618" s="5" t="str">
        <f t="shared" si="55"/>
        <v>0</v>
      </c>
      <c r="Q618" t="str">
        <f t="shared" si="56"/>
        <v>technology</v>
      </c>
      <c r="R618" t="str">
        <f t="shared" si="57"/>
        <v>web</v>
      </c>
      <c r="S618" s="14">
        <f t="shared" si="58"/>
        <v>42761.376238425932</v>
      </c>
      <c r="T618" s="14">
        <f t="shared" si="59"/>
        <v>42791.376238425932</v>
      </c>
    </row>
    <row r="619" spans="1:20" ht="45" x14ac:dyDescent="0.25">
      <c r="A619">
        <v>617</v>
      </c>
      <c r="B619" s="3" t="s">
        <v>618</v>
      </c>
      <c r="C619" s="3" t="s">
        <v>4727</v>
      </c>
      <c r="D619">
        <v>2000</v>
      </c>
      <c r="E619" s="5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8325</v>
      </c>
      <c r="O619" s="10">
        <f t="shared" si="54"/>
        <v>3</v>
      </c>
      <c r="P619" s="5">
        <f t="shared" si="55"/>
        <v>20</v>
      </c>
      <c r="Q619" t="str">
        <f t="shared" si="56"/>
        <v>technology</v>
      </c>
      <c r="R619" t="str">
        <f t="shared" si="57"/>
        <v>web</v>
      </c>
      <c r="S619" s="14">
        <f t="shared" si="58"/>
        <v>42087.343090277776</v>
      </c>
      <c r="T619" s="14">
        <f t="shared" si="59"/>
        <v>42132.343090277776</v>
      </c>
    </row>
    <row r="620" spans="1:20" ht="45" x14ac:dyDescent="0.25">
      <c r="A620">
        <v>618</v>
      </c>
      <c r="B620" s="3" t="s">
        <v>619</v>
      </c>
      <c r="C620" s="3" t="s">
        <v>4728</v>
      </c>
      <c r="D620">
        <v>400</v>
      </c>
      <c r="E620" s="5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8325</v>
      </c>
      <c r="O620" s="10">
        <f t="shared" si="54"/>
        <v>0</v>
      </c>
      <c r="P620" s="5" t="str">
        <f t="shared" si="55"/>
        <v>0</v>
      </c>
      <c r="Q620" t="str">
        <f t="shared" si="56"/>
        <v>technology</v>
      </c>
      <c r="R620" t="str">
        <f t="shared" si="57"/>
        <v>web</v>
      </c>
      <c r="S620" s="14">
        <f t="shared" si="58"/>
        <v>42317.810219907406</v>
      </c>
      <c r="T620" s="14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 s="5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8325</v>
      </c>
      <c r="O621" s="10">
        <f t="shared" si="54"/>
        <v>3.9999999999999996E-5</v>
      </c>
      <c r="P621" s="5">
        <f t="shared" si="55"/>
        <v>1</v>
      </c>
      <c r="Q621" t="str">
        <f t="shared" si="56"/>
        <v>technology</v>
      </c>
      <c r="R621" t="str">
        <f t="shared" si="57"/>
        <v>web</v>
      </c>
      <c r="S621" s="14">
        <f t="shared" si="58"/>
        <v>41908.650347222225</v>
      </c>
      <c r="T621" s="14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 s="5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8325</v>
      </c>
      <c r="O622" s="10">
        <f t="shared" si="54"/>
        <v>1</v>
      </c>
      <c r="P622" s="5">
        <f t="shared" si="55"/>
        <v>300</v>
      </c>
      <c r="Q622" t="str">
        <f t="shared" si="56"/>
        <v>technology</v>
      </c>
      <c r="R622" t="str">
        <f t="shared" si="57"/>
        <v>web</v>
      </c>
      <c r="S622" s="14">
        <f t="shared" si="58"/>
        <v>41831.716874999998</v>
      </c>
      <c r="T622" s="14">
        <f t="shared" si="59"/>
        <v>41876.716874999998</v>
      </c>
    </row>
    <row r="623" spans="1:20" ht="45" x14ac:dyDescent="0.25">
      <c r="A623">
        <v>621</v>
      </c>
      <c r="B623" s="3" t="s">
        <v>622</v>
      </c>
      <c r="C623" s="3" t="s">
        <v>4731</v>
      </c>
      <c r="D623">
        <v>25000</v>
      </c>
      <c r="E623" s="5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8325</v>
      </c>
      <c r="O623" s="10">
        <f t="shared" si="54"/>
        <v>1.044</v>
      </c>
      <c r="P623" s="5">
        <f t="shared" si="55"/>
        <v>87</v>
      </c>
      <c r="Q623" t="str">
        <f t="shared" si="56"/>
        <v>technology</v>
      </c>
      <c r="R623" t="str">
        <f t="shared" si="57"/>
        <v>web</v>
      </c>
      <c r="S623" s="14">
        <f t="shared" si="58"/>
        <v>42528.987696759257</v>
      </c>
      <c r="T623" s="14">
        <f t="shared" si="59"/>
        <v>42558.987696759257</v>
      </c>
    </row>
    <row r="624" spans="1:20" ht="45" x14ac:dyDescent="0.25">
      <c r="A624">
        <v>622</v>
      </c>
      <c r="B624" s="3" t="s">
        <v>623</v>
      </c>
      <c r="C624" s="3" t="s">
        <v>4732</v>
      </c>
      <c r="D624">
        <v>6000</v>
      </c>
      <c r="E624" s="5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8325</v>
      </c>
      <c r="O624" s="10">
        <f t="shared" si="54"/>
        <v>5.6833333333333336</v>
      </c>
      <c r="P624" s="5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4">
        <f t="shared" si="58"/>
        <v>42532.774745370371</v>
      </c>
      <c r="T624" s="14">
        <f t="shared" si="59"/>
        <v>42552.774745370371</v>
      </c>
    </row>
    <row r="625" spans="1:20" ht="45" x14ac:dyDescent="0.25">
      <c r="A625">
        <v>623</v>
      </c>
      <c r="B625" s="3" t="s">
        <v>624</v>
      </c>
      <c r="C625" s="3" t="s">
        <v>4733</v>
      </c>
      <c r="D625">
        <v>75000</v>
      </c>
      <c r="E625" s="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8325</v>
      </c>
      <c r="O625" s="10">
        <f t="shared" si="54"/>
        <v>0</v>
      </c>
      <c r="P625" s="5" t="str">
        <f t="shared" si="55"/>
        <v>0</v>
      </c>
      <c r="Q625" t="str">
        <f t="shared" si="56"/>
        <v>technology</v>
      </c>
      <c r="R625" t="str">
        <f t="shared" si="57"/>
        <v>web</v>
      </c>
      <c r="S625" s="14">
        <f t="shared" si="58"/>
        <v>42122.009224537032</v>
      </c>
      <c r="T625" s="14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 s="5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8325</v>
      </c>
      <c r="O626" s="10">
        <f t="shared" si="54"/>
        <v>0</v>
      </c>
      <c r="P626" s="5" t="str">
        <f t="shared" si="55"/>
        <v>0</v>
      </c>
      <c r="Q626" t="str">
        <f t="shared" si="56"/>
        <v>technology</v>
      </c>
      <c r="R626" t="str">
        <f t="shared" si="57"/>
        <v>web</v>
      </c>
      <c r="S626" s="14">
        <f t="shared" si="58"/>
        <v>42108.988900462966</v>
      </c>
      <c r="T626" s="14">
        <f t="shared" si="59"/>
        <v>42138.988900462966</v>
      </c>
    </row>
    <row r="627" spans="1:20" ht="45" x14ac:dyDescent="0.25">
      <c r="A627">
        <v>625</v>
      </c>
      <c r="B627" s="3" t="s">
        <v>626</v>
      </c>
      <c r="C627" s="3" t="s">
        <v>4735</v>
      </c>
      <c r="D627">
        <v>25000</v>
      </c>
      <c r="E627" s="5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8325</v>
      </c>
      <c r="O627" s="10">
        <f t="shared" si="54"/>
        <v>0</v>
      </c>
      <c r="P627" s="5" t="str">
        <f t="shared" si="55"/>
        <v>0</v>
      </c>
      <c r="Q627" t="str">
        <f t="shared" si="56"/>
        <v>technology</v>
      </c>
      <c r="R627" t="str">
        <f t="shared" si="57"/>
        <v>web</v>
      </c>
      <c r="S627" s="14">
        <f t="shared" si="58"/>
        <v>42790.895567129628</v>
      </c>
      <c r="T627" s="14">
        <f t="shared" si="59"/>
        <v>42820.853900462964</v>
      </c>
    </row>
    <row r="628" spans="1:20" ht="45" x14ac:dyDescent="0.25">
      <c r="A628">
        <v>626</v>
      </c>
      <c r="B628" s="3" t="s">
        <v>627</v>
      </c>
      <c r="C628" s="3" t="s">
        <v>4736</v>
      </c>
      <c r="D628">
        <v>25000</v>
      </c>
      <c r="E628" s="5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8325</v>
      </c>
      <c r="O628" s="10">
        <f t="shared" si="54"/>
        <v>17.380000000000003</v>
      </c>
      <c r="P628" s="5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4">
        <f t="shared" si="58"/>
        <v>42198.559479166666</v>
      </c>
      <c r="T628" s="14">
        <f t="shared" si="59"/>
        <v>42231.556944444441</v>
      </c>
    </row>
    <row r="629" spans="1:20" ht="45" x14ac:dyDescent="0.25">
      <c r="A629">
        <v>627</v>
      </c>
      <c r="B629" s="3" t="s">
        <v>628</v>
      </c>
      <c r="C629" s="3" t="s">
        <v>4737</v>
      </c>
      <c r="D629">
        <v>450000</v>
      </c>
      <c r="E629" s="5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8325</v>
      </c>
      <c r="O629" s="10">
        <f t="shared" si="54"/>
        <v>0.02</v>
      </c>
      <c r="P629" s="5">
        <f t="shared" si="55"/>
        <v>90</v>
      </c>
      <c r="Q629" t="str">
        <f t="shared" si="56"/>
        <v>technology</v>
      </c>
      <c r="R629" t="str">
        <f t="shared" si="57"/>
        <v>web</v>
      </c>
      <c r="S629" s="14">
        <f t="shared" si="58"/>
        <v>42384.306840277779</v>
      </c>
      <c r="T629" s="14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 s="5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8325</v>
      </c>
      <c r="O630" s="10">
        <f t="shared" si="54"/>
        <v>0</v>
      </c>
      <c r="P630" s="5" t="str">
        <f t="shared" si="55"/>
        <v>0</v>
      </c>
      <c r="Q630" t="str">
        <f t="shared" si="56"/>
        <v>technology</v>
      </c>
      <c r="R630" t="str">
        <f t="shared" si="57"/>
        <v>web</v>
      </c>
      <c r="S630" s="14">
        <f t="shared" si="58"/>
        <v>41803.692789351851</v>
      </c>
      <c r="T630" s="14">
        <f t="shared" si="59"/>
        <v>41833.692789351851</v>
      </c>
    </row>
    <row r="631" spans="1:20" ht="45" x14ac:dyDescent="0.25">
      <c r="A631">
        <v>629</v>
      </c>
      <c r="B631" s="3" t="s">
        <v>630</v>
      </c>
      <c r="C631" s="3" t="s">
        <v>4739</v>
      </c>
      <c r="D631">
        <v>200000</v>
      </c>
      <c r="E631" s="5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8325</v>
      </c>
      <c r="O631" s="10">
        <f t="shared" si="54"/>
        <v>0.17500000000000002</v>
      </c>
      <c r="P631" s="5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4">
        <f t="shared" si="58"/>
        <v>42474.637824074074</v>
      </c>
      <c r="T631" s="14">
        <f t="shared" si="59"/>
        <v>42504.637824074074</v>
      </c>
    </row>
    <row r="632" spans="1:20" ht="45" x14ac:dyDescent="0.25">
      <c r="A632">
        <v>630</v>
      </c>
      <c r="B632" s="3" t="s">
        <v>631</v>
      </c>
      <c r="C632" s="3" t="s">
        <v>4740</v>
      </c>
      <c r="D632">
        <v>11999</v>
      </c>
      <c r="E632" s="5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8325</v>
      </c>
      <c r="O632" s="10">
        <f t="shared" si="54"/>
        <v>8.3340278356529712E-2</v>
      </c>
      <c r="P632" s="5">
        <f t="shared" si="55"/>
        <v>10</v>
      </c>
      <c r="Q632" t="str">
        <f t="shared" si="56"/>
        <v>technology</v>
      </c>
      <c r="R632" t="str">
        <f t="shared" si="57"/>
        <v>web</v>
      </c>
      <c r="S632" s="14">
        <f t="shared" si="58"/>
        <v>42223.619456018518</v>
      </c>
      <c r="T632" s="14">
        <f t="shared" si="59"/>
        <v>42253.215277777781</v>
      </c>
    </row>
    <row r="633" spans="1:20" ht="30" x14ac:dyDescent="0.25">
      <c r="A633">
        <v>631</v>
      </c>
      <c r="B633" s="3" t="s">
        <v>632</v>
      </c>
      <c r="C633" s="3" t="s">
        <v>4741</v>
      </c>
      <c r="D633">
        <v>50000</v>
      </c>
      <c r="E633" s="5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8325</v>
      </c>
      <c r="O633" s="10">
        <f t="shared" si="54"/>
        <v>1.38</v>
      </c>
      <c r="P633" s="5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4">
        <f t="shared" si="58"/>
        <v>42489.772326388891</v>
      </c>
      <c r="T633" s="14">
        <f t="shared" si="59"/>
        <v>42518.772326388891</v>
      </c>
    </row>
    <row r="634" spans="1:20" ht="30" x14ac:dyDescent="0.25">
      <c r="A634">
        <v>632</v>
      </c>
      <c r="B634" s="3" t="s">
        <v>633</v>
      </c>
      <c r="C634" s="3" t="s">
        <v>4742</v>
      </c>
      <c r="D634">
        <v>20000</v>
      </c>
      <c r="E634" s="5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8325</v>
      </c>
      <c r="O634" s="10">
        <f t="shared" si="54"/>
        <v>0</v>
      </c>
      <c r="P634" s="5" t="str">
        <f t="shared" si="55"/>
        <v>0</v>
      </c>
      <c r="Q634" t="str">
        <f t="shared" si="56"/>
        <v>technology</v>
      </c>
      <c r="R634" t="str">
        <f t="shared" si="57"/>
        <v>web</v>
      </c>
      <c r="S634" s="14">
        <f t="shared" si="58"/>
        <v>42303.659317129626</v>
      </c>
      <c r="T634" s="14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 s="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8325</v>
      </c>
      <c r="O635" s="10">
        <f t="shared" si="54"/>
        <v>12.45</v>
      </c>
      <c r="P635" s="5">
        <f t="shared" si="55"/>
        <v>49.8</v>
      </c>
      <c r="Q635" t="str">
        <f t="shared" si="56"/>
        <v>technology</v>
      </c>
      <c r="R635" t="str">
        <f t="shared" si="57"/>
        <v>web</v>
      </c>
      <c r="S635" s="14">
        <f t="shared" si="58"/>
        <v>42507.29932870371</v>
      </c>
      <c r="T635" s="14">
        <f t="shared" si="59"/>
        <v>42538.958333333328</v>
      </c>
    </row>
    <row r="636" spans="1:20" ht="30" x14ac:dyDescent="0.25">
      <c r="A636">
        <v>634</v>
      </c>
      <c r="B636" s="3" t="s">
        <v>635</v>
      </c>
      <c r="C636" s="3" t="s">
        <v>4744</v>
      </c>
      <c r="D636">
        <v>5000</v>
      </c>
      <c r="E636" s="5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8325</v>
      </c>
      <c r="O636" s="10">
        <f t="shared" si="54"/>
        <v>0.02</v>
      </c>
      <c r="P636" s="5">
        <f t="shared" si="55"/>
        <v>1</v>
      </c>
      <c r="Q636" t="str">
        <f t="shared" si="56"/>
        <v>technology</v>
      </c>
      <c r="R636" t="str">
        <f t="shared" si="57"/>
        <v>web</v>
      </c>
      <c r="S636" s="14">
        <f t="shared" si="58"/>
        <v>42031.928576388891</v>
      </c>
      <c r="T636" s="14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 s="5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8325</v>
      </c>
      <c r="O637" s="10">
        <f t="shared" si="54"/>
        <v>8.0000000000000002E-3</v>
      </c>
      <c r="P637" s="5">
        <f t="shared" si="55"/>
        <v>2</v>
      </c>
      <c r="Q637" t="str">
        <f t="shared" si="56"/>
        <v>technology</v>
      </c>
      <c r="R637" t="str">
        <f t="shared" si="57"/>
        <v>web</v>
      </c>
      <c r="S637" s="14">
        <f t="shared" si="58"/>
        <v>42076.092152777783</v>
      </c>
      <c r="T637" s="14">
        <f t="shared" si="59"/>
        <v>42106.092152777783</v>
      </c>
    </row>
    <row r="638" spans="1:20" ht="30" x14ac:dyDescent="0.25">
      <c r="A638">
        <v>636</v>
      </c>
      <c r="B638" s="3" t="s">
        <v>637</v>
      </c>
      <c r="C638" s="3" t="s">
        <v>4746</v>
      </c>
      <c r="D638">
        <v>2000</v>
      </c>
      <c r="E638" s="5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8325</v>
      </c>
      <c r="O638" s="10">
        <f t="shared" si="54"/>
        <v>0.2</v>
      </c>
      <c r="P638" s="5">
        <f t="shared" si="55"/>
        <v>4</v>
      </c>
      <c r="Q638" t="str">
        <f t="shared" si="56"/>
        <v>technology</v>
      </c>
      <c r="R638" t="str">
        <f t="shared" si="57"/>
        <v>web</v>
      </c>
      <c r="S638" s="14">
        <f t="shared" si="58"/>
        <v>42131.455439814818</v>
      </c>
      <c r="T638" s="14">
        <f t="shared" si="59"/>
        <v>42161.44930555555</v>
      </c>
    </row>
    <row r="639" spans="1:20" ht="45" x14ac:dyDescent="0.25">
      <c r="A639">
        <v>637</v>
      </c>
      <c r="B639" s="3" t="s">
        <v>638</v>
      </c>
      <c r="C639" s="3" t="s">
        <v>4747</v>
      </c>
      <c r="D639">
        <v>100000</v>
      </c>
      <c r="E639" s="5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8325</v>
      </c>
      <c r="O639" s="10">
        <f t="shared" si="54"/>
        <v>0</v>
      </c>
      <c r="P639" s="5" t="str">
        <f t="shared" si="55"/>
        <v>0</v>
      </c>
      <c r="Q639" t="str">
        <f t="shared" si="56"/>
        <v>technology</v>
      </c>
      <c r="R639" t="str">
        <f t="shared" si="57"/>
        <v>web</v>
      </c>
      <c r="S639" s="14">
        <f t="shared" si="58"/>
        <v>42762.962013888886</v>
      </c>
      <c r="T639" s="14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 s="5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8325</v>
      </c>
      <c r="O640" s="10">
        <f t="shared" si="54"/>
        <v>9.0000000000000011E-3</v>
      </c>
      <c r="P640" s="5">
        <f t="shared" si="55"/>
        <v>3</v>
      </c>
      <c r="Q640" t="str">
        <f t="shared" si="56"/>
        <v>technology</v>
      </c>
      <c r="R640" t="str">
        <f t="shared" si="57"/>
        <v>web</v>
      </c>
      <c r="S640" s="14">
        <f t="shared" si="58"/>
        <v>42759.593310185184</v>
      </c>
      <c r="T640" s="14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 s="5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8325</v>
      </c>
      <c r="O641" s="10">
        <f t="shared" si="54"/>
        <v>9.9999999999999991E-5</v>
      </c>
      <c r="P641" s="5">
        <f t="shared" si="55"/>
        <v>1</v>
      </c>
      <c r="Q641" t="str">
        <f t="shared" si="56"/>
        <v>technology</v>
      </c>
      <c r="R641" t="str">
        <f t="shared" si="57"/>
        <v>web</v>
      </c>
      <c r="S641" s="14">
        <f t="shared" si="58"/>
        <v>41865.583275462966</v>
      </c>
      <c r="T641" s="14">
        <f t="shared" si="59"/>
        <v>41925.583275462966</v>
      </c>
    </row>
    <row r="642" spans="1:20" ht="45" x14ac:dyDescent="0.25">
      <c r="A642">
        <v>640</v>
      </c>
      <c r="B642" s="3" t="s">
        <v>641</v>
      </c>
      <c r="C642" s="3" t="s">
        <v>4750</v>
      </c>
      <c r="D642">
        <v>70</v>
      </c>
      <c r="E642" s="5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8326</v>
      </c>
      <c r="O642" s="10">
        <f t="shared" ref="O642:O705" si="60">(E642/D642)*100</f>
        <v>144.28571428571428</v>
      </c>
      <c r="P642" s="5">
        <f t="shared" ref="P642:P705" si="61">IFERROR((E642/L642),"0")</f>
        <v>50.5</v>
      </c>
      <c r="Q642" t="str">
        <f t="shared" ref="Q642:Q705" si="62">LEFT(N642,FIND("/",N642)-1)</f>
        <v>technology</v>
      </c>
      <c r="R642" t="str">
        <f t="shared" ref="R642:R705" si="63">RIGHT(N642,LEN(N642)-SEARCH("/",N642))</f>
        <v>wearables</v>
      </c>
      <c r="S642" s="14">
        <f t="shared" ref="S642:S705" si="64">(((J642/60)/60)/24) + DATE(1970,1,1)</f>
        <v>42683.420312500006</v>
      </c>
      <c r="T642" s="14">
        <f t="shared" ref="T642:T705" si="65">(((I642/60)/60)/24) + DATE(1970,1,1)</f>
        <v>42698.958333333328</v>
      </c>
    </row>
    <row r="643" spans="1:20" ht="45" x14ac:dyDescent="0.25">
      <c r="A643">
        <v>641</v>
      </c>
      <c r="B643" s="3" t="s">
        <v>642</v>
      </c>
      <c r="C643" s="3" t="s">
        <v>4751</v>
      </c>
      <c r="D643">
        <v>40000</v>
      </c>
      <c r="E643" s="5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8326</v>
      </c>
      <c r="O643" s="10">
        <f t="shared" si="60"/>
        <v>119.16249999999999</v>
      </c>
      <c r="P643" s="5">
        <f t="shared" si="61"/>
        <v>151.31746031746033</v>
      </c>
      <c r="Q643" t="str">
        <f t="shared" si="62"/>
        <v>technology</v>
      </c>
      <c r="R643" t="str">
        <f t="shared" si="63"/>
        <v>wearables</v>
      </c>
      <c r="S643" s="14">
        <f t="shared" si="64"/>
        <v>42199.57</v>
      </c>
      <c r="T643" s="14">
        <f t="shared" si="65"/>
        <v>42229.57</v>
      </c>
    </row>
    <row r="644" spans="1:20" ht="45" x14ac:dyDescent="0.25">
      <c r="A644">
        <v>642</v>
      </c>
      <c r="B644" s="3" t="s">
        <v>643</v>
      </c>
      <c r="C644" s="3" t="s">
        <v>4752</v>
      </c>
      <c r="D644">
        <v>20000</v>
      </c>
      <c r="E644" s="5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8326</v>
      </c>
      <c r="O644" s="10">
        <f t="shared" si="60"/>
        <v>1460.4850000000001</v>
      </c>
      <c r="P644" s="5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4">
        <f t="shared" si="64"/>
        <v>42199.651319444441</v>
      </c>
      <c r="T644" s="14">
        <f t="shared" si="65"/>
        <v>42235.651319444441</v>
      </c>
    </row>
    <row r="645" spans="1:20" ht="30" x14ac:dyDescent="0.25">
      <c r="A645">
        <v>643</v>
      </c>
      <c r="B645" s="3" t="s">
        <v>644</v>
      </c>
      <c r="C645" s="3" t="s">
        <v>4753</v>
      </c>
      <c r="D645">
        <v>25000</v>
      </c>
      <c r="E645" s="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8326</v>
      </c>
      <c r="O645" s="10">
        <f t="shared" si="60"/>
        <v>105.80799999999999</v>
      </c>
      <c r="P645" s="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4">
        <f t="shared" si="64"/>
        <v>42100.642071759255</v>
      </c>
      <c r="T645" s="14">
        <f t="shared" si="65"/>
        <v>42155.642071759255</v>
      </c>
    </row>
    <row r="646" spans="1:20" ht="45" x14ac:dyDescent="0.25">
      <c r="A646">
        <v>644</v>
      </c>
      <c r="B646" s="3" t="s">
        <v>645</v>
      </c>
      <c r="C646" s="3" t="s">
        <v>4754</v>
      </c>
      <c r="D646">
        <v>25000</v>
      </c>
      <c r="E646" s="5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8326</v>
      </c>
      <c r="O646" s="10">
        <f t="shared" si="60"/>
        <v>300.11791999999997</v>
      </c>
      <c r="P646" s="5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4">
        <f t="shared" si="64"/>
        <v>41898.665960648148</v>
      </c>
      <c r="T646" s="14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 s="5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8326</v>
      </c>
      <c r="O647" s="10">
        <f t="shared" si="60"/>
        <v>278.7</v>
      </c>
      <c r="P647" s="5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4">
        <f t="shared" si="64"/>
        <v>42564.026319444441</v>
      </c>
      <c r="T647" s="14">
        <f t="shared" si="65"/>
        <v>42594.026319444441</v>
      </c>
    </row>
    <row r="648" spans="1:20" ht="45" x14ac:dyDescent="0.25">
      <c r="A648">
        <v>646</v>
      </c>
      <c r="B648" s="3" t="s">
        <v>647</v>
      </c>
      <c r="C648" s="3" t="s">
        <v>4756</v>
      </c>
      <c r="D648">
        <v>800</v>
      </c>
      <c r="E648" s="5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8326</v>
      </c>
      <c r="O648" s="10">
        <f t="shared" si="60"/>
        <v>131.87625</v>
      </c>
      <c r="P648" s="5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4">
        <f t="shared" si="64"/>
        <v>41832.852627314816</v>
      </c>
      <c r="T648" s="14">
        <f t="shared" si="65"/>
        <v>41862.852627314816</v>
      </c>
    </row>
    <row r="649" spans="1:20" ht="45" x14ac:dyDescent="0.25">
      <c r="A649">
        <v>647</v>
      </c>
      <c r="B649" s="3" t="s">
        <v>648</v>
      </c>
      <c r="C649" s="3" t="s">
        <v>4757</v>
      </c>
      <c r="D649">
        <v>2000</v>
      </c>
      <c r="E649" s="5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8326</v>
      </c>
      <c r="O649" s="10">
        <f t="shared" si="60"/>
        <v>107.05</v>
      </c>
      <c r="P649" s="5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4">
        <f t="shared" si="64"/>
        <v>42416.767928240741</v>
      </c>
      <c r="T649" s="14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 s="5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8326</v>
      </c>
      <c r="O650" s="10">
        <f t="shared" si="60"/>
        <v>126.82285714285715</v>
      </c>
      <c r="P650" s="5">
        <f t="shared" si="61"/>
        <v>1644</v>
      </c>
      <c r="Q650" t="str">
        <f t="shared" si="62"/>
        <v>technology</v>
      </c>
      <c r="R650" t="str">
        <f t="shared" si="63"/>
        <v>wearables</v>
      </c>
      <c r="S650" s="14">
        <f t="shared" si="64"/>
        <v>41891.693379629629</v>
      </c>
      <c r="T650" s="14">
        <f t="shared" si="65"/>
        <v>41926.693379629629</v>
      </c>
    </row>
    <row r="651" spans="1:20" ht="45" x14ac:dyDescent="0.25">
      <c r="A651">
        <v>649</v>
      </c>
      <c r="B651" s="3" t="s">
        <v>650</v>
      </c>
      <c r="C651" s="3" t="s">
        <v>4759</v>
      </c>
      <c r="D651">
        <v>2500</v>
      </c>
      <c r="E651" s="5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8326</v>
      </c>
      <c r="O651" s="10">
        <f t="shared" si="60"/>
        <v>139.96</v>
      </c>
      <c r="P651" s="5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4">
        <f t="shared" si="64"/>
        <v>41877.912187499998</v>
      </c>
      <c r="T651" s="14">
        <f t="shared" si="65"/>
        <v>41898.912187499998</v>
      </c>
    </row>
    <row r="652" spans="1:20" ht="45" x14ac:dyDescent="0.25">
      <c r="A652">
        <v>650</v>
      </c>
      <c r="B652" s="3" t="s">
        <v>651</v>
      </c>
      <c r="C652" s="3" t="s">
        <v>4760</v>
      </c>
      <c r="D652">
        <v>1500</v>
      </c>
      <c r="E652" s="5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8326</v>
      </c>
      <c r="O652" s="10">
        <f t="shared" si="60"/>
        <v>112.4</v>
      </c>
      <c r="P652" s="5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4">
        <f t="shared" si="64"/>
        <v>41932.036851851852</v>
      </c>
      <c r="T652" s="14">
        <f t="shared" si="65"/>
        <v>41992.078518518523</v>
      </c>
    </row>
    <row r="653" spans="1:20" ht="45" x14ac:dyDescent="0.25">
      <c r="A653">
        <v>651</v>
      </c>
      <c r="B653" s="3" t="s">
        <v>652</v>
      </c>
      <c r="C653" s="3" t="s">
        <v>4761</v>
      </c>
      <c r="D653">
        <v>25000</v>
      </c>
      <c r="E653" s="5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8326</v>
      </c>
      <c r="O653" s="10">
        <f t="shared" si="60"/>
        <v>100.52799999999999</v>
      </c>
      <c r="P653" s="5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4">
        <f t="shared" si="64"/>
        <v>41956.017488425925</v>
      </c>
      <c r="T653" s="14">
        <f t="shared" si="65"/>
        <v>41986.017488425925</v>
      </c>
    </row>
    <row r="654" spans="1:20" ht="45" x14ac:dyDescent="0.25">
      <c r="A654">
        <v>652</v>
      </c>
      <c r="B654" s="3" t="s">
        <v>653</v>
      </c>
      <c r="C654" s="3" t="s">
        <v>4762</v>
      </c>
      <c r="D654">
        <v>3000</v>
      </c>
      <c r="E654" s="5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8326</v>
      </c>
      <c r="O654" s="10">
        <f t="shared" si="60"/>
        <v>100.46666666666665</v>
      </c>
      <c r="P654" s="5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4">
        <f t="shared" si="64"/>
        <v>42675.690393518518</v>
      </c>
      <c r="T654" s="14">
        <f t="shared" si="65"/>
        <v>42705.732060185182</v>
      </c>
    </row>
    <row r="655" spans="1:20" ht="45" x14ac:dyDescent="0.25">
      <c r="A655">
        <v>653</v>
      </c>
      <c r="B655" s="3" t="s">
        <v>654</v>
      </c>
      <c r="C655" s="3" t="s">
        <v>4763</v>
      </c>
      <c r="D655">
        <v>75000</v>
      </c>
      <c r="E655" s="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8326</v>
      </c>
      <c r="O655" s="10">
        <f t="shared" si="60"/>
        <v>141.446</v>
      </c>
      <c r="P655" s="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4">
        <f t="shared" si="64"/>
        <v>42199.618518518517</v>
      </c>
      <c r="T655" s="14">
        <f t="shared" si="65"/>
        <v>42236.618518518517</v>
      </c>
    </row>
    <row r="656" spans="1:20" ht="45" x14ac:dyDescent="0.25">
      <c r="A656">
        <v>654</v>
      </c>
      <c r="B656" s="3" t="s">
        <v>655</v>
      </c>
      <c r="C656" s="3" t="s">
        <v>4764</v>
      </c>
      <c r="D656">
        <v>12000</v>
      </c>
      <c r="E656" s="5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8326</v>
      </c>
      <c r="O656" s="10">
        <f t="shared" si="60"/>
        <v>267.29166666666669</v>
      </c>
      <c r="P656" s="5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4">
        <f t="shared" si="64"/>
        <v>42163.957326388889</v>
      </c>
      <c r="T656" s="14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 s="5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8326</v>
      </c>
      <c r="O657" s="10">
        <f t="shared" si="60"/>
        <v>146.88749999999999</v>
      </c>
      <c r="P657" s="5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4">
        <f t="shared" si="64"/>
        <v>42045.957314814819</v>
      </c>
      <c r="T657" s="14">
        <f t="shared" si="65"/>
        <v>42075.915648148148</v>
      </c>
    </row>
    <row r="658" spans="1:20" ht="45" x14ac:dyDescent="0.25">
      <c r="A658">
        <v>656</v>
      </c>
      <c r="B658" s="3" t="s">
        <v>657</v>
      </c>
      <c r="C658" s="3" t="s">
        <v>4766</v>
      </c>
      <c r="D658">
        <v>5000</v>
      </c>
      <c r="E658" s="5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8326</v>
      </c>
      <c r="O658" s="10">
        <f t="shared" si="60"/>
        <v>213.56</v>
      </c>
      <c r="P658" s="5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4">
        <f t="shared" si="64"/>
        <v>42417.804618055554</v>
      </c>
      <c r="T658" s="14">
        <f t="shared" si="65"/>
        <v>42477.762951388882</v>
      </c>
    </row>
    <row r="659" spans="1:20" ht="45" x14ac:dyDescent="0.25">
      <c r="A659">
        <v>657</v>
      </c>
      <c r="B659" s="3" t="s">
        <v>658</v>
      </c>
      <c r="C659" s="3" t="s">
        <v>4767</v>
      </c>
      <c r="D659">
        <v>15000</v>
      </c>
      <c r="E659" s="5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8326</v>
      </c>
      <c r="O659" s="10">
        <f t="shared" si="60"/>
        <v>125.69999999999999</v>
      </c>
      <c r="P659" s="5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4">
        <f t="shared" si="64"/>
        <v>42331.84574074074</v>
      </c>
      <c r="T659" s="14">
        <f t="shared" si="65"/>
        <v>42361.84574074074</v>
      </c>
    </row>
    <row r="660" spans="1:20" ht="45" x14ac:dyDescent="0.25">
      <c r="A660">
        <v>658</v>
      </c>
      <c r="B660" s="3" t="s">
        <v>659</v>
      </c>
      <c r="C660" s="3" t="s">
        <v>4768</v>
      </c>
      <c r="D660">
        <v>28888</v>
      </c>
      <c r="E660" s="5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8326</v>
      </c>
      <c r="O660" s="10">
        <f t="shared" si="60"/>
        <v>104.46206037108834</v>
      </c>
      <c r="P660" s="5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4">
        <f t="shared" si="64"/>
        <v>42179.160752314812</v>
      </c>
      <c r="T660" s="14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 s="5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8326</v>
      </c>
      <c r="O661" s="10">
        <f t="shared" si="60"/>
        <v>100.56666666666668</v>
      </c>
      <c r="P661" s="5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4">
        <f t="shared" si="64"/>
        <v>42209.593692129631</v>
      </c>
      <c r="T661" s="14">
        <f t="shared" si="65"/>
        <v>42239.593692129631</v>
      </c>
    </row>
    <row r="662" spans="1:20" ht="45" x14ac:dyDescent="0.25">
      <c r="A662">
        <v>660</v>
      </c>
      <c r="B662" s="3" t="s">
        <v>661</v>
      </c>
      <c r="C662" s="3" t="s">
        <v>4770</v>
      </c>
      <c r="D662">
        <v>50000</v>
      </c>
      <c r="E662" s="5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8326</v>
      </c>
      <c r="O662" s="10">
        <f t="shared" si="60"/>
        <v>3.0579999999999998</v>
      </c>
      <c r="P662" s="5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4">
        <f t="shared" si="64"/>
        <v>41922.741655092592</v>
      </c>
      <c r="T662" s="14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 s="5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8326</v>
      </c>
      <c r="O663" s="10">
        <f t="shared" si="60"/>
        <v>0.95</v>
      </c>
      <c r="P663" s="5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4">
        <f t="shared" si="64"/>
        <v>42636.645358796297</v>
      </c>
      <c r="T663" s="14">
        <f t="shared" si="65"/>
        <v>42666.645358796297</v>
      </c>
    </row>
    <row r="664" spans="1:20" ht="30" x14ac:dyDescent="0.25">
      <c r="A664">
        <v>662</v>
      </c>
      <c r="B664" s="3" t="s">
        <v>663</v>
      </c>
      <c r="C664" s="3" t="s">
        <v>4772</v>
      </c>
      <c r="D664">
        <v>39000</v>
      </c>
      <c r="E664" s="5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8326</v>
      </c>
      <c r="O664" s="10">
        <f t="shared" si="60"/>
        <v>0.4</v>
      </c>
      <c r="P664" s="5">
        <f t="shared" si="61"/>
        <v>39</v>
      </c>
      <c r="Q664" t="str">
        <f t="shared" si="62"/>
        <v>technology</v>
      </c>
      <c r="R664" t="str">
        <f t="shared" si="63"/>
        <v>wearables</v>
      </c>
      <c r="S664" s="14">
        <f t="shared" si="64"/>
        <v>41990.438043981485</v>
      </c>
      <c r="T664" s="14">
        <f t="shared" si="65"/>
        <v>42020.438043981485</v>
      </c>
    </row>
    <row r="665" spans="1:20" ht="45" x14ac:dyDescent="0.25">
      <c r="A665">
        <v>663</v>
      </c>
      <c r="B665" s="3" t="s">
        <v>664</v>
      </c>
      <c r="C665" s="3" t="s">
        <v>4773</v>
      </c>
      <c r="D665">
        <v>200000</v>
      </c>
      <c r="E665" s="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8326</v>
      </c>
      <c r="O665" s="10">
        <f t="shared" si="60"/>
        <v>0.35000000000000003</v>
      </c>
      <c r="P665" s="5">
        <f t="shared" si="61"/>
        <v>100</v>
      </c>
      <c r="Q665" t="str">
        <f t="shared" si="62"/>
        <v>technology</v>
      </c>
      <c r="R665" t="str">
        <f t="shared" si="63"/>
        <v>wearables</v>
      </c>
      <c r="S665" s="14">
        <f t="shared" si="64"/>
        <v>42173.843240740738</v>
      </c>
      <c r="T665" s="14">
        <f t="shared" si="65"/>
        <v>42203.843240740738</v>
      </c>
    </row>
    <row r="666" spans="1:20" ht="45" x14ac:dyDescent="0.25">
      <c r="A666">
        <v>664</v>
      </c>
      <c r="B666" s="3" t="s">
        <v>665</v>
      </c>
      <c r="C666" s="3" t="s">
        <v>4774</v>
      </c>
      <c r="D666">
        <v>12000</v>
      </c>
      <c r="E666" s="5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8326</v>
      </c>
      <c r="O666" s="10">
        <f t="shared" si="60"/>
        <v>7.5333333333333332</v>
      </c>
      <c r="P666" s="5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4">
        <f t="shared" si="64"/>
        <v>42077.666377314818</v>
      </c>
      <c r="T666" s="14">
        <f t="shared" si="65"/>
        <v>42107.666377314818</v>
      </c>
    </row>
    <row r="667" spans="1:20" ht="45" x14ac:dyDescent="0.25">
      <c r="A667">
        <v>665</v>
      </c>
      <c r="B667" s="3" t="s">
        <v>666</v>
      </c>
      <c r="C667" s="3" t="s">
        <v>4775</v>
      </c>
      <c r="D667">
        <v>10000</v>
      </c>
      <c r="E667" s="5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8326</v>
      </c>
      <c r="O667" s="10">
        <f t="shared" si="60"/>
        <v>18.64</v>
      </c>
      <c r="P667" s="5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4">
        <f t="shared" si="64"/>
        <v>42688.711354166662</v>
      </c>
      <c r="T667" s="14">
        <f t="shared" si="65"/>
        <v>42748.711354166662</v>
      </c>
    </row>
    <row r="668" spans="1:20" ht="45" x14ac:dyDescent="0.25">
      <c r="A668">
        <v>666</v>
      </c>
      <c r="B668" s="3" t="s">
        <v>667</v>
      </c>
      <c r="C668" s="3" t="s">
        <v>4776</v>
      </c>
      <c r="D668">
        <v>200000</v>
      </c>
      <c r="E668" s="5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8326</v>
      </c>
      <c r="O668" s="10">
        <f t="shared" si="60"/>
        <v>4.0000000000000001E-3</v>
      </c>
      <c r="P668" s="5">
        <f t="shared" si="61"/>
        <v>2</v>
      </c>
      <c r="Q668" t="str">
        <f t="shared" si="62"/>
        <v>technology</v>
      </c>
      <c r="R668" t="str">
        <f t="shared" si="63"/>
        <v>wearables</v>
      </c>
      <c r="S668" s="14">
        <f t="shared" si="64"/>
        <v>41838.832152777781</v>
      </c>
      <c r="T668" s="14">
        <f t="shared" si="65"/>
        <v>41868.832152777781</v>
      </c>
    </row>
    <row r="669" spans="1:20" ht="45" x14ac:dyDescent="0.25">
      <c r="A669">
        <v>667</v>
      </c>
      <c r="B669" s="3" t="s">
        <v>668</v>
      </c>
      <c r="C669" s="3" t="s">
        <v>4777</v>
      </c>
      <c r="D669">
        <v>50000</v>
      </c>
      <c r="E669" s="5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8326</v>
      </c>
      <c r="O669" s="10">
        <f t="shared" si="60"/>
        <v>10.02</v>
      </c>
      <c r="P669" s="5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4">
        <f t="shared" si="64"/>
        <v>42632.373414351852</v>
      </c>
      <c r="T669" s="14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 s="5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8326</v>
      </c>
      <c r="O670" s="10">
        <f t="shared" si="60"/>
        <v>4.5600000000000005</v>
      </c>
      <c r="P670" s="5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4">
        <f t="shared" si="64"/>
        <v>42090.831273148149</v>
      </c>
      <c r="T670" s="14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 s="5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8326</v>
      </c>
      <c r="O671" s="10">
        <f t="shared" si="60"/>
        <v>21.5075</v>
      </c>
      <c r="P671" s="5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4">
        <f t="shared" si="64"/>
        <v>42527.625671296293</v>
      </c>
      <c r="T671" s="14">
        <f t="shared" si="65"/>
        <v>42557.625671296293</v>
      </c>
    </row>
    <row r="672" spans="1:20" ht="45" x14ac:dyDescent="0.25">
      <c r="A672">
        <v>670</v>
      </c>
      <c r="B672" s="3" t="s">
        <v>671</v>
      </c>
      <c r="C672" s="3" t="s">
        <v>4780</v>
      </c>
      <c r="D672">
        <v>90000</v>
      </c>
      <c r="E672" s="5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8326</v>
      </c>
      <c r="O672" s="10">
        <f t="shared" si="60"/>
        <v>29.276666666666667</v>
      </c>
      <c r="P672" s="5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4">
        <f t="shared" si="64"/>
        <v>42506.709722222222</v>
      </c>
      <c r="T672" s="14">
        <f t="shared" si="65"/>
        <v>42540.340277777781</v>
      </c>
    </row>
    <row r="673" spans="1:20" ht="45" x14ac:dyDescent="0.25">
      <c r="A673">
        <v>671</v>
      </c>
      <c r="B673" s="3" t="s">
        <v>672</v>
      </c>
      <c r="C673" s="3" t="s">
        <v>4781</v>
      </c>
      <c r="D673">
        <v>30000</v>
      </c>
      <c r="E673" s="5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8326</v>
      </c>
      <c r="O673" s="10">
        <f t="shared" si="60"/>
        <v>39.426666666666662</v>
      </c>
      <c r="P673" s="5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4">
        <f t="shared" si="64"/>
        <v>41984.692731481482</v>
      </c>
      <c r="T673" s="14">
        <f t="shared" si="65"/>
        <v>42018.166666666672</v>
      </c>
    </row>
    <row r="674" spans="1:20" ht="45" x14ac:dyDescent="0.25">
      <c r="A674">
        <v>672</v>
      </c>
      <c r="B674" s="3" t="s">
        <v>673</v>
      </c>
      <c r="C674" s="3" t="s">
        <v>4782</v>
      </c>
      <c r="D674">
        <v>50000</v>
      </c>
      <c r="E674" s="5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8326</v>
      </c>
      <c r="O674" s="10">
        <f t="shared" si="60"/>
        <v>21.628</v>
      </c>
      <c r="P674" s="5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4">
        <f t="shared" si="64"/>
        <v>41974.219490740739</v>
      </c>
      <c r="T674" s="14">
        <f t="shared" si="65"/>
        <v>42005.207638888889</v>
      </c>
    </row>
    <row r="675" spans="1:20" ht="45" x14ac:dyDescent="0.25">
      <c r="A675">
        <v>673</v>
      </c>
      <c r="B675" s="3" t="s">
        <v>674</v>
      </c>
      <c r="C675" s="3" t="s">
        <v>4783</v>
      </c>
      <c r="D675">
        <v>100000</v>
      </c>
      <c r="E675" s="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8326</v>
      </c>
      <c r="O675" s="10">
        <f t="shared" si="60"/>
        <v>0.20500000000000002</v>
      </c>
      <c r="P675" s="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4">
        <f t="shared" si="64"/>
        <v>41838.840474537035</v>
      </c>
      <c r="T675" s="14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 s="5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8326</v>
      </c>
      <c r="O676" s="10">
        <f t="shared" si="60"/>
        <v>0.03</v>
      </c>
      <c r="P676" s="5">
        <f t="shared" si="61"/>
        <v>7.5</v>
      </c>
      <c r="Q676" t="str">
        <f t="shared" si="62"/>
        <v>technology</v>
      </c>
      <c r="R676" t="str">
        <f t="shared" si="63"/>
        <v>wearables</v>
      </c>
      <c r="S676" s="14">
        <f t="shared" si="64"/>
        <v>41803.116053240738</v>
      </c>
      <c r="T676" s="14">
        <f t="shared" si="65"/>
        <v>41863.116053240738</v>
      </c>
    </row>
    <row r="677" spans="1:20" ht="45" x14ac:dyDescent="0.25">
      <c r="A677">
        <v>675</v>
      </c>
      <c r="B677" s="3" t="s">
        <v>676</v>
      </c>
      <c r="C677" s="3" t="s">
        <v>4785</v>
      </c>
      <c r="D677">
        <v>6000</v>
      </c>
      <c r="E677" s="5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8326</v>
      </c>
      <c r="O677" s="10">
        <f t="shared" si="60"/>
        <v>14.85</v>
      </c>
      <c r="P677" s="5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4">
        <f t="shared" si="64"/>
        <v>41975.930601851855</v>
      </c>
      <c r="T677" s="14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 s="5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8326</v>
      </c>
      <c r="O678" s="10">
        <f t="shared" si="60"/>
        <v>1.4710000000000001</v>
      </c>
      <c r="P678" s="5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4">
        <f t="shared" si="64"/>
        <v>42012.768298611118</v>
      </c>
      <c r="T678" s="14">
        <f t="shared" si="65"/>
        <v>42042.768298611118</v>
      </c>
    </row>
    <row r="679" spans="1:20" ht="45" x14ac:dyDescent="0.25">
      <c r="A679">
        <v>677</v>
      </c>
      <c r="B679" s="3" t="s">
        <v>678</v>
      </c>
      <c r="C679" s="3" t="s">
        <v>4787</v>
      </c>
      <c r="D679">
        <v>50000</v>
      </c>
      <c r="E679" s="5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8326</v>
      </c>
      <c r="O679" s="10">
        <f t="shared" si="60"/>
        <v>25.584</v>
      </c>
      <c r="P679" s="5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4">
        <f t="shared" si="64"/>
        <v>42504.403877314813</v>
      </c>
      <c r="T679" s="14">
        <f t="shared" si="65"/>
        <v>42549.403877314813</v>
      </c>
    </row>
    <row r="680" spans="1:20" ht="45" x14ac:dyDescent="0.25">
      <c r="A680">
        <v>678</v>
      </c>
      <c r="B680" s="3" t="s">
        <v>679</v>
      </c>
      <c r="C680" s="3" t="s">
        <v>4788</v>
      </c>
      <c r="D680">
        <v>29000</v>
      </c>
      <c r="E680" s="5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8326</v>
      </c>
      <c r="O680" s="10">
        <f t="shared" si="60"/>
        <v>3.8206896551724134</v>
      </c>
      <c r="P680" s="5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4">
        <f t="shared" si="64"/>
        <v>42481.376597222217</v>
      </c>
      <c r="T680" s="14">
        <f t="shared" si="65"/>
        <v>42511.376597222217</v>
      </c>
    </row>
    <row r="681" spans="1:20" ht="45" x14ac:dyDescent="0.25">
      <c r="A681">
        <v>679</v>
      </c>
      <c r="B681" s="3" t="s">
        <v>680</v>
      </c>
      <c r="C681" s="3" t="s">
        <v>4789</v>
      </c>
      <c r="D681">
        <v>57000</v>
      </c>
      <c r="E681" s="5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8326</v>
      </c>
      <c r="O681" s="10">
        <f t="shared" si="60"/>
        <v>15.485964912280703</v>
      </c>
      <c r="P681" s="5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4">
        <f t="shared" si="64"/>
        <v>42556.695706018523</v>
      </c>
      <c r="T681" s="14">
        <f t="shared" si="65"/>
        <v>42616.695706018523</v>
      </c>
    </row>
    <row r="682" spans="1:20" ht="45" x14ac:dyDescent="0.25">
      <c r="A682">
        <v>680</v>
      </c>
      <c r="B682" s="3" t="s">
        <v>681</v>
      </c>
      <c r="C682" s="3" t="s">
        <v>4790</v>
      </c>
      <c r="D682">
        <v>75000</v>
      </c>
      <c r="E682" s="5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8326</v>
      </c>
      <c r="O682" s="10">
        <f t="shared" si="60"/>
        <v>25.912000000000003</v>
      </c>
      <c r="P682" s="5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4">
        <f t="shared" si="64"/>
        <v>41864.501516203702</v>
      </c>
      <c r="T682" s="14">
        <f t="shared" si="65"/>
        <v>41899.501516203702</v>
      </c>
    </row>
    <row r="683" spans="1:20" ht="45" x14ac:dyDescent="0.25">
      <c r="A683">
        <v>681</v>
      </c>
      <c r="B683" s="3" t="s">
        <v>682</v>
      </c>
      <c r="C683" s="3" t="s">
        <v>4791</v>
      </c>
      <c r="D683">
        <v>2500</v>
      </c>
      <c r="E683" s="5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8326</v>
      </c>
      <c r="O683" s="10">
        <f t="shared" si="60"/>
        <v>0.04</v>
      </c>
      <c r="P683" s="5">
        <f t="shared" si="61"/>
        <v>1</v>
      </c>
      <c r="Q683" t="str">
        <f t="shared" si="62"/>
        <v>technology</v>
      </c>
      <c r="R683" t="str">
        <f t="shared" si="63"/>
        <v>wearables</v>
      </c>
      <c r="S683" s="14">
        <f t="shared" si="64"/>
        <v>42639.805601851855</v>
      </c>
      <c r="T683" s="14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 s="5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8326</v>
      </c>
      <c r="O684" s="10">
        <f t="shared" si="60"/>
        <v>0.106</v>
      </c>
      <c r="P684" s="5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4">
        <f t="shared" si="64"/>
        <v>42778.765300925923</v>
      </c>
      <c r="T684" s="14">
        <f t="shared" si="65"/>
        <v>42808.723634259266</v>
      </c>
    </row>
    <row r="685" spans="1:20" ht="45" x14ac:dyDescent="0.25">
      <c r="A685">
        <v>683</v>
      </c>
      <c r="B685" s="3" t="s">
        <v>684</v>
      </c>
      <c r="C685" s="3" t="s">
        <v>4793</v>
      </c>
      <c r="D685">
        <v>35000</v>
      </c>
      <c r="E685" s="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8326</v>
      </c>
      <c r="O685" s="10">
        <f t="shared" si="60"/>
        <v>0.85142857142857142</v>
      </c>
      <c r="P685" s="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4">
        <f t="shared" si="64"/>
        <v>42634.900046296301</v>
      </c>
      <c r="T685" s="14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 s="5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8326</v>
      </c>
      <c r="O686" s="10">
        <f t="shared" si="60"/>
        <v>7.4837500000000006</v>
      </c>
      <c r="P686" s="5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4">
        <f t="shared" si="64"/>
        <v>41809.473275462966</v>
      </c>
      <c r="T686" s="14">
        <f t="shared" si="65"/>
        <v>41845.125</v>
      </c>
    </row>
    <row r="687" spans="1:20" ht="45" x14ac:dyDescent="0.25">
      <c r="A687">
        <v>685</v>
      </c>
      <c r="B687" s="3" t="s">
        <v>686</v>
      </c>
      <c r="C687" s="3" t="s">
        <v>4795</v>
      </c>
      <c r="D687">
        <v>2000</v>
      </c>
      <c r="E687" s="5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8326</v>
      </c>
      <c r="O687" s="10">
        <f t="shared" si="60"/>
        <v>27.650000000000002</v>
      </c>
      <c r="P687" s="5">
        <f t="shared" si="61"/>
        <v>55.3</v>
      </c>
      <c r="Q687" t="str">
        <f t="shared" si="62"/>
        <v>technology</v>
      </c>
      <c r="R687" t="str">
        <f t="shared" si="63"/>
        <v>wearables</v>
      </c>
      <c r="S687" s="14">
        <f t="shared" si="64"/>
        <v>41971.866574074069</v>
      </c>
      <c r="T687" s="14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 s="5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8326</v>
      </c>
      <c r="O688" s="10">
        <f t="shared" si="60"/>
        <v>0</v>
      </c>
      <c r="P688" s="5" t="str">
        <f t="shared" si="61"/>
        <v>0</v>
      </c>
      <c r="Q688" t="str">
        <f t="shared" si="62"/>
        <v>technology</v>
      </c>
      <c r="R688" t="str">
        <f t="shared" si="63"/>
        <v>wearables</v>
      </c>
      <c r="S688" s="14">
        <f t="shared" si="64"/>
        <v>42189.673263888893</v>
      </c>
      <c r="T688" s="14">
        <f t="shared" si="65"/>
        <v>42219.673263888893</v>
      </c>
    </row>
    <row r="689" spans="1:20" ht="45" x14ac:dyDescent="0.25">
      <c r="A689">
        <v>687</v>
      </c>
      <c r="B689" s="3" t="s">
        <v>688</v>
      </c>
      <c r="C689" s="3" t="s">
        <v>4797</v>
      </c>
      <c r="D689">
        <v>100000</v>
      </c>
      <c r="E689" s="5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8326</v>
      </c>
      <c r="O689" s="10">
        <f t="shared" si="60"/>
        <v>3.55</v>
      </c>
      <c r="P689" s="5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4">
        <f t="shared" si="64"/>
        <v>42711.750613425931</v>
      </c>
      <c r="T689" s="14">
        <f t="shared" si="65"/>
        <v>42771.750613425931</v>
      </c>
    </row>
    <row r="690" spans="1:20" ht="45" x14ac:dyDescent="0.25">
      <c r="A690">
        <v>688</v>
      </c>
      <c r="B690" s="3" t="s">
        <v>689</v>
      </c>
      <c r="C690" s="3" t="s">
        <v>4798</v>
      </c>
      <c r="D690">
        <v>20000</v>
      </c>
      <c r="E690" s="5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8326</v>
      </c>
      <c r="O690" s="10">
        <f t="shared" si="60"/>
        <v>72.989999999999995</v>
      </c>
      <c r="P690" s="5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4">
        <f t="shared" si="64"/>
        <v>42262.104780092588</v>
      </c>
      <c r="T690" s="14">
        <f t="shared" si="65"/>
        <v>42292.104780092588</v>
      </c>
    </row>
    <row r="691" spans="1:20" ht="45" x14ac:dyDescent="0.25">
      <c r="A691">
        <v>689</v>
      </c>
      <c r="B691" s="3" t="s">
        <v>690</v>
      </c>
      <c r="C691" s="3" t="s">
        <v>4799</v>
      </c>
      <c r="D691">
        <v>200000</v>
      </c>
      <c r="E691" s="5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8326</v>
      </c>
      <c r="O691" s="10">
        <f t="shared" si="60"/>
        <v>57.648750000000007</v>
      </c>
      <c r="P691" s="5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4">
        <f t="shared" si="64"/>
        <v>42675.66778935185</v>
      </c>
      <c r="T691" s="14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 s="5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8326</v>
      </c>
      <c r="O692" s="10">
        <f t="shared" si="60"/>
        <v>12.34</v>
      </c>
      <c r="P692" s="5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4">
        <f t="shared" si="64"/>
        <v>42579.634733796294</v>
      </c>
      <c r="T692" s="14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 s="5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8326</v>
      </c>
      <c r="O693" s="10">
        <f t="shared" si="60"/>
        <v>0.52</v>
      </c>
      <c r="P693" s="5">
        <f t="shared" si="61"/>
        <v>26</v>
      </c>
      <c r="Q693" t="str">
        <f t="shared" si="62"/>
        <v>technology</v>
      </c>
      <c r="R693" t="str">
        <f t="shared" si="63"/>
        <v>wearables</v>
      </c>
      <c r="S693" s="14">
        <f t="shared" si="64"/>
        <v>42158.028310185182</v>
      </c>
      <c r="T693" s="14">
        <f t="shared" si="65"/>
        <v>42186.028310185182</v>
      </c>
    </row>
    <row r="694" spans="1:20" ht="45" x14ac:dyDescent="0.25">
      <c r="A694">
        <v>692</v>
      </c>
      <c r="B694" s="3" t="s">
        <v>693</v>
      </c>
      <c r="C694" s="3" t="s">
        <v>4802</v>
      </c>
      <c r="D694">
        <v>20000</v>
      </c>
      <c r="E694" s="5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8326</v>
      </c>
      <c r="O694" s="10">
        <f t="shared" si="60"/>
        <v>6.5299999999999994</v>
      </c>
      <c r="P694" s="5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4">
        <f t="shared" si="64"/>
        <v>42696.37572916667</v>
      </c>
      <c r="T694" s="14">
        <f t="shared" si="65"/>
        <v>42726.37572916667</v>
      </c>
    </row>
    <row r="695" spans="1:20" ht="30" x14ac:dyDescent="0.25">
      <c r="A695">
        <v>693</v>
      </c>
      <c r="B695" s="3" t="s">
        <v>694</v>
      </c>
      <c r="C695" s="3" t="s">
        <v>4803</v>
      </c>
      <c r="D695">
        <v>100000</v>
      </c>
      <c r="E695" s="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8326</v>
      </c>
      <c r="O695" s="10">
        <f t="shared" si="60"/>
        <v>35.338000000000001</v>
      </c>
      <c r="P695" s="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4">
        <f t="shared" si="64"/>
        <v>42094.808182870373</v>
      </c>
      <c r="T695" s="14">
        <f t="shared" si="65"/>
        <v>42124.808182870373</v>
      </c>
    </row>
    <row r="696" spans="1:20" ht="45" x14ac:dyDescent="0.25">
      <c r="A696">
        <v>694</v>
      </c>
      <c r="B696" s="3" t="s">
        <v>695</v>
      </c>
      <c r="C696" s="3" t="s">
        <v>4804</v>
      </c>
      <c r="D696">
        <v>150000</v>
      </c>
      <c r="E696" s="5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8326</v>
      </c>
      <c r="O696" s="10">
        <f t="shared" si="60"/>
        <v>0.39333333333333331</v>
      </c>
      <c r="P696" s="5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4">
        <f t="shared" si="64"/>
        <v>42737.663877314815</v>
      </c>
      <c r="T696" s="14">
        <f t="shared" si="65"/>
        <v>42767.663877314815</v>
      </c>
    </row>
    <row r="697" spans="1:20" ht="45" x14ac:dyDescent="0.25">
      <c r="A697">
        <v>695</v>
      </c>
      <c r="B697" s="3" t="s">
        <v>696</v>
      </c>
      <c r="C697" s="3" t="s">
        <v>4805</v>
      </c>
      <c r="D697">
        <v>60000</v>
      </c>
      <c r="E697" s="5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8326</v>
      </c>
      <c r="O697" s="10">
        <f t="shared" si="60"/>
        <v>1.06</v>
      </c>
      <c r="P697" s="5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4">
        <f t="shared" si="64"/>
        <v>41913.521064814813</v>
      </c>
      <c r="T697" s="14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 s="5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8326</v>
      </c>
      <c r="O698" s="10">
        <f t="shared" si="60"/>
        <v>5.7142857142857147E-4</v>
      </c>
      <c r="P698" s="5">
        <f t="shared" si="61"/>
        <v>1</v>
      </c>
      <c r="Q698" t="str">
        <f t="shared" si="62"/>
        <v>technology</v>
      </c>
      <c r="R698" t="str">
        <f t="shared" si="63"/>
        <v>wearables</v>
      </c>
      <c r="S698" s="14">
        <f t="shared" si="64"/>
        <v>41815.927106481482</v>
      </c>
      <c r="T698" s="14">
        <f t="shared" si="65"/>
        <v>41845.927106481482</v>
      </c>
    </row>
    <row r="699" spans="1:20" ht="45" x14ac:dyDescent="0.25">
      <c r="A699">
        <v>697</v>
      </c>
      <c r="B699" s="3" t="s">
        <v>698</v>
      </c>
      <c r="C699" s="3" t="s">
        <v>4807</v>
      </c>
      <c r="D699">
        <v>5000</v>
      </c>
      <c r="E699" s="5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8326</v>
      </c>
      <c r="O699" s="10">
        <f t="shared" si="60"/>
        <v>46.379999999999995</v>
      </c>
      <c r="P699" s="5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4">
        <f t="shared" si="64"/>
        <v>42388.523020833338</v>
      </c>
      <c r="T699" s="14">
        <f t="shared" si="65"/>
        <v>42403.523020833338</v>
      </c>
    </row>
    <row r="700" spans="1:20" ht="45" x14ac:dyDescent="0.25">
      <c r="A700">
        <v>698</v>
      </c>
      <c r="B700" s="3" t="s">
        <v>699</v>
      </c>
      <c r="C700" s="3" t="s">
        <v>4808</v>
      </c>
      <c r="D700">
        <v>100000</v>
      </c>
      <c r="E700" s="5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8326</v>
      </c>
      <c r="O700" s="10">
        <f t="shared" si="60"/>
        <v>15.39</v>
      </c>
      <c r="P700" s="5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4">
        <f t="shared" si="64"/>
        <v>41866.931076388886</v>
      </c>
      <c r="T700" s="14">
        <f t="shared" si="65"/>
        <v>41900.083333333336</v>
      </c>
    </row>
    <row r="701" spans="1:20" ht="45" x14ac:dyDescent="0.25">
      <c r="A701">
        <v>699</v>
      </c>
      <c r="B701" s="3" t="s">
        <v>700</v>
      </c>
      <c r="C701" s="3" t="s">
        <v>4809</v>
      </c>
      <c r="D701">
        <v>130000</v>
      </c>
      <c r="E701" s="5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8326</v>
      </c>
      <c r="O701" s="10">
        <f t="shared" si="60"/>
        <v>82.422107692307705</v>
      </c>
      <c r="P701" s="5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4">
        <f t="shared" si="64"/>
        <v>41563.485509259262</v>
      </c>
      <c r="T701" s="14">
        <f t="shared" si="65"/>
        <v>41600.666666666664</v>
      </c>
    </row>
    <row r="702" spans="1:20" ht="45" x14ac:dyDescent="0.25">
      <c r="A702">
        <v>700</v>
      </c>
      <c r="B702" s="3" t="s">
        <v>701</v>
      </c>
      <c r="C702" s="3" t="s">
        <v>4810</v>
      </c>
      <c r="D702">
        <v>15000</v>
      </c>
      <c r="E702" s="5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8326</v>
      </c>
      <c r="O702" s="10">
        <f t="shared" si="60"/>
        <v>2.6866666666666665</v>
      </c>
      <c r="P702" s="5">
        <f t="shared" si="61"/>
        <v>13</v>
      </c>
      <c r="Q702" t="str">
        <f t="shared" si="62"/>
        <v>technology</v>
      </c>
      <c r="R702" t="str">
        <f t="shared" si="63"/>
        <v>wearables</v>
      </c>
      <c r="S702" s="14">
        <f t="shared" si="64"/>
        <v>42715.688437500001</v>
      </c>
      <c r="T702" s="14">
        <f t="shared" si="65"/>
        <v>42745.688437500001</v>
      </c>
    </row>
    <row r="703" spans="1:20" ht="45" x14ac:dyDescent="0.25">
      <c r="A703">
        <v>701</v>
      </c>
      <c r="B703" s="3" t="s">
        <v>702</v>
      </c>
      <c r="C703" s="3" t="s">
        <v>4811</v>
      </c>
      <c r="D703">
        <v>23000</v>
      </c>
      <c r="E703" s="5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8326</v>
      </c>
      <c r="O703" s="10">
        <f t="shared" si="60"/>
        <v>26.6</v>
      </c>
      <c r="P703" s="5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4">
        <f t="shared" si="64"/>
        <v>41813.662962962961</v>
      </c>
      <c r="T703" s="14">
        <f t="shared" si="65"/>
        <v>41843.662962962961</v>
      </c>
    </row>
    <row r="704" spans="1:20" ht="45" x14ac:dyDescent="0.25">
      <c r="A704">
        <v>702</v>
      </c>
      <c r="B704" s="3" t="s">
        <v>703</v>
      </c>
      <c r="C704" s="3" t="s">
        <v>4812</v>
      </c>
      <c r="D704">
        <v>15000</v>
      </c>
      <c r="E704" s="5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8326</v>
      </c>
      <c r="O704" s="10">
        <f t="shared" si="60"/>
        <v>30.813400000000001</v>
      </c>
      <c r="P704" s="5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4">
        <f t="shared" si="64"/>
        <v>42668.726701388892</v>
      </c>
      <c r="T704" s="14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 s="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8326</v>
      </c>
      <c r="O705" s="10">
        <f t="shared" si="60"/>
        <v>5.58</v>
      </c>
      <c r="P705" s="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4">
        <f t="shared" si="64"/>
        <v>42711.950798611113</v>
      </c>
      <c r="T705" s="14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 s="5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8326</v>
      </c>
      <c r="O706" s="10">
        <f t="shared" ref="O706:O769" si="66">(E706/D706)*100</f>
        <v>0.87454545454545463</v>
      </c>
      <c r="P706" s="5">
        <f t="shared" ref="P706:P769" si="67">IFERROR((E706/L706),"0")</f>
        <v>120.25</v>
      </c>
      <c r="Q706" t="str">
        <f t="shared" ref="Q706:Q769" si="68">LEFT(N706,FIND("/",N706)-1)</f>
        <v>technology</v>
      </c>
      <c r="R706" t="str">
        <f t="shared" ref="R706:R769" si="69">RIGHT(N706,LEN(N706)-SEARCH("/",N706))</f>
        <v>wearables</v>
      </c>
      <c r="S706" s="14">
        <f t="shared" ref="S706:S769" si="70">(((J706/60)/60)/24) + DATE(1970,1,1)</f>
        <v>42726.192916666667</v>
      </c>
      <c r="T706" s="14">
        <f t="shared" ref="T706:T769" si="71">(((I706/60)/60)/24) + DATE(1970,1,1)</f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 s="5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8326</v>
      </c>
      <c r="O707" s="10">
        <f t="shared" si="66"/>
        <v>0.97699999999999987</v>
      </c>
      <c r="P707" s="5">
        <f t="shared" si="67"/>
        <v>195.4</v>
      </c>
      <c r="Q707" t="str">
        <f t="shared" si="68"/>
        <v>technology</v>
      </c>
      <c r="R707" t="str">
        <f t="shared" si="69"/>
        <v>wearables</v>
      </c>
      <c r="S707" s="14">
        <f t="shared" si="70"/>
        <v>42726.491643518515</v>
      </c>
      <c r="T707" s="14">
        <f t="shared" si="71"/>
        <v>42756.491643518515</v>
      </c>
    </row>
    <row r="708" spans="1:20" ht="45" x14ac:dyDescent="0.25">
      <c r="A708">
        <v>706</v>
      </c>
      <c r="B708" s="3" t="s">
        <v>707</v>
      </c>
      <c r="C708" s="3" t="s">
        <v>4816</v>
      </c>
      <c r="D708">
        <v>100000</v>
      </c>
      <c r="E708" s="5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8326</v>
      </c>
      <c r="O708" s="10">
        <f t="shared" si="66"/>
        <v>0</v>
      </c>
      <c r="P708" s="5" t="str">
        <f t="shared" si="67"/>
        <v>0</v>
      </c>
      <c r="Q708" t="str">
        <f t="shared" si="68"/>
        <v>technology</v>
      </c>
      <c r="R708" t="str">
        <f t="shared" si="69"/>
        <v>wearables</v>
      </c>
      <c r="S708" s="14">
        <f t="shared" si="70"/>
        <v>42676.995173611111</v>
      </c>
      <c r="T708" s="14">
        <f t="shared" si="71"/>
        <v>42718.777083333334</v>
      </c>
    </row>
    <row r="709" spans="1:20" ht="45" x14ac:dyDescent="0.25">
      <c r="A709">
        <v>707</v>
      </c>
      <c r="B709" s="3" t="s">
        <v>708</v>
      </c>
      <c r="C709" s="3" t="s">
        <v>4817</v>
      </c>
      <c r="D709">
        <v>68000</v>
      </c>
      <c r="E709" s="5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8326</v>
      </c>
      <c r="O709" s="10">
        <f t="shared" si="66"/>
        <v>78.927352941176466</v>
      </c>
      <c r="P709" s="5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4">
        <f t="shared" si="70"/>
        <v>42696.663506944446</v>
      </c>
      <c r="T709" s="14">
        <f t="shared" si="71"/>
        <v>42736.663506944446</v>
      </c>
    </row>
    <row r="710" spans="1:20" ht="45" x14ac:dyDescent="0.25">
      <c r="A710">
        <v>708</v>
      </c>
      <c r="B710" s="3" t="s">
        <v>709</v>
      </c>
      <c r="C710" s="3" t="s">
        <v>4818</v>
      </c>
      <c r="D710">
        <v>40000</v>
      </c>
      <c r="E710" s="5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8326</v>
      </c>
      <c r="O710" s="10">
        <f t="shared" si="66"/>
        <v>22.092500000000001</v>
      </c>
      <c r="P710" s="5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4">
        <f t="shared" si="70"/>
        <v>41835.581018518518</v>
      </c>
      <c r="T710" s="14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 s="5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8326</v>
      </c>
      <c r="O711" s="10">
        <f t="shared" si="66"/>
        <v>0.40666666666666662</v>
      </c>
      <c r="P711" s="5">
        <f t="shared" si="67"/>
        <v>30.5</v>
      </c>
      <c r="Q711" t="str">
        <f t="shared" si="68"/>
        <v>technology</v>
      </c>
      <c r="R711" t="str">
        <f t="shared" si="69"/>
        <v>wearables</v>
      </c>
      <c r="S711" s="14">
        <f t="shared" si="70"/>
        <v>41948.041192129633</v>
      </c>
      <c r="T711" s="14">
        <f t="shared" si="71"/>
        <v>41978.041192129633</v>
      </c>
    </row>
    <row r="712" spans="1:20" ht="30" x14ac:dyDescent="0.25">
      <c r="A712">
        <v>710</v>
      </c>
      <c r="B712" s="3" t="s">
        <v>711</v>
      </c>
      <c r="C712" s="3" t="s">
        <v>4820</v>
      </c>
      <c r="D712">
        <v>1200</v>
      </c>
      <c r="E712" s="5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8326</v>
      </c>
      <c r="O712" s="10">
        <f t="shared" si="66"/>
        <v>0</v>
      </c>
      <c r="P712" s="5" t="str">
        <f t="shared" si="67"/>
        <v>0</v>
      </c>
      <c r="Q712" t="str">
        <f t="shared" si="68"/>
        <v>technology</v>
      </c>
      <c r="R712" t="str">
        <f t="shared" si="69"/>
        <v>wearables</v>
      </c>
      <c r="S712" s="14">
        <f t="shared" si="70"/>
        <v>41837.984976851854</v>
      </c>
      <c r="T712" s="14">
        <f t="shared" si="71"/>
        <v>41871.030555555553</v>
      </c>
    </row>
    <row r="713" spans="1:20" ht="45" x14ac:dyDescent="0.25">
      <c r="A713">
        <v>711</v>
      </c>
      <c r="B713" s="3" t="s">
        <v>712</v>
      </c>
      <c r="C713" s="3" t="s">
        <v>4821</v>
      </c>
      <c r="D713">
        <v>100000</v>
      </c>
      <c r="E713" s="5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8326</v>
      </c>
      <c r="O713" s="10">
        <f t="shared" si="66"/>
        <v>33.790999999999997</v>
      </c>
      <c r="P713" s="5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4">
        <f t="shared" si="70"/>
        <v>42678.459120370375</v>
      </c>
      <c r="T713" s="14">
        <f t="shared" si="71"/>
        <v>42718.500787037032</v>
      </c>
    </row>
    <row r="714" spans="1:20" ht="45" x14ac:dyDescent="0.25">
      <c r="A714">
        <v>712</v>
      </c>
      <c r="B714" s="3" t="s">
        <v>713</v>
      </c>
      <c r="C714" s="3" t="s">
        <v>4822</v>
      </c>
      <c r="D714">
        <v>48500</v>
      </c>
      <c r="E714" s="5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8326</v>
      </c>
      <c r="O714" s="10">
        <f t="shared" si="66"/>
        <v>0.21649484536082475</v>
      </c>
      <c r="P714" s="5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4">
        <f t="shared" si="70"/>
        <v>42384.680925925932</v>
      </c>
      <c r="T714" s="14">
        <f t="shared" si="71"/>
        <v>42414.680925925932</v>
      </c>
    </row>
    <row r="715" spans="1:20" ht="45" x14ac:dyDescent="0.25">
      <c r="A715">
        <v>713</v>
      </c>
      <c r="B715" s="3" t="s">
        <v>714</v>
      </c>
      <c r="C715" s="3" t="s">
        <v>4823</v>
      </c>
      <c r="D715">
        <v>25000</v>
      </c>
      <c r="E715" s="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8326</v>
      </c>
      <c r="O715" s="10">
        <f t="shared" si="66"/>
        <v>0.79600000000000004</v>
      </c>
      <c r="P715" s="5">
        <f t="shared" si="67"/>
        <v>199</v>
      </c>
      <c r="Q715" t="str">
        <f t="shared" si="68"/>
        <v>technology</v>
      </c>
      <c r="R715" t="str">
        <f t="shared" si="69"/>
        <v>wearables</v>
      </c>
      <c r="S715" s="14">
        <f t="shared" si="70"/>
        <v>42496.529305555552</v>
      </c>
      <c r="T715" s="14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 s="5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8326</v>
      </c>
      <c r="O716" s="10">
        <f t="shared" si="66"/>
        <v>14.993333333333334</v>
      </c>
      <c r="P716" s="5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4">
        <f t="shared" si="70"/>
        <v>42734.787986111114</v>
      </c>
      <c r="T716" s="14">
        <f t="shared" si="71"/>
        <v>42794.787986111114</v>
      </c>
    </row>
    <row r="717" spans="1:20" ht="45" x14ac:dyDescent="0.25">
      <c r="A717">
        <v>715</v>
      </c>
      <c r="B717" s="3" t="s">
        <v>716</v>
      </c>
      <c r="C717" s="3" t="s">
        <v>4825</v>
      </c>
      <c r="D717">
        <v>27500</v>
      </c>
      <c r="E717" s="5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8326</v>
      </c>
      <c r="O717" s="10">
        <f t="shared" si="66"/>
        <v>5.0509090909090908</v>
      </c>
      <c r="P717" s="5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4">
        <f t="shared" si="70"/>
        <v>42273.090740740736</v>
      </c>
      <c r="T717" s="14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 s="5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8326</v>
      </c>
      <c r="O718" s="10">
        <f t="shared" si="66"/>
        <v>10.214285714285715</v>
      </c>
      <c r="P718" s="5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4">
        <f t="shared" si="70"/>
        <v>41940.658645833333</v>
      </c>
      <c r="T718" s="14">
        <f t="shared" si="71"/>
        <v>41974</v>
      </c>
    </row>
    <row r="719" spans="1:20" x14ac:dyDescent="0.25">
      <c r="A719">
        <v>717</v>
      </c>
      <c r="B719" s="3" t="s">
        <v>718</v>
      </c>
      <c r="C719" s="3" t="s">
        <v>4827</v>
      </c>
      <c r="D719">
        <v>100000</v>
      </c>
      <c r="E719" s="5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8326</v>
      </c>
      <c r="O719" s="10">
        <f t="shared" si="66"/>
        <v>0.30499999999999999</v>
      </c>
      <c r="P719" s="5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4">
        <f t="shared" si="70"/>
        <v>41857.854189814818</v>
      </c>
      <c r="T719" s="14">
        <f t="shared" si="71"/>
        <v>41887.854189814818</v>
      </c>
    </row>
    <row r="720" spans="1:20" ht="45" x14ac:dyDescent="0.25">
      <c r="A720">
        <v>718</v>
      </c>
      <c r="B720" s="3" t="s">
        <v>719</v>
      </c>
      <c r="C720" s="3" t="s">
        <v>4828</v>
      </c>
      <c r="D720">
        <v>12000</v>
      </c>
      <c r="E720" s="5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8326</v>
      </c>
      <c r="O720" s="10">
        <f t="shared" si="66"/>
        <v>0.75</v>
      </c>
      <c r="P720" s="5">
        <f t="shared" si="67"/>
        <v>22.5</v>
      </c>
      <c r="Q720" t="str">
        <f t="shared" si="68"/>
        <v>technology</v>
      </c>
      <c r="R720" t="str">
        <f t="shared" si="69"/>
        <v>wearables</v>
      </c>
      <c r="S720" s="14">
        <f t="shared" si="70"/>
        <v>42752.845451388886</v>
      </c>
      <c r="T720" s="14">
        <f t="shared" si="71"/>
        <v>42784.249305555553</v>
      </c>
    </row>
    <row r="721" spans="1:20" ht="45" x14ac:dyDescent="0.25">
      <c r="A721">
        <v>719</v>
      </c>
      <c r="B721" s="3" t="s">
        <v>720</v>
      </c>
      <c r="C721" s="3" t="s">
        <v>4829</v>
      </c>
      <c r="D721">
        <v>15000</v>
      </c>
      <c r="E721" s="5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8326</v>
      </c>
      <c r="O721" s="10">
        <f t="shared" si="66"/>
        <v>1.2933333333333332</v>
      </c>
      <c r="P721" s="5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4">
        <f t="shared" si="70"/>
        <v>42409.040231481486</v>
      </c>
      <c r="T721" s="14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 s="5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8327</v>
      </c>
      <c r="O722" s="10">
        <f t="shared" si="66"/>
        <v>143.94736842105263</v>
      </c>
      <c r="P722" s="5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4">
        <f t="shared" si="70"/>
        <v>40909.649201388893</v>
      </c>
      <c r="T722" s="14">
        <f t="shared" si="71"/>
        <v>40937.649201388893</v>
      </c>
    </row>
    <row r="723" spans="1:20" ht="45" x14ac:dyDescent="0.25">
      <c r="A723">
        <v>721</v>
      </c>
      <c r="B723" s="3" t="s">
        <v>722</v>
      </c>
      <c r="C723" s="3" t="s">
        <v>4831</v>
      </c>
      <c r="D723">
        <v>8200</v>
      </c>
      <c r="E723" s="5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8327</v>
      </c>
      <c r="O723" s="10">
        <f t="shared" si="66"/>
        <v>122.10975609756099</v>
      </c>
      <c r="P723" s="5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4">
        <f t="shared" si="70"/>
        <v>41807.571840277778</v>
      </c>
      <c r="T723" s="14">
        <f t="shared" si="71"/>
        <v>41852.571840277778</v>
      </c>
    </row>
    <row r="724" spans="1:20" ht="45" x14ac:dyDescent="0.25">
      <c r="A724">
        <v>722</v>
      </c>
      <c r="B724" s="3" t="s">
        <v>723</v>
      </c>
      <c r="C724" s="3" t="s">
        <v>4832</v>
      </c>
      <c r="D724">
        <v>25000</v>
      </c>
      <c r="E724" s="5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8327</v>
      </c>
      <c r="O724" s="10">
        <f t="shared" si="66"/>
        <v>132.024</v>
      </c>
      <c r="P724" s="5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4">
        <f t="shared" si="70"/>
        <v>40977.805300925924</v>
      </c>
      <c r="T724" s="14">
        <f t="shared" si="71"/>
        <v>41007.76363425926</v>
      </c>
    </row>
    <row r="725" spans="1:20" ht="30" x14ac:dyDescent="0.25">
      <c r="A725">
        <v>723</v>
      </c>
      <c r="B725" s="3" t="s">
        <v>724</v>
      </c>
      <c r="C725" s="3" t="s">
        <v>4833</v>
      </c>
      <c r="D725">
        <v>5000</v>
      </c>
      <c r="E725" s="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8327</v>
      </c>
      <c r="O725" s="10">
        <f t="shared" si="66"/>
        <v>109.38000000000001</v>
      </c>
      <c r="P725" s="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4">
        <f t="shared" si="70"/>
        <v>42184.816539351858</v>
      </c>
      <c r="T725" s="14">
        <f t="shared" si="71"/>
        <v>42215.165972222225</v>
      </c>
    </row>
    <row r="726" spans="1:20" ht="45" x14ac:dyDescent="0.25">
      <c r="A726">
        <v>724</v>
      </c>
      <c r="B726" s="3" t="s">
        <v>725</v>
      </c>
      <c r="C726" s="3" t="s">
        <v>4834</v>
      </c>
      <c r="D726">
        <v>7000</v>
      </c>
      <c r="E726" s="5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8327</v>
      </c>
      <c r="O726" s="10">
        <f t="shared" si="66"/>
        <v>105.47157142857144</v>
      </c>
      <c r="P726" s="5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4">
        <f t="shared" si="70"/>
        <v>40694.638460648144</v>
      </c>
      <c r="T726" s="14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 s="5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8327</v>
      </c>
      <c r="O727" s="10">
        <f t="shared" si="66"/>
        <v>100.35000000000001</v>
      </c>
      <c r="P727" s="5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4">
        <f t="shared" si="70"/>
        <v>42321.626296296294</v>
      </c>
      <c r="T727" s="14">
        <f t="shared" si="71"/>
        <v>42351.626296296294</v>
      </c>
    </row>
    <row r="728" spans="1:20" ht="45" x14ac:dyDescent="0.25">
      <c r="A728">
        <v>726</v>
      </c>
      <c r="B728" s="3" t="s">
        <v>727</v>
      </c>
      <c r="C728" s="3" t="s">
        <v>4836</v>
      </c>
      <c r="D728">
        <v>2500</v>
      </c>
      <c r="E728" s="5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8327</v>
      </c>
      <c r="O728" s="10">
        <f t="shared" si="66"/>
        <v>101.4</v>
      </c>
      <c r="P728" s="5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4">
        <f t="shared" si="70"/>
        <v>41346.042673611111</v>
      </c>
      <c r="T728" s="14">
        <f t="shared" si="71"/>
        <v>41376.042673611111</v>
      </c>
    </row>
    <row r="729" spans="1:20" ht="45" x14ac:dyDescent="0.25">
      <c r="A729">
        <v>727</v>
      </c>
      <c r="B729" s="3" t="s">
        <v>728</v>
      </c>
      <c r="C729" s="3" t="s">
        <v>4837</v>
      </c>
      <c r="D729">
        <v>3500</v>
      </c>
      <c r="E729" s="5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8327</v>
      </c>
      <c r="O729" s="10">
        <f t="shared" si="66"/>
        <v>155.51428571428571</v>
      </c>
      <c r="P729" s="5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4">
        <f t="shared" si="70"/>
        <v>41247.020243055551</v>
      </c>
      <c r="T729" s="14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 s="5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8327</v>
      </c>
      <c r="O730" s="10">
        <f t="shared" si="66"/>
        <v>105.566</v>
      </c>
      <c r="P730" s="5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4">
        <f t="shared" si="70"/>
        <v>40731.837465277778</v>
      </c>
      <c r="T730" s="14">
        <f t="shared" si="71"/>
        <v>40776.837465277778</v>
      </c>
    </row>
    <row r="731" spans="1:20" ht="45" x14ac:dyDescent="0.25">
      <c r="A731">
        <v>729</v>
      </c>
      <c r="B731" s="3" t="s">
        <v>730</v>
      </c>
      <c r="C731" s="3" t="s">
        <v>4839</v>
      </c>
      <c r="D731">
        <v>4000</v>
      </c>
      <c r="E731" s="5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8327</v>
      </c>
      <c r="O731" s="10">
        <f t="shared" si="66"/>
        <v>130.65</v>
      </c>
      <c r="P731" s="5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4">
        <f t="shared" si="70"/>
        <v>41111.185891203706</v>
      </c>
      <c r="T731" s="14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 s="5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8327</v>
      </c>
      <c r="O732" s="10">
        <f t="shared" si="66"/>
        <v>132.19</v>
      </c>
      <c r="P732" s="5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4">
        <f t="shared" si="70"/>
        <v>40854.745266203703</v>
      </c>
      <c r="T732" s="14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 s="5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8327</v>
      </c>
      <c r="O733" s="10">
        <f t="shared" si="66"/>
        <v>126</v>
      </c>
      <c r="P733" s="5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4">
        <f t="shared" si="70"/>
        <v>40879.795682870368</v>
      </c>
      <c r="T733" s="14">
        <f t="shared" si="71"/>
        <v>40930.25</v>
      </c>
    </row>
    <row r="734" spans="1:20" ht="45" x14ac:dyDescent="0.25">
      <c r="A734">
        <v>732</v>
      </c>
      <c r="B734" s="3" t="s">
        <v>733</v>
      </c>
      <c r="C734" s="3" t="s">
        <v>4842</v>
      </c>
      <c r="D734">
        <v>40</v>
      </c>
      <c r="E734" s="5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8327</v>
      </c>
      <c r="O734" s="10">
        <f t="shared" si="66"/>
        <v>160</v>
      </c>
      <c r="P734" s="5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4">
        <f t="shared" si="70"/>
        <v>41486.424317129626</v>
      </c>
      <c r="T734" s="14">
        <f t="shared" si="71"/>
        <v>41546.424317129626</v>
      </c>
    </row>
    <row r="735" spans="1:20" ht="45" x14ac:dyDescent="0.25">
      <c r="A735">
        <v>733</v>
      </c>
      <c r="B735" s="3" t="s">
        <v>734</v>
      </c>
      <c r="C735" s="3" t="s">
        <v>4843</v>
      </c>
      <c r="D735">
        <v>2500</v>
      </c>
      <c r="E735" s="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8327</v>
      </c>
      <c r="O735" s="10">
        <f t="shared" si="66"/>
        <v>120.48</v>
      </c>
      <c r="P735" s="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4">
        <f t="shared" si="70"/>
        <v>41598.420046296298</v>
      </c>
      <c r="T735" s="14">
        <f t="shared" si="71"/>
        <v>41628.420046296298</v>
      </c>
    </row>
    <row r="736" spans="1:20" ht="30" x14ac:dyDescent="0.25">
      <c r="A736">
        <v>734</v>
      </c>
      <c r="B736" s="3" t="s">
        <v>735</v>
      </c>
      <c r="C736" s="3" t="s">
        <v>4844</v>
      </c>
      <c r="D736">
        <v>8500</v>
      </c>
      <c r="E736" s="5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8327</v>
      </c>
      <c r="O736" s="10">
        <f t="shared" si="66"/>
        <v>125.52941176470588</v>
      </c>
      <c r="P736" s="5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4">
        <f t="shared" si="70"/>
        <v>42102.164583333331</v>
      </c>
      <c r="T736" s="14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 s="5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8327</v>
      </c>
      <c r="O737" s="10">
        <f t="shared" si="66"/>
        <v>114.40638297872341</v>
      </c>
      <c r="P737" s="5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4">
        <f t="shared" si="70"/>
        <v>41946.029467592591</v>
      </c>
      <c r="T737" s="14">
        <f t="shared" si="71"/>
        <v>41977.027083333334</v>
      </c>
    </row>
    <row r="738" spans="1:20" ht="45" x14ac:dyDescent="0.25">
      <c r="A738">
        <v>736</v>
      </c>
      <c r="B738" s="3" t="s">
        <v>737</v>
      </c>
      <c r="C738" s="3" t="s">
        <v>4846</v>
      </c>
      <c r="D738">
        <v>3600</v>
      </c>
      <c r="E738" s="5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8327</v>
      </c>
      <c r="O738" s="10">
        <f t="shared" si="66"/>
        <v>315.13888888888891</v>
      </c>
      <c r="P738" s="5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4">
        <f t="shared" si="70"/>
        <v>41579.734259259261</v>
      </c>
      <c r="T738" s="14">
        <f t="shared" si="71"/>
        <v>41599.207638888889</v>
      </c>
    </row>
    <row r="739" spans="1:20" ht="45" x14ac:dyDescent="0.25">
      <c r="A739">
        <v>737</v>
      </c>
      <c r="B739" s="3" t="s">
        <v>738</v>
      </c>
      <c r="C739" s="3" t="s">
        <v>4847</v>
      </c>
      <c r="D739">
        <v>5000</v>
      </c>
      <c r="E739" s="5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8327</v>
      </c>
      <c r="O739" s="10">
        <f t="shared" si="66"/>
        <v>122.39999999999999</v>
      </c>
      <c r="P739" s="5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4">
        <f t="shared" si="70"/>
        <v>41667.275312500002</v>
      </c>
      <c r="T739" s="14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 s="5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8327</v>
      </c>
      <c r="O740" s="10">
        <f t="shared" si="66"/>
        <v>106.73333333333332</v>
      </c>
      <c r="P740" s="5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4">
        <f t="shared" si="70"/>
        <v>41943.604097222218</v>
      </c>
      <c r="T740" s="14">
        <f t="shared" si="71"/>
        <v>41974.207638888889</v>
      </c>
    </row>
    <row r="741" spans="1:20" ht="45" x14ac:dyDescent="0.25">
      <c r="A741">
        <v>739</v>
      </c>
      <c r="B741" s="3" t="s">
        <v>740</v>
      </c>
      <c r="C741" s="3" t="s">
        <v>4849</v>
      </c>
      <c r="D741">
        <v>6000</v>
      </c>
      <c r="E741" s="5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8327</v>
      </c>
      <c r="O741" s="10">
        <f t="shared" si="66"/>
        <v>158.33333333333331</v>
      </c>
      <c r="P741" s="5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4">
        <f t="shared" si="70"/>
        <v>41829.502650462964</v>
      </c>
      <c r="T741" s="14">
        <f t="shared" si="71"/>
        <v>41862.502650462964</v>
      </c>
    </row>
    <row r="742" spans="1:20" ht="45" x14ac:dyDescent="0.25">
      <c r="A742">
        <v>740</v>
      </c>
      <c r="B742" s="3" t="s">
        <v>741</v>
      </c>
      <c r="C742" s="3" t="s">
        <v>4850</v>
      </c>
      <c r="D742">
        <v>3000</v>
      </c>
      <c r="E742" s="5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8327</v>
      </c>
      <c r="O742" s="10">
        <f t="shared" si="66"/>
        <v>107.4</v>
      </c>
      <c r="P742" s="5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4">
        <f t="shared" si="70"/>
        <v>42162.146782407406</v>
      </c>
      <c r="T742" s="14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 s="5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8327</v>
      </c>
      <c r="O743" s="10">
        <f t="shared" si="66"/>
        <v>102.25999999999999</v>
      </c>
      <c r="P743" s="5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4">
        <f t="shared" si="70"/>
        <v>41401.648217592592</v>
      </c>
      <c r="T743" s="14">
        <f t="shared" si="71"/>
        <v>41436.648217592592</v>
      </c>
    </row>
    <row r="744" spans="1:20" ht="45" x14ac:dyDescent="0.25">
      <c r="A744">
        <v>742</v>
      </c>
      <c r="B744" s="3" t="s">
        <v>743</v>
      </c>
      <c r="C744" s="3" t="s">
        <v>4852</v>
      </c>
      <c r="D744">
        <v>1400</v>
      </c>
      <c r="E744" s="5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8327</v>
      </c>
      <c r="O744" s="10">
        <f t="shared" si="66"/>
        <v>110.71428571428572</v>
      </c>
      <c r="P744" s="5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4">
        <f t="shared" si="70"/>
        <v>41689.917962962965</v>
      </c>
      <c r="T744" s="14">
        <f t="shared" si="71"/>
        <v>41719.876296296294</v>
      </c>
    </row>
    <row r="745" spans="1:20" ht="45" x14ac:dyDescent="0.25">
      <c r="A745">
        <v>743</v>
      </c>
      <c r="B745" s="3" t="s">
        <v>744</v>
      </c>
      <c r="C745" s="3" t="s">
        <v>4853</v>
      </c>
      <c r="D745">
        <v>550</v>
      </c>
      <c r="E745" s="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8327</v>
      </c>
      <c r="O745" s="10">
        <f t="shared" si="66"/>
        <v>148</v>
      </c>
      <c r="P745" s="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4">
        <f t="shared" si="70"/>
        <v>40990.709317129629</v>
      </c>
      <c r="T745" s="14">
        <f t="shared" si="71"/>
        <v>41015.875</v>
      </c>
    </row>
    <row r="746" spans="1:20" ht="30" x14ac:dyDescent="0.25">
      <c r="A746">
        <v>744</v>
      </c>
      <c r="B746" s="3" t="s">
        <v>745</v>
      </c>
      <c r="C746" s="3" t="s">
        <v>4854</v>
      </c>
      <c r="D746">
        <v>5000</v>
      </c>
      <c r="E746" s="5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8327</v>
      </c>
      <c r="O746" s="10">
        <f t="shared" si="66"/>
        <v>102.32000000000001</v>
      </c>
      <c r="P746" s="5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4">
        <f t="shared" si="70"/>
        <v>41226.95721064815</v>
      </c>
      <c r="T746" s="14">
        <f t="shared" si="71"/>
        <v>41256.95721064815</v>
      </c>
    </row>
    <row r="747" spans="1:20" ht="45" x14ac:dyDescent="0.25">
      <c r="A747">
        <v>745</v>
      </c>
      <c r="B747" s="3" t="s">
        <v>746</v>
      </c>
      <c r="C747" s="3" t="s">
        <v>4855</v>
      </c>
      <c r="D747">
        <v>2220</v>
      </c>
      <c r="E747" s="5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8327</v>
      </c>
      <c r="O747" s="10">
        <f t="shared" si="66"/>
        <v>179.09909909909908</v>
      </c>
      <c r="P747" s="5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4">
        <f t="shared" si="70"/>
        <v>41367.572280092594</v>
      </c>
      <c r="T747" s="14">
        <f t="shared" si="71"/>
        <v>41397.572280092594</v>
      </c>
    </row>
    <row r="748" spans="1:20" x14ac:dyDescent="0.25">
      <c r="A748">
        <v>746</v>
      </c>
      <c r="B748" s="3" t="s">
        <v>747</v>
      </c>
      <c r="C748" s="3" t="s">
        <v>4856</v>
      </c>
      <c r="D748">
        <v>2987</v>
      </c>
      <c r="E748" s="5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8327</v>
      </c>
      <c r="O748" s="10">
        <f t="shared" si="66"/>
        <v>111.08135252761969</v>
      </c>
      <c r="P748" s="5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4">
        <f t="shared" si="70"/>
        <v>41157.042928240742</v>
      </c>
      <c r="T748" s="14">
        <f t="shared" si="71"/>
        <v>41175.165972222225</v>
      </c>
    </row>
    <row r="749" spans="1:20" ht="45" x14ac:dyDescent="0.25">
      <c r="A749">
        <v>747</v>
      </c>
      <c r="B749" s="3" t="s">
        <v>748</v>
      </c>
      <c r="C749" s="3" t="s">
        <v>4857</v>
      </c>
      <c r="D749">
        <v>7000</v>
      </c>
      <c r="E749" s="5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8327</v>
      </c>
      <c r="O749" s="10">
        <f t="shared" si="66"/>
        <v>100.04285714285714</v>
      </c>
      <c r="P749" s="5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4">
        <f t="shared" si="70"/>
        <v>41988.548831018517</v>
      </c>
      <c r="T749" s="14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 s="5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8327</v>
      </c>
      <c r="O750" s="10">
        <f t="shared" si="66"/>
        <v>100.25</v>
      </c>
      <c r="P750" s="5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4">
        <f t="shared" si="70"/>
        <v>41831.846828703703</v>
      </c>
      <c r="T750" s="14">
        <f t="shared" si="71"/>
        <v>41861.846828703703</v>
      </c>
    </row>
    <row r="751" spans="1:20" ht="45" x14ac:dyDescent="0.25">
      <c r="A751">
        <v>749</v>
      </c>
      <c r="B751" s="3" t="s">
        <v>750</v>
      </c>
      <c r="C751" s="3" t="s">
        <v>4859</v>
      </c>
      <c r="D751">
        <v>10000</v>
      </c>
      <c r="E751" s="5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8327</v>
      </c>
      <c r="O751" s="10">
        <f t="shared" si="66"/>
        <v>105.56</v>
      </c>
      <c r="P751" s="5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4">
        <f t="shared" si="70"/>
        <v>42733.94131944445</v>
      </c>
      <c r="T751" s="14">
        <f t="shared" si="71"/>
        <v>42763.94131944445</v>
      </c>
    </row>
    <row r="752" spans="1:20" ht="45" x14ac:dyDescent="0.25">
      <c r="A752">
        <v>750</v>
      </c>
      <c r="B752" s="3" t="s">
        <v>751</v>
      </c>
      <c r="C752" s="3" t="s">
        <v>4860</v>
      </c>
      <c r="D752">
        <v>4444</v>
      </c>
      <c r="E752" s="5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8327</v>
      </c>
      <c r="O752" s="10">
        <f t="shared" si="66"/>
        <v>102.58775877587757</v>
      </c>
      <c r="P752" s="5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4">
        <f t="shared" si="70"/>
        <v>41299.878148148149</v>
      </c>
      <c r="T752" s="14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 s="5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8327</v>
      </c>
      <c r="O753" s="10">
        <f t="shared" si="66"/>
        <v>118.5</v>
      </c>
      <c r="P753" s="5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4">
        <f t="shared" si="70"/>
        <v>40713.630497685182</v>
      </c>
      <c r="T753" s="14">
        <f t="shared" si="71"/>
        <v>40759.630497685182</v>
      </c>
    </row>
    <row r="754" spans="1:20" ht="45" x14ac:dyDescent="0.25">
      <c r="A754">
        <v>752</v>
      </c>
      <c r="B754" s="3" t="s">
        <v>753</v>
      </c>
      <c r="C754" s="3" t="s">
        <v>4862</v>
      </c>
      <c r="D754">
        <v>5000</v>
      </c>
      <c r="E754" s="5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8327</v>
      </c>
      <c r="O754" s="10">
        <f t="shared" si="66"/>
        <v>111.7</v>
      </c>
      <c r="P754" s="5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4">
        <f t="shared" si="70"/>
        <v>42639.421493055561</v>
      </c>
      <c r="T754" s="14">
        <f t="shared" si="71"/>
        <v>42659.458333333328</v>
      </c>
    </row>
    <row r="755" spans="1:20" ht="45" x14ac:dyDescent="0.25">
      <c r="A755">
        <v>753</v>
      </c>
      <c r="B755" s="3" t="s">
        <v>754</v>
      </c>
      <c r="C755" s="3" t="s">
        <v>4863</v>
      </c>
      <c r="D755">
        <v>10000</v>
      </c>
      <c r="E755" s="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8327</v>
      </c>
      <c r="O755" s="10">
        <f t="shared" si="66"/>
        <v>128</v>
      </c>
      <c r="P755" s="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4">
        <f t="shared" si="70"/>
        <v>42019.590173611112</v>
      </c>
      <c r="T755" s="14">
        <f t="shared" si="71"/>
        <v>42049.590173611112</v>
      </c>
    </row>
    <row r="756" spans="1:20" ht="45" x14ac:dyDescent="0.25">
      <c r="A756">
        <v>754</v>
      </c>
      <c r="B756" s="3" t="s">
        <v>755</v>
      </c>
      <c r="C756" s="3" t="s">
        <v>4864</v>
      </c>
      <c r="D756">
        <v>2000</v>
      </c>
      <c r="E756" s="5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8327</v>
      </c>
      <c r="O756" s="10">
        <f t="shared" si="66"/>
        <v>103.75000000000001</v>
      </c>
      <c r="P756" s="5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4">
        <f t="shared" si="70"/>
        <v>41249.749085648145</v>
      </c>
      <c r="T756" s="14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 s="5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8327</v>
      </c>
      <c r="O757" s="10">
        <f t="shared" si="66"/>
        <v>101.9076</v>
      </c>
      <c r="P757" s="5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4">
        <f t="shared" si="70"/>
        <v>41383.605057870373</v>
      </c>
      <c r="T757" s="14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 s="5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8327</v>
      </c>
      <c r="O758" s="10">
        <f t="shared" si="66"/>
        <v>117.71428571428571</v>
      </c>
      <c r="P758" s="5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4">
        <f t="shared" si="70"/>
        <v>40590.766886574071</v>
      </c>
      <c r="T758" s="14">
        <f t="shared" si="71"/>
        <v>40651.725219907406</v>
      </c>
    </row>
    <row r="759" spans="1:20" ht="45" x14ac:dyDescent="0.25">
      <c r="A759">
        <v>757</v>
      </c>
      <c r="B759" s="3" t="s">
        <v>758</v>
      </c>
      <c r="C759" s="3" t="s">
        <v>4867</v>
      </c>
      <c r="D759">
        <v>250</v>
      </c>
      <c r="E759" s="5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8327</v>
      </c>
      <c r="O759" s="10">
        <f t="shared" si="66"/>
        <v>238</v>
      </c>
      <c r="P759" s="5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4">
        <f t="shared" si="70"/>
        <v>41235.054560185185</v>
      </c>
      <c r="T759" s="14">
        <f t="shared" si="71"/>
        <v>41249.054560185185</v>
      </c>
    </row>
    <row r="760" spans="1:20" ht="30" x14ac:dyDescent="0.25">
      <c r="A760">
        <v>758</v>
      </c>
      <c r="B760" s="3" t="s">
        <v>759</v>
      </c>
      <c r="C760" s="3" t="s">
        <v>4868</v>
      </c>
      <c r="D760">
        <v>2500</v>
      </c>
      <c r="E760" s="5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8327</v>
      </c>
      <c r="O760" s="10">
        <f t="shared" si="66"/>
        <v>102</v>
      </c>
      <c r="P760" s="5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4">
        <f t="shared" si="70"/>
        <v>40429.836435185185</v>
      </c>
      <c r="T760" s="14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 s="5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8327</v>
      </c>
      <c r="O761" s="10">
        <f t="shared" si="66"/>
        <v>101.92000000000002</v>
      </c>
      <c r="P761" s="5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4">
        <f t="shared" si="70"/>
        <v>41789.330312500002</v>
      </c>
      <c r="T761" s="14">
        <f t="shared" si="71"/>
        <v>41829.330312500002</v>
      </c>
    </row>
    <row r="762" spans="1:20" ht="45" x14ac:dyDescent="0.25">
      <c r="A762">
        <v>760</v>
      </c>
      <c r="B762" s="3" t="s">
        <v>761</v>
      </c>
      <c r="C762" s="3" t="s">
        <v>4870</v>
      </c>
      <c r="D762">
        <v>2200</v>
      </c>
      <c r="E762" s="5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8328</v>
      </c>
      <c r="O762" s="10">
        <f t="shared" si="66"/>
        <v>0</v>
      </c>
      <c r="P762" s="5" t="str">
        <f t="shared" si="67"/>
        <v>0</v>
      </c>
      <c r="Q762" t="str">
        <f t="shared" si="68"/>
        <v>publishing</v>
      </c>
      <c r="R762" t="str">
        <f t="shared" si="69"/>
        <v>fiction</v>
      </c>
      <c r="S762" s="14">
        <f t="shared" si="70"/>
        <v>42670.764039351852</v>
      </c>
      <c r="T762" s="14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 s="5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8328</v>
      </c>
      <c r="O763" s="10">
        <f t="shared" si="66"/>
        <v>4.7</v>
      </c>
      <c r="P763" s="5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4">
        <f t="shared" si="70"/>
        <v>41642.751458333332</v>
      </c>
      <c r="T763" s="14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 s="5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8328</v>
      </c>
      <c r="O764" s="10">
        <f t="shared" si="66"/>
        <v>0</v>
      </c>
      <c r="P764" s="5" t="str">
        <f t="shared" si="67"/>
        <v>0</v>
      </c>
      <c r="Q764" t="str">
        <f t="shared" si="68"/>
        <v>publishing</v>
      </c>
      <c r="R764" t="str">
        <f t="shared" si="69"/>
        <v>fiction</v>
      </c>
      <c r="S764" s="14">
        <f t="shared" si="70"/>
        <v>42690.858449074076</v>
      </c>
      <c r="T764" s="14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 s="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8328</v>
      </c>
      <c r="O765" s="10">
        <f t="shared" si="66"/>
        <v>0.11655011655011654</v>
      </c>
      <c r="P765" s="5">
        <f t="shared" si="67"/>
        <v>5</v>
      </c>
      <c r="Q765" t="str">
        <f t="shared" si="68"/>
        <v>publishing</v>
      </c>
      <c r="R765" t="str">
        <f t="shared" si="69"/>
        <v>fiction</v>
      </c>
      <c r="S765" s="14">
        <f t="shared" si="70"/>
        <v>41471.446851851848</v>
      </c>
      <c r="T765" s="14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 s="5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8328</v>
      </c>
      <c r="O766" s="10">
        <f t="shared" si="66"/>
        <v>0</v>
      </c>
      <c r="P766" s="5" t="str">
        <f t="shared" si="67"/>
        <v>0</v>
      </c>
      <c r="Q766" t="str">
        <f t="shared" si="68"/>
        <v>publishing</v>
      </c>
      <c r="R766" t="str">
        <f t="shared" si="69"/>
        <v>fiction</v>
      </c>
      <c r="S766" s="14">
        <f t="shared" si="70"/>
        <v>42227.173159722224</v>
      </c>
      <c r="T766" s="14">
        <f t="shared" si="71"/>
        <v>42257.173159722224</v>
      </c>
    </row>
    <row r="767" spans="1:20" ht="45" x14ac:dyDescent="0.25">
      <c r="A767">
        <v>765</v>
      </c>
      <c r="B767" s="3" t="s">
        <v>766</v>
      </c>
      <c r="C767" s="3" t="s">
        <v>4875</v>
      </c>
      <c r="D767">
        <v>7000</v>
      </c>
      <c r="E767" s="5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8328</v>
      </c>
      <c r="O767" s="10">
        <f t="shared" si="66"/>
        <v>36.014285714285712</v>
      </c>
      <c r="P767" s="5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4">
        <f t="shared" si="70"/>
        <v>41901.542638888888</v>
      </c>
      <c r="T767" s="14">
        <f t="shared" si="71"/>
        <v>41931.542638888888</v>
      </c>
    </row>
    <row r="768" spans="1:20" ht="45" x14ac:dyDescent="0.25">
      <c r="A768">
        <v>766</v>
      </c>
      <c r="B768" s="3" t="s">
        <v>767</v>
      </c>
      <c r="C768" s="3" t="s">
        <v>4876</v>
      </c>
      <c r="D768">
        <v>4000</v>
      </c>
      <c r="E768" s="5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8328</v>
      </c>
      <c r="O768" s="10">
        <f t="shared" si="66"/>
        <v>0</v>
      </c>
      <c r="P768" s="5" t="str">
        <f t="shared" si="67"/>
        <v>0</v>
      </c>
      <c r="Q768" t="str">
        <f t="shared" si="68"/>
        <v>publishing</v>
      </c>
      <c r="R768" t="str">
        <f t="shared" si="69"/>
        <v>fiction</v>
      </c>
      <c r="S768" s="14">
        <f t="shared" si="70"/>
        <v>42021.783368055556</v>
      </c>
      <c r="T768" s="14">
        <f t="shared" si="71"/>
        <v>42051.783368055556</v>
      </c>
    </row>
    <row r="769" spans="1:20" ht="60" x14ac:dyDescent="0.25">
      <c r="A769">
        <v>767</v>
      </c>
      <c r="B769" s="3" t="s">
        <v>768</v>
      </c>
      <c r="C769" s="3" t="s">
        <v>4877</v>
      </c>
      <c r="D769">
        <v>5000</v>
      </c>
      <c r="E769" s="5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8328</v>
      </c>
      <c r="O769" s="10">
        <f t="shared" si="66"/>
        <v>3.54</v>
      </c>
      <c r="P769" s="5">
        <f t="shared" si="67"/>
        <v>59</v>
      </c>
      <c r="Q769" t="str">
        <f t="shared" si="68"/>
        <v>publishing</v>
      </c>
      <c r="R769" t="str">
        <f t="shared" si="69"/>
        <v>fiction</v>
      </c>
      <c r="S769" s="14">
        <f t="shared" si="70"/>
        <v>42115.143634259264</v>
      </c>
      <c r="T769" s="14">
        <f t="shared" si="71"/>
        <v>42145.143634259264</v>
      </c>
    </row>
    <row r="770" spans="1:20" ht="45" x14ac:dyDescent="0.25">
      <c r="A770">
        <v>768</v>
      </c>
      <c r="B770" s="3" t="s">
        <v>769</v>
      </c>
      <c r="C770" s="3" t="s">
        <v>4878</v>
      </c>
      <c r="D770">
        <v>2500</v>
      </c>
      <c r="E770" s="5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8328</v>
      </c>
      <c r="O770" s="10">
        <f t="shared" ref="O770:O833" si="72">(E770/D770)*100</f>
        <v>0</v>
      </c>
      <c r="P770" s="5" t="str">
        <f t="shared" ref="P770:P833" si="73">IFERROR((E770/L770),"0")</f>
        <v>0</v>
      </c>
      <c r="Q770" t="str">
        <f t="shared" ref="Q770:Q833" si="74">LEFT(N770,FIND("/",N770)-1)</f>
        <v>publishing</v>
      </c>
      <c r="R770" t="str">
        <f t="shared" ref="R770:R833" si="75">RIGHT(N770,LEN(N770)-SEARCH("/",N770))</f>
        <v>fiction</v>
      </c>
      <c r="S770" s="14">
        <f t="shared" ref="S770:S833" si="76">(((J770/60)/60)/24) + DATE(1970,1,1)</f>
        <v>41594.207060185188</v>
      </c>
      <c r="T770" s="14">
        <f t="shared" ref="T770:T833" si="77">(((I770/60)/60)/24) + DATE(1970,1,1)</f>
        <v>41624.207060185188</v>
      </c>
    </row>
    <row r="771" spans="1:20" ht="45" x14ac:dyDescent="0.25">
      <c r="A771">
        <v>769</v>
      </c>
      <c r="B771" s="3" t="s">
        <v>770</v>
      </c>
      <c r="C771" s="3" t="s">
        <v>4879</v>
      </c>
      <c r="D771">
        <v>4000</v>
      </c>
      <c r="E771" s="5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8328</v>
      </c>
      <c r="O771" s="10">
        <f t="shared" si="72"/>
        <v>41.4</v>
      </c>
      <c r="P771" s="5">
        <f t="shared" si="73"/>
        <v>31.846153846153847</v>
      </c>
      <c r="Q771" t="str">
        <f t="shared" si="74"/>
        <v>publishing</v>
      </c>
      <c r="R771" t="str">
        <f t="shared" si="75"/>
        <v>fiction</v>
      </c>
      <c r="S771" s="14">
        <f t="shared" si="76"/>
        <v>41604.996458333335</v>
      </c>
      <c r="T771" s="14">
        <f t="shared" si="77"/>
        <v>41634.996458333335</v>
      </c>
    </row>
    <row r="772" spans="1:20" ht="45" x14ac:dyDescent="0.25">
      <c r="A772">
        <v>770</v>
      </c>
      <c r="B772" s="3" t="s">
        <v>771</v>
      </c>
      <c r="C772" s="3" t="s">
        <v>4880</v>
      </c>
      <c r="D772">
        <v>17500</v>
      </c>
      <c r="E772" s="5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8328</v>
      </c>
      <c r="O772" s="10">
        <f t="shared" si="72"/>
        <v>0</v>
      </c>
      <c r="P772" s="5" t="str">
        <f t="shared" si="73"/>
        <v>0</v>
      </c>
      <c r="Q772" t="str">
        <f t="shared" si="74"/>
        <v>publishing</v>
      </c>
      <c r="R772" t="str">
        <f t="shared" si="75"/>
        <v>fiction</v>
      </c>
      <c r="S772" s="14">
        <f t="shared" si="76"/>
        <v>41289.999641203707</v>
      </c>
      <c r="T772" s="14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 s="5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8328</v>
      </c>
      <c r="O773" s="10">
        <f t="shared" si="72"/>
        <v>2.6315789473684209E-2</v>
      </c>
      <c r="P773" s="5">
        <f t="shared" si="73"/>
        <v>10</v>
      </c>
      <c r="Q773" t="str">
        <f t="shared" si="74"/>
        <v>publishing</v>
      </c>
      <c r="R773" t="str">
        <f t="shared" si="75"/>
        <v>fiction</v>
      </c>
      <c r="S773" s="14">
        <f t="shared" si="76"/>
        <v>42349.824097222227</v>
      </c>
      <c r="T773" s="14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 s="5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8328</v>
      </c>
      <c r="O774" s="10">
        <f t="shared" si="72"/>
        <v>3.3333333333333335</v>
      </c>
      <c r="P774" s="5">
        <f t="shared" si="73"/>
        <v>50</v>
      </c>
      <c r="Q774" t="str">
        <f t="shared" si="74"/>
        <v>publishing</v>
      </c>
      <c r="R774" t="str">
        <f t="shared" si="75"/>
        <v>fiction</v>
      </c>
      <c r="S774" s="14">
        <f t="shared" si="76"/>
        <v>40068.056932870371</v>
      </c>
      <c r="T774" s="14">
        <f t="shared" si="77"/>
        <v>40118.165972222225</v>
      </c>
    </row>
    <row r="775" spans="1:20" ht="45" x14ac:dyDescent="0.25">
      <c r="A775">
        <v>773</v>
      </c>
      <c r="B775" s="3" t="s">
        <v>774</v>
      </c>
      <c r="C775" s="3" t="s">
        <v>4883</v>
      </c>
      <c r="D775">
        <v>3759</v>
      </c>
      <c r="E775" s="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8328</v>
      </c>
      <c r="O775" s="10">
        <f t="shared" si="72"/>
        <v>0.85129023676509719</v>
      </c>
      <c r="P775" s="5">
        <f t="shared" si="73"/>
        <v>16</v>
      </c>
      <c r="Q775" t="str">
        <f t="shared" si="74"/>
        <v>publishing</v>
      </c>
      <c r="R775" t="str">
        <f t="shared" si="75"/>
        <v>fiction</v>
      </c>
      <c r="S775" s="14">
        <f t="shared" si="76"/>
        <v>42100.735937499994</v>
      </c>
      <c r="T775" s="14">
        <f t="shared" si="77"/>
        <v>42134.959027777775</v>
      </c>
    </row>
    <row r="776" spans="1:20" ht="45" x14ac:dyDescent="0.25">
      <c r="A776">
        <v>774</v>
      </c>
      <c r="B776" s="3" t="s">
        <v>775</v>
      </c>
      <c r="C776" s="3" t="s">
        <v>4884</v>
      </c>
      <c r="D776">
        <v>500</v>
      </c>
      <c r="E776" s="5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8328</v>
      </c>
      <c r="O776" s="10">
        <f t="shared" si="72"/>
        <v>70.199999999999989</v>
      </c>
      <c r="P776" s="5">
        <f t="shared" si="73"/>
        <v>39</v>
      </c>
      <c r="Q776" t="str">
        <f t="shared" si="74"/>
        <v>publishing</v>
      </c>
      <c r="R776" t="str">
        <f t="shared" si="75"/>
        <v>fiction</v>
      </c>
      <c r="S776" s="14">
        <f t="shared" si="76"/>
        <v>41663.780300925922</v>
      </c>
      <c r="T776" s="14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 s="5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8328</v>
      </c>
      <c r="O777" s="10">
        <f t="shared" si="72"/>
        <v>1.7000000000000002</v>
      </c>
      <c r="P777" s="5">
        <f t="shared" si="73"/>
        <v>34</v>
      </c>
      <c r="Q777" t="str">
        <f t="shared" si="74"/>
        <v>publishing</v>
      </c>
      <c r="R777" t="str">
        <f t="shared" si="75"/>
        <v>fiction</v>
      </c>
      <c r="S777" s="14">
        <f t="shared" si="76"/>
        <v>40863.060127314813</v>
      </c>
      <c r="T777" s="14">
        <f t="shared" si="77"/>
        <v>40893.060127314813</v>
      </c>
    </row>
    <row r="778" spans="1:20" ht="45" x14ac:dyDescent="0.25">
      <c r="A778">
        <v>776</v>
      </c>
      <c r="B778" s="3" t="s">
        <v>777</v>
      </c>
      <c r="C778" s="3" t="s">
        <v>4886</v>
      </c>
      <c r="D778">
        <v>7000</v>
      </c>
      <c r="E778" s="5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8328</v>
      </c>
      <c r="O778" s="10">
        <f t="shared" si="72"/>
        <v>51.4</v>
      </c>
      <c r="P778" s="5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4">
        <f t="shared" si="76"/>
        <v>42250.685706018514</v>
      </c>
      <c r="T778" s="14">
        <f t="shared" si="77"/>
        <v>42288.208333333328</v>
      </c>
    </row>
    <row r="779" spans="1:20" ht="45" x14ac:dyDescent="0.25">
      <c r="A779">
        <v>777</v>
      </c>
      <c r="B779" s="3" t="s">
        <v>778</v>
      </c>
      <c r="C779" s="3" t="s">
        <v>4887</v>
      </c>
      <c r="D779">
        <v>3000</v>
      </c>
      <c r="E779" s="5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8328</v>
      </c>
      <c r="O779" s="10">
        <f t="shared" si="72"/>
        <v>0.70000000000000007</v>
      </c>
      <c r="P779" s="5">
        <f t="shared" si="73"/>
        <v>7</v>
      </c>
      <c r="Q779" t="str">
        <f t="shared" si="74"/>
        <v>publishing</v>
      </c>
      <c r="R779" t="str">
        <f t="shared" si="75"/>
        <v>fiction</v>
      </c>
      <c r="S779" s="14">
        <f t="shared" si="76"/>
        <v>41456.981215277774</v>
      </c>
      <c r="T779" s="14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 s="5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8328</v>
      </c>
      <c r="O780" s="10">
        <f t="shared" si="72"/>
        <v>0.4</v>
      </c>
      <c r="P780" s="5">
        <f t="shared" si="73"/>
        <v>2</v>
      </c>
      <c r="Q780" t="str">
        <f t="shared" si="74"/>
        <v>publishing</v>
      </c>
      <c r="R780" t="str">
        <f t="shared" si="75"/>
        <v>fiction</v>
      </c>
      <c r="S780" s="14">
        <f t="shared" si="76"/>
        <v>41729.702314814815</v>
      </c>
      <c r="T780" s="14">
        <f t="shared" si="77"/>
        <v>41759.702314814815</v>
      </c>
    </row>
    <row r="781" spans="1:20" ht="45" x14ac:dyDescent="0.25">
      <c r="A781">
        <v>779</v>
      </c>
      <c r="B781" s="3" t="s">
        <v>780</v>
      </c>
      <c r="C781" s="3" t="s">
        <v>4889</v>
      </c>
      <c r="D781">
        <v>15000</v>
      </c>
      <c r="E781" s="5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8328</v>
      </c>
      <c r="O781" s="10">
        <f t="shared" si="72"/>
        <v>2.666666666666667</v>
      </c>
      <c r="P781" s="5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4">
        <f t="shared" si="76"/>
        <v>40436.68408564815</v>
      </c>
      <c r="T781" s="14">
        <f t="shared" si="77"/>
        <v>40466.166666666664</v>
      </c>
    </row>
    <row r="782" spans="1:20" ht="30" x14ac:dyDescent="0.25">
      <c r="A782">
        <v>780</v>
      </c>
      <c r="B782" s="3" t="s">
        <v>781</v>
      </c>
      <c r="C782" s="3" t="s">
        <v>4890</v>
      </c>
      <c r="D782">
        <v>1000</v>
      </c>
      <c r="E782" s="5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8329</v>
      </c>
      <c r="O782" s="10">
        <f t="shared" si="72"/>
        <v>104</v>
      </c>
      <c r="P782" s="5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4">
        <f t="shared" si="76"/>
        <v>40636.673900462964</v>
      </c>
      <c r="T782" s="14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 s="5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8329</v>
      </c>
      <c r="O783" s="10">
        <f t="shared" si="72"/>
        <v>133.15375</v>
      </c>
      <c r="P783" s="5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4">
        <f t="shared" si="76"/>
        <v>41403.000856481485</v>
      </c>
      <c r="T783" s="14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 s="5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8329</v>
      </c>
      <c r="O784" s="10">
        <f t="shared" si="72"/>
        <v>100</v>
      </c>
      <c r="P784" s="5">
        <f t="shared" si="73"/>
        <v>50</v>
      </c>
      <c r="Q784" t="str">
        <f t="shared" si="74"/>
        <v>music</v>
      </c>
      <c r="R784" t="str">
        <f t="shared" si="75"/>
        <v>rock</v>
      </c>
      <c r="S784" s="14">
        <f t="shared" si="76"/>
        <v>41116.758125</v>
      </c>
      <c r="T784" s="14">
        <f t="shared" si="77"/>
        <v>41146.758125</v>
      </c>
    </row>
    <row r="785" spans="1:20" ht="45" x14ac:dyDescent="0.25">
      <c r="A785">
        <v>783</v>
      </c>
      <c r="B785" s="3" t="s">
        <v>784</v>
      </c>
      <c r="C785" s="3" t="s">
        <v>4893</v>
      </c>
      <c r="D785">
        <v>1500</v>
      </c>
      <c r="E785" s="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8329</v>
      </c>
      <c r="O785" s="10">
        <f t="shared" si="72"/>
        <v>148.13333333333333</v>
      </c>
      <c r="P785" s="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4">
        <f t="shared" si="76"/>
        <v>40987.773715277777</v>
      </c>
      <c r="T785" s="14">
        <f t="shared" si="77"/>
        <v>41026.916666666664</v>
      </c>
    </row>
    <row r="786" spans="1:20" ht="45" x14ac:dyDescent="0.25">
      <c r="A786">
        <v>784</v>
      </c>
      <c r="B786" s="3" t="s">
        <v>785</v>
      </c>
      <c r="C786" s="3" t="s">
        <v>4894</v>
      </c>
      <c r="D786">
        <v>1000</v>
      </c>
      <c r="E786" s="5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8329</v>
      </c>
      <c r="O786" s="10">
        <f t="shared" si="72"/>
        <v>102.49999999999999</v>
      </c>
      <c r="P786" s="5">
        <f t="shared" si="73"/>
        <v>102.5</v>
      </c>
      <c r="Q786" t="str">
        <f t="shared" si="74"/>
        <v>music</v>
      </c>
      <c r="R786" t="str">
        <f t="shared" si="75"/>
        <v>rock</v>
      </c>
      <c r="S786" s="14">
        <f t="shared" si="76"/>
        <v>41675.149525462963</v>
      </c>
      <c r="T786" s="14">
        <f t="shared" si="77"/>
        <v>41715.107858796298</v>
      </c>
    </row>
    <row r="787" spans="1:20" ht="45" x14ac:dyDescent="0.25">
      <c r="A787">
        <v>785</v>
      </c>
      <c r="B787" s="3" t="s">
        <v>786</v>
      </c>
      <c r="C787" s="3" t="s">
        <v>4895</v>
      </c>
      <c r="D787">
        <v>500</v>
      </c>
      <c r="E787" s="5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8329</v>
      </c>
      <c r="O787" s="10">
        <f t="shared" si="72"/>
        <v>180.62799999999999</v>
      </c>
      <c r="P787" s="5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4">
        <f t="shared" si="76"/>
        <v>41303.593923611108</v>
      </c>
      <c r="T787" s="14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 s="5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8329</v>
      </c>
      <c r="O788" s="10">
        <f t="shared" si="72"/>
        <v>142.79999999999998</v>
      </c>
      <c r="P788" s="5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4">
        <f t="shared" si="76"/>
        <v>40983.055949074071</v>
      </c>
      <c r="T788" s="14">
        <f t="shared" si="77"/>
        <v>41040.657638888886</v>
      </c>
    </row>
    <row r="789" spans="1:20" ht="45" x14ac:dyDescent="0.25">
      <c r="A789">
        <v>787</v>
      </c>
      <c r="B789" s="3" t="s">
        <v>788</v>
      </c>
      <c r="C789" s="3" t="s">
        <v>4897</v>
      </c>
      <c r="D789">
        <v>1200</v>
      </c>
      <c r="E789" s="5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8329</v>
      </c>
      <c r="O789" s="10">
        <f t="shared" si="72"/>
        <v>114.16666666666666</v>
      </c>
      <c r="P789" s="5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4">
        <f t="shared" si="76"/>
        <v>41549.627615740741</v>
      </c>
      <c r="T789" s="14">
        <f t="shared" si="77"/>
        <v>41579.627615740741</v>
      </c>
    </row>
    <row r="790" spans="1:20" ht="45" x14ac:dyDescent="0.25">
      <c r="A790">
        <v>788</v>
      </c>
      <c r="B790" s="3" t="s">
        <v>789</v>
      </c>
      <c r="C790" s="3" t="s">
        <v>4898</v>
      </c>
      <c r="D790">
        <v>1000</v>
      </c>
      <c r="E790" s="5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8329</v>
      </c>
      <c r="O790" s="10">
        <f t="shared" si="72"/>
        <v>203.505</v>
      </c>
      <c r="P790" s="5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4">
        <f t="shared" si="76"/>
        <v>41059.006805555553</v>
      </c>
      <c r="T790" s="14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 s="5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8329</v>
      </c>
      <c r="O791" s="10">
        <f t="shared" si="72"/>
        <v>109.41176470588236</v>
      </c>
      <c r="P791" s="5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4">
        <f t="shared" si="76"/>
        <v>41277.186111111114</v>
      </c>
      <c r="T791" s="14">
        <f t="shared" si="77"/>
        <v>41295.332638888889</v>
      </c>
    </row>
    <row r="792" spans="1:20" ht="45" x14ac:dyDescent="0.25">
      <c r="A792">
        <v>790</v>
      </c>
      <c r="B792" s="3" t="s">
        <v>791</v>
      </c>
      <c r="C792" s="3" t="s">
        <v>4900</v>
      </c>
      <c r="D792">
        <v>10000</v>
      </c>
      <c r="E792" s="5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8329</v>
      </c>
      <c r="O792" s="10">
        <f t="shared" si="72"/>
        <v>144.37459999999999</v>
      </c>
      <c r="P792" s="5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4">
        <f t="shared" si="76"/>
        <v>41276.047905092593</v>
      </c>
      <c r="T792" s="14">
        <f t="shared" si="77"/>
        <v>41306.047905092593</v>
      </c>
    </row>
    <row r="793" spans="1:20" ht="45" x14ac:dyDescent="0.25">
      <c r="A793">
        <v>791</v>
      </c>
      <c r="B793" s="3" t="s">
        <v>792</v>
      </c>
      <c r="C793" s="3" t="s">
        <v>4901</v>
      </c>
      <c r="D793">
        <v>7500</v>
      </c>
      <c r="E793" s="5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8329</v>
      </c>
      <c r="O793" s="10">
        <f t="shared" si="72"/>
        <v>103.86666666666666</v>
      </c>
      <c r="P793" s="5">
        <f t="shared" si="73"/>
        <v>60.859375</v>
      </c>
      <c r="Q793" t="str">
        <f t="shared" si="74"/>
        <v>music</v>
      </c>
      <c r="R793" t="str">
        <f t="shared" si="75"/>
        <v>rock</v>
      </c>
      <c r="S793" s="14">
        <f t="shared" si="76"/>
        <v>41557.780624999999</v>
      </c>
      <c r="T793" s="14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 s="5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8329</v>
      </c>
      <c r="O794" s="10">
        <f t="shared" si="72"/>
        <v>100.44440000000002</v>
      </c>
      <c r="P794" s="5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4">
        <f t="shared" si="76"/>
        <v>41555.873645833337</v>
      </c>
      <c r="T794" s="14">
        <f t="shared" si="77"/>
        <v>41585.915312500001</v>
      </c>
    </row>
    <row r="795" spans="1:20" ht="45" x14ac:dyDescent="0.25">
      <c r="A795">
        <v>793</v>
      </c>
      <c r="B795" s="3" t="s">
        <v>794</v>
      </c>
      <c r="C795" s="3" t="s">
        <v>4903</v>
      </c>
      <c r="D795">
        <v>2750</v>
      </c>
      <c r="E795" s="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8329</v>
      </c>
      <c r="O795" s="10">
        <f t="shared" si="72"/>
        <v>102.77927272727271</v>
      </c>
      <c r="P795" s="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4">
        <f t="shared" si="76"/>
        <v>41442.741249999999</v>
      </c>
      <c r="T795" s="14">
        <f t="shared" si="77"/>
        <v>41458.207638888889</v>
      </c>
    </row>
    <row r="796" spans="1:20" ht="45" x14ac:dyDescent="0.25">
      <c r="A796">
        <v>794</v>
      </c>
      <c r="B796" s="3" t="s">
        <v>795</v>
      </c>
      <c r="C796" s="3" t="s">
        <v>4904</v>
      </c>
      <c r="D796">
        <v>8000</v>
      </c>
      <c r="E796" s="5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8329</v>
      </c>
      <c r="O796" s="10">
        <f t="shared" si="72"/>
        <v>105.31250000000001</v>
      </c>
      <c r="P796" s="5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4">
        <f t="shared" si="76"/>
        <v>40736.115011574075</v>
      </c>
      <c r="T796" s="14">
        <f t="shared" si="77"/>
        <v>40791.712500000001</v>
      </c>
    </row>
    <row r="797" spans="1:20" ht="45" x14ac:dyDescent="0.25">
      <c r="A797">
        <v>795</v>
      </c>
      <c r="B797" s="3" t="s">
        <v>796</v>
      </c>
      <c r="C797" s="3" t="s">
        <v>4905</v>
      </c>
      <c r="D797">
        <v>14000</v>
      </c>
      <c r="E797" s="5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8329</v>
      </c>
      <c r="O797" s="10">
        <f t="shared" si="72"/>
        <v>111.78571428571429</v>
      </c>
      <c r="P797" s="5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4">
        <f t="shared" si="76"/>
        <v>40963.613032407404</v>
      </c>
      <c r="T797" s="14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 s="5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8329</v>
      </c>
      <c r="O798" s="10">
        <f t="shared" si="72"/>
        <v>101.35000000000001</v>
      </c>
      <c r="P798" s="5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4">
        <f t="shared" si="76"/>
        <v>41502.882928240739</v>
      </c>
      <c r="T798" s="14">
        <f t="shared" si="77"/>
        <v>41532.881944444445</v>
      </c>
    </row>
    <row r="799" spans="1:20" ht="45" x14ac:dyDescent="0.25">
      <c r="A799">
        <v>797</v>
      </c>
      <c r="B799" s="3" t="s">
        <v>798</v>
      </c>
      <c r="C799" s="3" t="s">
        <v>4907</v>
      </c>
      <c r="D799">
        <v>3000</v>
      </c>
      <c r="E799" s="5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8329</v>
      </c>
      <c r="O799" s="10">
        <f t="shared" si="72"/>
        <v>107.53333333333333</v>
      </c>
      <c r="P799" s="5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4">
        <f t="shared" si="76"/>
        <v>40996.994074074071</v>
      </c>
      <c r="T799" s="14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 s="5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8329</v>
      </c>
      <c r="O800" s="10">
        <f t="shared" si="72"/>
        <v>114.88571428571429</v>
      </c>
      <c r="P800" s="5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4">
        <f t="shared" si="76"/>
        <v>41882.590127314819</v>
      </c>
      <c r="T800" s="14">
        <f t="shared" si="77"/>
        <v>41912.590127314819</v>
      </c>
    </row>
    <row r="801" spans="1:20" ht="45" x14ac:dyDescent="0.25">
      <c r="A801">
        <v>799</v>
      </c>
      <c r="B801" s="3" t="s">
        <v>800</v>
      </c>
      <c r="C801" s="3" t="s">
        <v>4909</v>
      </c>
      <c r="D801">
        <v>5000</v>
      </c>
      <c r="E801" s="5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8329</v>
      </c>
      <c r="O801" s="10">
        <f t="shared" si="72"/>
        <v>100.02</v>
      </c>
      <c r="P801" s="5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4">
        <f t="shared" si="76"/>
        <v>40996.667199074072</v>
      </c>
      <c r="T801" s="14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 s="5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8329</v>
      </c>
      <c r="O802" s="10">
        <f t="shared" si="72"/>
        <v>152.13333333333335</v>
      </c>
      <c r="P802" s="5">
        <f t="shared" si="73"/>
        <v>40.75</v>
      </c>
      <c r="Q802" t="str">
        <f t="shared" si="74"/>
        <v>music</v>
      </c>
      <c r="R802" t="str">
        <f t="shared" si="75"/>
        <v>rock</v>
      </c>
      <c r="S802" s="14">
        <f t="shared" si="76"/>
        <v>41863.433495370373</v>
      </c>
      <c r="T802" s="14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 s="5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8329</v>
      </c>
      <c r="O803" s="10">
        <f t="shared" si="72"/>
        <v>111.52149999999999</v>
      </c>
      <c r="P803" s="5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4">
        <f t="shared" si="76"/>
        <v>40695.795370370368</v>
      </c>
      <c r="T803" s="14">
        <f t="shared" si="77"/>
        <v>40725.795370370368</v>
      </c>
    </row>
    <row r="804" spans="1:20" ht="45" x14ac:dyDescent="0.25">
      <c r="A804">
        <v>802</v>
      </c>
      <c r="B804" s="3" t="s">
        <v>803</v>
      </c>
      <c r="C804" s="3" t="s">
        <v>4912</v>
      </c>
      <c r="D804">
        <v>6000</v>
      </c>
      <c r="E804" s="5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8329</v>
      </c>
      <c r="O804" s="10">
        <f t="shared" si="72"/>
        <v>101.33333333333334</v>
      </c>
      <c r="P804" s="5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4">
        <f t="shared" si="76"/>
        <v>41123.022268518522</v>
      </c>
      <c r="T804" s="14">
        <f t="shared" si="77"/>
        <v>41169.170138888891</v>
      </c>
    </row>
    <row r="805" spans="1:20" ht="45" x14ac:dyDescent="0.25">
      <c r="A805">
        <v>803</v>
      </c>
      <c r="B805" s="3" t="s">
        <v>804</v>
      </c>
      <c r="C805" s="3" t="s">
        <v>4913</v>
      </c>
      <c r="D805">
        <v>2300</v>
      </c>
      <c r="E805" s="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8329</v>
      </c>
      <c r="O805" s="10">
        <f t="shared" si="72"/>
        <v>123.2608695652174</v>
      </c>
      <c r="P805" s="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4">
        <f t="shared" si="76"/>
        <v>40665.949976851851</v>
      </c>
      <c r="T805" s="14">
        <f t="shared" si="77"/>
        <v>40692.041666666664</v>
      </c>
    </row>
    <row r="806" spans="1:20" ht="45" x14ac:dyDescent="0.25">
      <c r="A806">
        <v>804</v>
      </c>
      <c r="B806" s="3" t="s">
        <v>805</v>
      </c>
      <c r="C806" s="3" t="s">
        <v>4914</v>
      </c>
      <c r="D806">
        <v>5500</v>
      </c>
      <c r="E806" s="5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8329</v>
      </c>
      <c r="O806" s="10">
        <f t="shared" si="72"/>
        <v>100</v>
      </c>
      <c r="P806" s="5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4">
        <f t="shared" si="76"/>
        <v>40730.105625000004</v>
      </c>
      <c r="T806" s="14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 s="5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8329</v>
      </c>
      <c r="O807" s="10">
        <f t="shared" si="72"/>
        <v>105</v>
      </c>
      <c r="P807" s="5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4">
        <f t="shared" si="76"/>
        <v>40690.823055555556</v>
      </c>
      <c r="T807" s="14">
        <f t="shared" si="77"/>
        <v>40740.958333333336</v>
      </c>
    </row>
    <row r="808" spans="1:20" x14ac:dyDescent="0.25">
      <c r="A808">
        <v>806</v>
      </c>
      <c r="B808" s="3" t="s">
        <v>807</v>
      </c>
      <c r="C808" s="3" t="s">
        <v>4916</v>
      </c>
      <c r="D808">
        <v>8000</v>
      </c>
      <c r="E808" s="5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8329</v>
      </c>
      <c r="O808" s="10">
        <f t="shared" si="72"/>
        <v>104.4375</v>
      </c>
      <c r="P808" s="5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4">
        <f t="shared" si="76"/>
        <v>40763.691423611112</v>
      </c>
      <c r="T808" s="14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 s="5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8329</v>
      </c>
      <c r="O809" s="10">
        <f t="shared" si="72"/>
        <v>105.125</v>
      </c>
      <c r="P809" s="5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4">
        <f t="shared" si="76"/>
        <v>42759.628599537042</v>
      </c>
      <c r="T809" s="14">
        <f t="shared" si="77"/>
        <v>42795.083333333328</v>
      </c>
    </row>
    <row r="810" spans="1:20" ht="45" x14ac:dyDescent="0.25">
      <c r="A810">
        <v>808</v>
      </c>
      <c r="B810" s="3" t="s">
        <v>809</v>
      </c>
      <c r="C810" s="3" t="s">
        <v>4918</v>
      </c>
      <c r="D810">
        <v>4500</v>
      </c>
      <c r="E810" s="5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8329</v>
      </c>
      <c r="O810" s="10">
        <f t="shared" si="72"/>
        <v>100</v>
      </c>
      <c r="P810" s="5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4">
        <f t="shared" si="76"/>
        <v>41962.100532407407</v>
      </c>
      <c r="T810" s="14">
        <f t="shared" si="77"/>
        <v>41995.207638888889</v>
      </c>
    </row>
    <row r="811" spans="1:20" ht="30" x14ac:dyDescent="0.25">
      <c r="A811">
        <v>809</v>
      </c>
      <c r="B811" s="3" t="s">
        <v>810</v>
      </c>
      <c r="C811" s="3" t="s">
        <v>4919</v>
      </c>
      <c r="D811">
        <v>4000</v>
      </c>
      <c r="E811" s="5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8329</v>
      </c>
      <c r="O811" s="10">
        <f t="shared" si="72"/>
        <v>103.77499999999999</v>
      </c>
      <c r="P811" s="5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4">
        <f t="shared" si="76"/>
        <v>41628.833680555559</v>
      </c>
      <c r="T811" s="14">
        <f t="shared" si="77"/>
        <v>41658.833680555559</v>
      </c>
    </row>
    <row r="812" spans="1:20" ht="45" x14ac:dyDescent="0.25">
      <c r="A812">
        <v>810</v>
      </c>
      <c r="B812" s="3" t="s">
        <v>811</v>
      </c>
      <c r="C812" s="3" t="s">
        <v>4920</v>
      </c>
      <c r="D812">
        <v>1500</v>
      </c>
      <c r="E812" s="5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8329</v>
      </c>
      <c r="O812" s="10">
        <f t="shared" si="72"/>
        <v>105</v>
      </c>
      <c r="P812" s="5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4">
        <f t="shared" si="76"/>
        <v>41123.056273148148</v>
      </c>
      <c r="T812" s="14">
        <f t="shared" si="77"/>
        <v>41153.056273148148</v>
      </c>
    </row>
    <row r="813" spans="1:20" ht="30" x14ac:dyDescent="0.25">
      <c r="A813">
        <v>811</v>
      </c>
      <c r="B813" s="3" t="s">
        <v>812</v>
      </c>
      <c r="C813" s="3" t="s">
        <v>4921</v>
      </c>
      <c r="D813">
        <v>1000</v>
      </c>
      <c r="E813" s="5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8329</v>
      </c>
      <c r="O813" s="10">
        <f t="shared" si="72"/>
        <v>104</v>
      </c>
      <c r="P813" s="5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4">
        <f t="shared" si="76"/>
        <v>41443.643541666665</v>
      </c>
      <c r="T813" s="14">
        <f t="shared" si="77"/>
        <v>41465.702777777777</v>
      </c>
    </row>
    <row r="814" spans="1:20" ht="45" x14ac:dyDescent="0.25">
      <c r="A814">
        <v>812</v>
      </c>
      <c r="B814" s="3" t="s">
        <v>813</v>
      </c>
      <c r="C814" s="3" t="s">
        <v>4922</v>
      </c>
      <c r="D814">
        <v>600</v>
      </c>
      <c r="E814" s="5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8329</v>
      </c>
      <c r="O814" s="10">
        <f t="shared" si="72"/>
        <v>151.83333333333334</v>
      </c>
      <c r="P814" s="5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4">
        <f t="shared" si="76"/>
        <v>41282.017962962964</v>
      </c>
      <c r="T814" s="14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 s="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8329</v>
      </c>
      <c r="O815" s="10">
        <f t="shared" si="72"/>
        <v>159.99600000000001</v>
      </c>
      <c r="P815" s="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4">
        <f t="shared" si="76"/>
        <v>41080.960243055553</v>
      </c>
      <c r="T815" s="14">
        <f t="shared" si="77"/>
        <v>41110.960243055553</v>
      </c>
    </row>
    <row r="816" spans="1:20" ht="45" x14ac:dyDescent="0.25">
      <c r="A816">
        <v>814</v>
      </c>
      <c r="B816" s="3" t="s">
        <v>815</v>
      </c>
      <c r="C816" s="3" t="s">
        <v>4924</v>
      </c>
      <c r="D816">
        <v>1000</v>
      </c>
      <c r="E816" s="5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8329</v>
      </c>
      <c r="O816" s="10">
        <f t="shared" si="72"/>
        <v>127.3</v>
      </c>
      <c r="P816" s="5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4">
        <f t="shared" si="76"/>
        <v>40679.743067129632</v>
      </c>
      <c r="T816" s="14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 s="5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8329</v>
      </c>
      <c r="O817" s="10">
        <f t="shared" si="72"/>
        <v>107</v>
      </c>
      <c r="P817" s="5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4">
        <f t="shared" si="76"/>
        <v>41914.917858796296</v>
      </c>
      <c r="T817" s="14">
        <f t="shared" si="77"/>
        <v>41944.917858796296</v>
      </c>
    </row>
    <row r="818" spans="1:20" ht="30" x14ac:dyDescent="0.25">
      <c r="A818">
        <v>816</v>
      </c>
      <c r="B818" s="3" t="s">
        <v>817</v>
      </c>
      <c r="C818" s="3" t="s">
        <v>4926</v>
      </c>
      <c r="D818">
        <v>7000</v>
      </c>
      <c r="E818" s="5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8329</v>
      </c>
      <c r="O818" s="10">
        <f t="shared" si="72"/>
        <v>115.12214285714286</v>
      </c>
      <c r="P818" s="5">
        <f t="shared" si="73"/>
        <v>39.31</v>
      </c>
      <c r="Q818" t="str">
        <f t="shared" si="74"/>
        <v>music</v>
      </c>
      <c r="R818" t="str">
        <f t="shared" si="75"/>
        <v>rock</v>
      </c>
      <c r="S818" s="14">
        <f t="shared" si="76"/>
        <v>41341.870868055557</v>
      </c>
      <c r="T818" s="14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 s="5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8329</v>
      </c>
      <c r="O819" s="10">
        <f t="shared" si="72"/>
        <v>137.11066666666665</v>
      </c>
      <c r="P819" s="5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4">
        <f t="shared" si="76"/>
        <v>40925.599664351852</v>
      </c>
      <c r="T819" s="14">
        <f t="shared" si="77"/>
        <v>40979.207638888889</v>
      </c>
    </row>
    <row r="820" spans="1:20" ht="45" x14ac:dyDescent="0.25">
      <c r="A820">
        <v>818</v>
      </c>
      <c r="B820" s="3" t="s">
        <v>819</v>
      </c>
      <c r="C820" s="3" t="s">
        <v>4928</v>
      </c>
      <c r="D820">
        <v>350</v>
      </c>
      <c r="E820" s="5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8329</v>
      </c>
      <c r="O820" s="10">
        <f t="shared" si="72"/>
        <v>155.71428571428572</v>
      </c>
      <c r="P820" s="5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4">
        <f t="shared" si="76"/>
        <v>41120.882881944446</v>
      </c>
      <c r="T820" s="14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 s="5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8329</v>
      </c>
      <c r="O821" s="10">
        <f t="shared" si="72"/>
        <v>108.74999999999999</v>
      </c>
      <c r="P821" s="5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4">
        <f t="shared" si="76"/>
        <v>41619.998310185183</v>
      </c>
      <c r="T821" s="14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 s="5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8329</v>
      </c>
      <c r="O822" s="10">
        <f t="shared" si="72"/>
        <v>134.05000000000001</v>
      </c>
      <c r="P822" s="5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4">
        <f t="shared" si="76"/>
        <v>41768.841921296298</v>
      </c>
      <c r="T822" s="14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 s="5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8329</v>
      </c>
      <c r="O823" s="10">
        <f t="shared" si="72"/>
        <v>100</v>
      </c>
      <c r="P823" s="5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4">
        <f t="shared" si="76"/>
        <v>42093.922048611115</v>
      </c>
      <c r="T823" s="14">
        <f t="shared" si="77"/>
        <v>42128.167361111111</v>
      </c>
    </row>
    <row r="824" spans="1:20" ht="30" x14ac:dyDescent="0.25">
      <c r="A824">
        <v>822</v>
      </c>
      <c r="B824" s="3" t="s">
        <v>823</v>
      </c>
      <c r="C824" s="3" t="s">
        <v>4932</v>
      </c>
      <c r="D824">
        <v>3000</v>
      </c>
      <c r="E824" s="5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8329</v>
      </c>
      <c r="O824" s="10">
        <f t="shared" si="72"/>
        <v>119.16666666666667</v>
      </c>
      <c r="P824" s="5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4">
        <f t="shared" si="76"/>
        <v>41157.947337962964</v>
      </c>
      <c r="T824" s="14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 s="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8329</v>
      </c>
      <c r="O825" s="10">
        <f t="shared" si="72"/>
        <v>179.5</v>
      </c>
      <c r="P825" s="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4">
        <f t="shared" si="76"/>
        <v>42055.972824074073</v>
      </c>
      <c r="T825" s="14">
        <f t="shared" si="77"/>
        <v>42085.931157407409</v>
      </c>
    </row>
    <row r="826" spans="1:20" ht="45" x14ac:dyDescent="0.25">
      <c r="A826">
        <v>824</v>
      </c>
      <c r="B826" s="3" t="s">
        <v>825</v>
      </c>
      <c r="C826" s="3" t="s">
        <v>4934</v>
      </c>
      <c r="D826">
        <v>1600</v>
      </c>
      <c r="E826" s="5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8329</v>
      </c>
      <c r="O826" s="10">
        <f t="shared" si="72"/>
        <v>134.38124999999999</v>
      </c>
      <c r="P826" s="5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4">
        <f t="shared" si="76"/>
        <v>40250.242106481484</v>
      </c>
      <c r="T826" s="14">
        <f t="shared" si="77"/>
        <v>40286.290972222225</v>
      </c>
    </row>
    <row r="827" spans="1:20" ht="30" x14ac:dyDescent="0.25">
      <c r="A827">
        <v>825</v>
      </c>
      <c r="B827" s="3" t="s">
        <v>826</v>
      </c>
      <c r="C827" s="3" t="s">
        <v>4935</v>
      </c>
      <c r="D827">
        <v>12500</v>
      </c>
      <c r="E827" s="5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8329</v>
      </c>
      <c r="O827" s="10">
        <f t="shared" si="72"/>
        <v>100.43200000000002</v>
      </c>
      <c r="P827" s="5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4">
        <f t="shared" si="76"/>
        <v>41186.306527777779</v>
      </c>
      <c r="T827" s="14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 s="5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8329</v>
      </c>
      <c r="O828" s="10">
        <f t="shared" si="72"/>
        <v>101.45454545454547</v>
      </c>
      <c r="P828" s="5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4">
        <f t="shared" si="76"/>
        <v>40973.038541666669</v>
      </c>
      <c r="T828" s="14">
        <f t="shared" si="77"/>
        <v>40993.996874999997</v>
      </c>
    </row>
    <row r="829" spans="1:20" ht="45" x14ac:dyDescent="0.25">
      <c r="A829">
        <v>827</v>
      </c>
      <c r="B829" s="3" t="s">
        <v>828</v>
      </c>
      <c r="C829" s="3" t="s">
        <v>4937</v>
      </c>
      <c r="D829">
        <v>300</v>
      </c>
      <c r="E829" s="5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8329</v>
      </c>
      <c r="O829" s="10">
        <f t="shared" si="72"/>
        <v>103.33333333333334</v>
      </c>
      <c r="P829" s="5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4">
        <f t="shared" si="76"/>
        <v>40927.473460648151</v>
      </c>
      <c r="T829" s="14">
        <f t="shared" si="77"/>
        <v>40953.825694444444</v>
      </c>
    </row>
    <row r="830" spans="1:20" ht="45" x14ac:dyDescent="0.25">
      <c r="A830">
        <v>828</v>
      </c>
      <c r="B830" s="3" t="s">
        <v>829</v>
      </c>
      <c r="C830" s="3" t="s">
        <v>4938</v>
      </c>
      <c r="D830">
        <v>1300</v>
      </c>
      <c r="E830" s="5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8329</v>
      </c>
      <c r="O830" s="10">
        <f t="shared" si="72"/>
        <v>107</v>
      </c>
      <c r="P830" s="5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4">
        <f t="shared" si="76"/>
        <v>41073.050717592596</v>
      </c>
      <c r="T830" s="14">
        <f t="shared" si="77"/>
        <v>41085.683333333334</v>
      </c>
    </row>
    <row r="831" spans="1:20" ht="45" x14ac:dyDescent="0.25">
      <c r="A831">
        <v>829</v>
      </c>
      <c r="B831" s="3" t="s">
        <v>830</v>
      </c>
      <c r="C831" s="3" t="s">
        <v>4939</v>
      </c>
      <c r="D831">
        <v>500</v>
      </c>
      <c r="E831" s="5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8329</v>
      </c>
      <c r="O831" s="10">
        <f t="shared" si="72"/>
        <v>104</v>
      </c>
      <c r="P831" s="5">
        <f t="shared" si="73"/>
        <v>32.5</v>
      </c>
      <c r="Q831" t="str">
        <f t="shared" si="74"/>
        <v>music</v>
      </c>
      <c r="R831" t="str">
        <f t="shared" si="75"/>
        <v>rock</v>
      </c>
      <c r="S831" s="14">
        <f t="shared" si="76"/>
        <v>42504.801388888889</v>
      </c>
      <c r="T831" s="14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 s="5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8329</v>
      </c>
      <c r="O832" s="10">
        <f t="shared" si="72"/>
        <v>107.83333333333334</v>
      </c>
      <c r="P832" s="5">
        <f t="shared" si="73"/>
        <v>60.65625</v>
      </c>
      <c r="Q832" t="str">
        <f t="shared" si="74"/>
        <v>music</v>
      </c>
      <c r="R832" t="str">
        <f t="shared" si="75"/>
        <v>rock</v>
      </c>
      <c r="S832" s="14">
        <f t="shared" si="76"/>
        <v>41325.525752314818</v>
      </c>
      <c r="T832" s="14">
        <f t="shared" si="77"/>
        <v>41355.484085648146</v>
      </c>
    </row>
    <row r="833" spans="1:20" ht="30" x14ac:dyDescent="0.25">
      <c r="A833">
        <v>831</v>
      </c>
      <c r="B833" s="3" t="s">
        <v>832</v>
      </c>
      <c r="C833" s="3" t="s">
        <v>4941</v>
      </c>
      <c r="D833">
        <v>1500</v>
      </c>
      <c r="E833" s="5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8329</v>
      </c>
      <c r="O833" s="10">
        <f t="shared" si="72"/>
        <v>233.33333333333334</v>
      </c>
      <c r="P833" s="5">
        <f t="shared" si="73"/>
        <v>175</v>
      </c>
      <c r="Q833" t="str">
        <f t="shared" si="74"/>
        <v>music</v>
      </c>
      <c r="R833" t="str">
        <f t="shared" si="75"/>
        <v>rock</v>
      </c>
      <c r="S833" s="14">
        <f t="shared" si="76"/>
        <v>40996.646921296298</v>
      </c>
      <c r="T833" s="14">
        <f t="shared" si="77"/>
        <v>41026.646921296298</v>
      </c>
    </row>
    <row r="834" spans="1:20" ht="45" x14ac:dyDescent="0.25">
      <c r="A834">
        <v>832</v>
      </c>
      <c r="B834" s="3" t="s">
        <v>833</v>
      </c>
      <c r="C834" s="3" t="s">
        <v>4942</v>
      </c>
      <c r="D834">
        <v>15000</v>
      </c>
      <c r="E834" s="5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8329</v>
      </c>
      <c r="O834" s="10">
        <f t="shared" ref="O834:O897" si="78">(E834/D834)*100</f>
        <v>100.60706666666665</v>
      </c>
      <c r="P834" s="5">
        <f t="shared" ref="P834:P897" si="79">IFERROR((E834/L834),"0")</f>
        <v>97.993896103896105</v>
      </c>
      <c r="Q834" t="str">
        <f t="shared" ref="Q834:Q897" si="80">LEFT(N834,FIND("/",N834)-1)</f>
        <v>music</v>
      </c>
      <c r="R834" t="str">
        <f t="shared" ref="R834:R897" si="81">RIGHT(N834,LEN(N834)-SEARCH("/",N834))</f>
        <v>rock</v>
      </c>
      <c r="S834" s="14">
        <f t="shared" ref="S834:S897" si="82">(((J834/60)/60)/24) + DATE(1970,1,1)</f>
        <v>40869.675173611111</v>
      </c>
      <c r="T834" s="14">
        <f t="shared" ref="T834:T897" si="83">(((I834/60)/60)/24) + DATE(1970,1,1)</f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 s="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8329</v>
      </c>
      <c r="O835" s="10">
        <f t="shared" si="78"/>
        <v>101.66666666666666</v>
      </c>
      <c r="P835" s="5">
        <f t="shared" si="79"/>
        <v>148.78048780487805</v>
      </c>
      <c r="Q835" t="str">
        <f t="shared" si="80"/>
        <v>music</v>
      </c>
      <c r="R835" t="str">
        <f t="shared" si="81"/>
        <v>rock</v>
      </c>
      <c r="S835" s="14">
        <f t="shared" si="82"/>
        <v>41718.878182870372</v>
      </c>
      <c r="T835" s="14">
        <f t="shared" si="83"/>
        <v>41748.878182870372</v>
      </c>
    </row>
    <row r="836" spans="1:20" ht="45" x14ac:dyDescent="0.25">
      <c r="A836">
        <v>834</v>
      </c>
      <c r="B836" s="3" t="s">
        <v>835</v>
      </c>
      <c r="C836" s="3" t="s">
        <v>4944</v>
      </c>
      <c r="D836">
        <v>5500</v>
      </c>
      <c r="E836" s="5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8329</v>
      </c>
      <c r="O836" s="10">
        <f t="shared" si="78"/>
        <v>131.0181818181818</v>
      </c>
      <c r="P836" s="5">
        <f t="shared" si="79"/>
        <v>96.08</v>
      </c>
      <c r="Q836" t="str">
        <f t="shared" si="80"/>
        <v>music</v>
      </c>
      <c r="R836" t="str">
        <f t="shared" si="81"/>
        <v>rock</v>
      </c>
      <c r="S836" s="14">
        <f t="shared" si="82"/>
        <v>41422.822824074072</v>
      </c>
      <c r="T836" s="14">
        <f t="shared" si="83"/>
        <v>41456.165972222225</v>
      </c>
    </row>
    <row r="837" spans="1:20" ht="45" x14ac:dyDescent="0.25">
      <c r="A837">
        <v>835</v>
      </c>
      <c r="B837" s="3" t="s">
        <v>836</v>
      </c>
      <c r="C837" s="3" t="s">
        <v>4945</v>
      </c>
      <c r="D837">
        <v>2000</v>
      </c>
      <c r="E837" s="5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8329</v>
      </c>
      <c r="O837" s="10">
        <f t="shared" si="78"/>
        <v>117.25000000000001</v>
      </c>
      <c r="P837" s="5">
        <f t="shared" si="79"/>
        <v>58.625</v>
      </c>
      <c r="Q837" t="str">
        <f t="shared" si="80"/>
        <v>music</v>
      </c>
      <c r="R837" t="str">
        <f t="shared" si="81"/>
        <v>rock</v>
      </c>
      <c r="S837" s="14">
        <f t="shared" si="82"/>
        <v>41005.45784722222</v>
      </c>
      <c r="T837" s="14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 s="5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8329</v>
      </c>
      <c r="O838" s="10">
        <f t="shared" si="78"/>
        <v>100.93039999999999</v>
      </c>
      <c r="P838" s="5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4">
        <f t="shared" si="82"/>
        <v>41524.056921296295</v>
      </c>
      <c r="T838" s="14">
        <f t="shared" si="83"/>
        <v>41554.056921296295</v>
      </c>
    </row>
    <row r="839" spans="1:20" ht="30" x14ac:dyDescent="0.25">
      <c r="A839">
        <v>837</v>
      </c>
      <c r="B839" s="3" t="s">
        <v>838</v>
      </c>
      <c r="C839" s="3" t="s">
        <v>4947</v>
      </c>
      <c r="D839">
        <v>2500</v>
      </c>
      <c r="E839" s="5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8329</v>
      </c>
      <c r="O839" s="10">
        <f t="shared" si="78"/>
        <v>121.8</v>
      </c>
      <c r="P839" s="5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4">
        <f t="shared" si="82"/>
        <v>41730.998402777775</v>
      </c>
      <c r="T839" s="14">
        <f t="shared" si="83"/>
        <v>41760.998402777775</v>
      </c>
    </row>
    <row r="840" spans="1:20" ht="45" x14ac:dyDescent="0.25">
      <c r="A840">
        <v>838</v>
      </c>
      <c r="B840" s="3" t="s">
        <v>839</v>
      </c>
      <c r="C840" s="3" t="s">
        <v>4948</v>
      </c>
      <c r="D840">
        <v>2000</v>
      </c>
      <c r="E840" s="5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8329</v>
      </c>
      <c r="O840" s="10">
        <f t="shared" si="78"/>
        <v>145.4</v>
      </c>
      <c r="P840" s="5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4">
        <f t="shared" si="82"/>
        <v>40895.897974537038</v>
      </c>
      <c r="T840" s="14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 s="5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8329</v>
      </c>
      <c r="O841" s="10">
        <f t="shared" si="78"/>
        <v>116.61660000000001</v>
      </c>
      <c r="P841" s="5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4">
        <f t="shared" si="82"/>
        <v>41144.763379629629</v>
      </c>
      <c r="T841" s="14">
        <f t="shared" si="83"/>
        <v>41174.763379629629</v>
      </c>
    </row>
    <row r="842" spans="1:20" ht="30" x14ac:dyDescent="0.25">
      <c r="A842">
        <v>840</v>
      </c>
      <c r="B842" s="3" t="s">
        <v>841</v>
      </c>
      <c r="C842" s="3" t="s">
        <v>4950</v>
      </c>
      <c r="D842">
        <v>10000</v>
      </c>
      <c r="E842" s="5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8330</v>
      </c>
      <c r="O842" s="10">
        <f t="shared" si="78"/>
        <v>120.4166</v>
      </c>
      <c r="P842" s="5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4">
        <f t="shared" si="82"/>
        <v>42607.226701388892</v>
      </c>
      <c r="T842" s="14">
        <f t="shared" si="83"/>
        <v>42637.226701388892</v>
      </c>
    </row>
    <row r="843" spans="1:20" ht="45" x14ac:dyDescent="0.25">
      <c r="A843">
        <v>841</v>
      </c>
      <c r="B843" s="3" t="s">
        <v>842</v>
      </c>
      <c r="C843" s="3" t="s">
        <v>4951</v>
      </c>
      <c r="D843">
        <v>5000</v>
      </c>
      <c r="E843" s="5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8330</v>
      </c>
      <c r="O843" s="10">
        <f t="shared" si="78"/>
        <v>101.32000000000001</v>
      </c>
      <c r="P843" s="5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4">
        <f t="shared" si="82"/>
        <v>41923.838692129626</v>
      </c>
      <c r="T843" s="14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 s="5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8330</v>
      </c>
      <c r="O844" s="10">
        <f t="shared" si="78"/>
        <v>104.32</v>
      </c>
      <c r="P844" s="5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4">
        <f t="shared" si="82"/>
        <v>41526.592395833337</v>
      </c>
      <c r="T844" s="14">
        <f t="shared" si="83"/>
        <v>41561.165972222225</v>
      </c>
    </row>
    <row r="845" spans="1:20" ht="45" x14ac:dyDescent="0.25">
      <c r="A845">
        <v>843</v>
      </c>
      <c r="B845" s="3" t="s">
        <v>844</v>
      </c>
      <c r="C845" s="3" t="s">
        <v>4953</v>
      </c>
      <c r="D845">
        <v>3000</v>
      </c>
      <c r="E845" s="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8330</v>
      </c>
      <c r="O845" s="10">
        <f t="shared" si="78"/>
        <v>267.13333333333333</v>
      </c>
      <c r="P845" s="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4">
        <f t="shared" si="82"/>
        <v>42695.257870370369</v>
      </c>
      <c r="T845" s="14">
        <f t="shared" si="83"/>
        <v>42712.333333333328</v>
      </c>
    </row>
    <row r="846" spans="1:20" ht="45" x14ac:dyDescent="0.25">
      <c r="A846">
        <v>844</v>
      </c>
      <c r="B846" s="3" t="s">
        <v>845</v>
      </c>
      <c r="C846" s="3" t="s">
        <v>4954</v>
      </c>
      <c r="D846">
        <v>3000</v>
      </c>
      <c r="E846" s="5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8330</v>
      </c>
      <c r="O846" s="10">
        <f t="shared" si="78"/>
        <v>194.13333333333333</v>
      </c>
      <c r="P846" s="5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4">
        <f t="shared" si="82"/>
        <v>41905.684629629628</v>
      </c>
      <c r="T846" s="14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 s="5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8330</v>
      </c>
      <c r="O847" s="10">
        <f t="shared" si="78"/>
        <v>120.3802</v>
      </c>
      <c r="P847" s="5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4">
        <f t="shared" si="82"/>
        <v>42578.205972222218</v>
      </c>
      <c r="T847" s="14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 s="5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8330</v>
      </c>
      <c r="O848" s="10">
        <f t="shared" si="78"/>
        <v>122.00090909090908</v>
      </c>
      <c r="P848" s="5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4">
        <f t="shared" si="82"/>
        <v>41694.391840277778</v>
      </c>
      <c r="T848" s="14">
        <f t="shared" si="83"/>
        <v>41708.583333333336</v>
      </c>
    </row>
    <row r="849" spans="1:20" x14ac:dyDescent="0.25">
      <c r="A849">
        <v>847</v>
      </c>
      <c r="B849" s="3" t="s">
        <v>848</v>
      </c>
      <c r="C849" s="3" t="s">
        <v>4957</v>
      </c>
      <c r="D849">
        <v>10</v>
      </c>
      <c r="E849" s="5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8330</v>
      </c>
      <c r="O849" s="10">
        <f t="shared" si="78"/>
        <v>100</v>
      </c>
      <c r="P849" s="5">
        <f t="shared" si="79"/>
        <v>10</v>
      </c>
      <c r="Q849" t="str">
        <f t="shared" si="80"/>
        <v>music</v>
      </c>
      <c r="R849" t="str">
        <f t="shared" si="81"/>
        <v>metal</v>
      </c>
      <c r="S849" s="14">
        <f t="shared" si="82"/>
        <v>42165.79833333334</v>
      </c>
      <c r="T849" s="14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 s="5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8330</v>
      </c>
      <c r="O850" s="10">
        <f t="shared" si="78"/>
        <v>100</v>
      </c>
      <c r="P850" s="5">
        <f t="shared" si="79"/>
        <v>18.75</v>
      </c>
      <c r="Q850" t="str">
        <f t="shared" si="80"/>
        <v>music</v>
      </c>
      <c r="R850" t="str">
        <f t="shared" si="81"/>
        <v>metal</v>
      </c>
      <c r="S850" s="14">
        <f t="shared" si="82"/>
        <v>42078.792048611111</v>
      </c>
      <c r="T850" s="14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 s="5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8330</v>
      </c>
      <c r="O851" s="10">
        <f t="shared" si="78"/>
        <v>119.9</v>
      </c>
      <c r="P851" s="5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4">
        <f t="shared" si="82"/>
        <v>42051.148888888885</v>
      </c>
      <c r="T851" s="14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 s="5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8330</v>
      </c>
      <c r="O852" s="10">
        <f t="shared" si="78"/>
        <v>155.17499999999998</v>
      </c>
      <c r="P852" s="5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4">
        <f t="shared" si="82"/>
        <v>42452.827743055561</v>
      </c>
      <c r="T852" s="14">
        <f t="shared" si="83"/>
        <v>42485.207638888889</v>
      </c>
    </row>
    <row r="853" spans="1:20" ht="30" x14ac:dyDescent="0.25">
      <c r="A853">
        <v>851</v>
      </c>
      <c r="B853" s="3" t="s">
        <v>852</v>
      </c>
      <c r="C853" s="3" t="s">
        <v>4961</v>
      </c>
      <c r="D853">
        <v>2000</v>
      </c>
      <c r="E853" s="5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8330</v>
      </c>
      <c r="O853" s="10">
        <f t="shared" si="78"/>
        <v>130.44999999999999</v>
      </c>
      <c r="P853" s="5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4">
        <f t="shared" si="82"/>
        <v>42522.880243055552</v>
      </c>
      <c r="T853" s="14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 s="5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8330</v>
      </c>
      <c r="O854" s="10">
        <f t="shared" si="78"/>
        <v>104.97142857142859</v>
      </c>
      <c r="P854" s="5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4">
        <f t="shared" si="82"/>
        <v>42656.805497685185</v>
      </c>
      <c r="T854" s="14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 s="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8330</v>
      </c>
      <c r="O855" s="10">
        <f t="shared" si="78"/>
        <v>100</v>
      </c>
      <c r="P855" s="5">
        <f t="shared" si="79"/>
        <v>30</v>
      </c>
      <c r="Q855" t="str">
        <f t="shared" si="80"/>
        <v>music</v>
      </c>
      <c r="R855" t="str">
        <f t="shared" si="81"/>
        <v>metal</v>
      </c>
      <c r="S855" s="14">
        <f t="shared" si="82"/>
        <v>42021.832280092596</v>
      </c>
      <c r="T855" s="14">
        <f t="shared" si="83"/>
        <v>42051.832280092596</v>
      </c>
    </row>
    <row r="856" spans="1:20" ht="30" x14ac:dyDescent="0.25">
      <c r="A856">
        <v>854</v>
      </c>
      <c r="B856" s="3" t="s">
        <v>855</v>
      </c>
      <c r="C856" s="3" t="s">
        <v>4964</v>
      </c>
      <c r="D856">
        <v>27800</v>
      </c>
      <c r="E856" s="5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8330</v>
      </c>
      <c r="O856" s="10">
        <f t="shared" si="78"/>
        <v>118.2205035971223</v>
      </c>
      <c r="P856" s="5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4">
        <f t="shared" si="82"/>
        <v>42702.212337962963</v>
      </c>
      <c r="T856" s="14">
        <f t="shared" si="83"/>
        <v>42732.212337962963</v>
      </c>
    </row>
    <row r="857" spans="1:20" ht="30" x14ac:dyDescent="0.25">
      <c r="A857">
        <v>855</v>
      </c>
      <c r="B857" s="3" t="s">
        <v>856</v>
      </c>
      <c r="C857" s="3" t="s">
        <v>4965</v>
      </c>
      <c r="D857">
        <v>1450</v>
      </c>
      <c r="E857" s="5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8330</v>
      </c>
      <c r="O857" s="10">
        <f t="shared" si="78"/>
        <v>103.44827586206897</v>
      </c>
      <c r="P857" s="5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4">
        <f t="shared" si="82"/>
        <v>42545.125196759262</v>
      </c>
      <c r="T857" s="14">
        <f t="shared" si="83"/>
        <v>42575.125196759262</v>
      </c>
    </row>
    <row r="858" spans="1:20" ht="45" x14ac:dyDescent="0.25">
      <c r="A858">
        <v>856</v>
      </c>
      <c r="B858" s="3" t="s">
        <v>857</v>
      </c>
      <c r="C858" s="3" t="s">
        <v>4966</v>
      </c>
      <c r="D858">
        <v>250</v>
      </c>
      <c r="E858" s="5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8330</v>
      </c>
      <c r="O858" s="10">
        <f t="shared" si="78"/>
        <v>218.00000000000003</v>
      </c>
      <c r="P858" s="5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4">
        <f t="shared" si="82"/>
        <v>42609.311990740738</v>
      </c>
      <c r="T858" s="14">
        <f t="shared" si="83"/>
        <v>42668.791666666672</v>
      </c>
    </row>
    <row r="859" spans="1:20" ht="30" x14ac:dyDescent="0.25">
      <c r="A859">
        <v>857</v>
      </c>
      <c r="B859" s="3" t="s">
        <v>858</v>
      </c>
      <c r="C859" s="3" t="s">
        <v>4967</v>
      </c>
      <c r="D859">
        <v>1200</v>
      </c>
      <c r="E859" s="5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8330</v>
      </c>
      <c r="O859" s="10">
        <f t="shared" si="78"/>
        <v>100</v>
      </c>
      <c r="P859" s="5">
        <f t="shared" si="79"/>
        <v>50</v>
      </c>
      <c r="Q859" t="str">
        <f t="shared" si="80"/>
        <v>music</v>
      </c>
      <c r="R859" t="str">
        <f t="shared" si="81"/>
        <v>metal</v>
      </c>
      <c r="S859" s="14">
        <f t="shared" si="82"/>
        <v>42291.581377314811</v>
      </c>
      <c r="T859" s="14">
        <f t="shared" si="83"/>
        <v>42333.623043981483</v>
      </c>
    </row>
    <row r="860" spans="1:20" ht="45" x14ac:dyDescent="0.25">
      <c r="A860">
        <v>858</v>
      </c>
      <c r="B860" s="3" t="s">
        <v>859</v>
      </c>
      <c r="C860" s="3" t="s">
        <v>4968</v>
      </c>
      <c r="D860">
        <v>1200</v>
      </c>
      <c r="E860" s="5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8330</v>
      </c>
      <c r="O860" s="10">
        <f t="shared" si="78"/>
        <v>144.00583333333333</v>
      </c>
      <c r="P860" s="5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4">
        <f t="shared" si="82"/>
        <v>42079.745578703703</v>
      </c>
      <c r="T860" s="14">
        <f t="shared" si="83"/>
        <v>42109.957638888889</v>
      </c>
    </row>
    <row r="861" spans="1:20" ht="30" x14ac:dyDescent="0.25">
      <c r="A861">
        <v>859</v>
      </c>
      <c r="B861" s="3" t="s">
        <v>860</v>
      </c>
      <c r="C861" s="3" t="s">
        <v>4969</v>
      </c>
      <c r="D861">
        <v>4000</v>
      </c>
      <c r="E861" s="5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8330</v>
      </c>
      <c r="O861" s="10">
        <f t="shared" si="78"/>
        <v>104.67500000000001</v>
      </c>
      <c r="P861" s="5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4">
        <f t="shared" si="82"/>
        <v>42128.820231481484</v>
      </c>
      <c r="T861" s="14">
        <f t="shared" si="83"/>
        <v>42159</v>
      </c>
    </row>
    <row r="862" spans="1:20" ht="45" x14ac:dyDescent="0.25">
      <c r="A862">
        <v>860</v>
      </c>
      <c r="B862" s="3" t="s">
        <v>861</v>
      </c>
      <c r="C862" s="3" t="s">
        <v>4970</v>
      </c>
      <c r="D862">
        <v>14000</v>
      </c>
      <c r="E862" s="5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8331</v>
      </c>
      <c r="O862" s="10">
        <f t="shared" si="78"/>
        <v>18.142857142857142</v>
      </c>
      <c r="P862" s="5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4">
        <f t="shared" si="82"/>
        <v>41570.482789351852</v>
      </c>
      <c r="T862" s="14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 s="5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8331</v>
      </c>
      <c r="O863" s="10">
        <f t="shared" si="78"/>
        <v>2.2444444444444445</v>
      </c>
      <c r="P863" s="5">
        <f t="shared" si="79"/>
        <v>50.5</v>
      </c>
      <c r="Q863" t="str">
        <f t="shared" si="80"/>
        <v>music</v>
      </c>
      <c r="R863" t="str">
        <f t="shared" si="81"/>
        <v>jazz</v>
      </c>
      <c r="S863" s="14">
        <f t="shared" si="82"/>
        <v>42599.965324074074</v>
      </c>
      <c r="T863" s="14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 s="5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8331</v>
      </c>
      <c r="O864" s="10">
        <f t="shared" si="78"/>
        <v>0.33999999999999997</v>
      </c>
      <c r="P864" s="5">
        <f t="shared" si="79"/>
        <v>42.5</v>
      </c>
      <c r="Q864" t="str">
        <f t="shared" si="80"/>
        <v>music</v>
      </c>
      <c r="R864" t="str">
        <f t="shared" si="81"/>
        <v>jazz</v>
      </c>
      <c r="S864" s="14">
        <f t="shared" si="82"/>
        <v>41559.5549537037</v>
      </c>
      <c r="T864" s="14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 s="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8331</v>
      </c>
      <c r="O865" s="10">
        <f t="shared" si="78"/>
        <v>4.5</v>
      </c>
      <c r="P865" s="5">
        <f t="shared" si="79"/>
        <v>18</v>
      </c>
      <c r="Q865" t="str">
        <f t="shared" si="80"/>
        <v>music</v>
      </c>
      <c r="R865" t="str">
        <f t="shared" si="81"/>
        <v>jazz</v>
      </c>
      <c r="S865" s="14">
        <f t="shared" si="82"/>
        <v>40921.117662037039</v>
      </c>
      <c r="T865" s="14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 s="5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8331</v>
      </c>
      <c r="O866" s="10">
        <f t="shared" si="78"/>
        <v>41.53846153846154</v>
      </c>
      <c r="P866" s="5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4">
        <f t="shared" si="82"/>
        <v>41541.106921296298</v>
      </c>
      <c r="T866" s="14">
        <f t="shared" si="83"/>
        <v>41563.415972222225</v>
      </c>
    </row>
    <row r="867" spans="1:20" ht="45" x14ac:dyDescent="0.25">
      <c r="A867">
        <v>865</v>
      </c>
      <c r="B867" s="3" t="s">
        <v>866</v>
      </c>
      <c r="C867" s="3" t="s">
        <v>4975</v>
      </c>
      <c r="D867">
        <v>2200</v>
      </c>
      <c r="E867" s="5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8331</v>
      </c>
      <c r="O867" s="10">
        <f t="shared" si="78"/>
        <v>2.0454545454545454</v>
      </c>
      <c r="P867" s="5">
        <f t="shared" si="79"/>
        <v>22.5</v>
      </c>
      <c r="Q867" t="str">
        <f t="shared" si="80"/>
        <v>music</v>
      </c>
      <c r="R867" t="str">
        <f t="shared" si="81"/>
        <v>jazz</v>
      </c>
      <c r="S867" s="14">
        <f t="shared" si="82"/>
        <v>41230.77311342593</v>
      </c>
      <c r="T867" s="14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 s="5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8331</v>
      </c>
      <c r="O868" s="10">
        <f t="shared" si="78"/>
        <v>18.285714285714285</v>
      </c>
      <c r="P868" s="5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4">
        <f t="shared" si="82"/>
        <v>42025.637939814813</v>
      </c>
      <c r="T868" s="14">
        <f t="shared" si="83"/>
        <v>42063.631944444445</v>
      </c>
    </row>
    <row r="869" spans="1:20" ht="45" x14ac:dyDescent="0.25">
      <c r="A869">
        <v>867</v>
      </c>
      <c r="B869" s="3" t="s">
        <v>868</v>
      </c>
      <c r="C869" s="3" t="s">
        <v>4977</v>
      </c>
      <c r="D869">
        <v>5000</v>
      </c>
      <c r="E869" s="5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8331</v>
      </c>
      <c r="O869" s="10">
        <f t="shared" si="78"/>
        <v>24.02</v>
      </c>
      <c r="P869" s="5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4">
        <f t="shared" si="82"/>
        <v>40088.105393518519</v>
      </c>
      <c r="T869" s="14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 s="5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8331</v>
      </c>
      <c r="O870" s="10">
        <f t="shared" si="78"/>
        <v>0.1111111111111111</v>
      </c>
      <c r="P870" s="5">
        <f t="shared" si="79"/>
        <v>50</v>
      </c>
      <c r="Q870" t="str">
        <f t="shared" si="80"/>
        <v>music</v>
      </c>
      <c r="R870" t="str">
        <f t="shared" si="81"/>
        <v>jazz</v>
      </c>
      <c r="S870" s="14">
        <f t="shared" si="82"/>
        <v>41616.027754629627</v>
      </c>
      <c r="T870" s="14">
        <f t="shared" si="83"/>
        <v>41646.027754629627</v>
      </c>
    </row>
    <row r="871" spans="1:20" ht="45" x14ac:dyDescent="0.25">
      <c r="A871">
        <v>869</v>
      </c>
      <c r="B871" s="3" t="s">
        <v>870</v>
      </c>
      <c r="C871" s="3" t="s">
        <v>4979</v>
      </c>
      <c r="D871">
        <v>8800</v>
      </c>
      <c r="E871" s="5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8331</v>
      </c>
      <c r="O871" s="10">
        <f t="shared" si="78"/>
        <v>11.818181818181818</v>
      </c>
      <c r="P871" s="5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4">
        <f t="shared" si="82"/>
        <v>41342.845567129632</v>
      </c>
      <c r="T871" s="14">
        <f t="shared" si="83"/>
        <v>41372.803900462961</v>
      </c>
    </row>
    <row r="872" spans="1:20" ht="45" x14ac:dyDescent="0.25">
      <c r="A872">
        <v>870</v>
      </c>
      <c r="B872" s="3" t="s">
        <v>871</v>
      </c>
      <c r="C872" s="3" t="s">
        <v>4980</v>
      </c>
      <c r="D872">
        <v>20000</v>
      </c>
      <c r="E872" s="5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8331</v>
      </c>
      <c r="O872" s="10">
        <f t="shared" si="78"/>
        <v>0.31</v>
      </c>
      <c r="P872" s="5">
        <f t="shared" si="79"/>
        <v>12.4</v>
      </c>
      <c r="Q872" t="str">
        <f t="shared" si="80"/>
        <v>music</v>
      </c>
      <c r="R872" t="str">
        <f t="shared" si="81"/>
        <v>jazz</v>
      </c>
      <c r="S872" s="14">
        <f t="shared" si="82"/>
        <v>41488.022256944445</v>
      </c>
      <c r="T872" s="14">
        <f t="shared" si="83"/>
        <v>41518.022256944445</v>
      </c>
    </row>
    <row r="873" spans="1:20" ht="45" x14ac:dyDescent="0.25">
      <c r="A873">
        <v>871</v>
      </c>
      <c r="B873" s="3" t="s">
        <v>872</v>
      </c>
      <c r="C873" s="3" t="s">
        <v>4981</v>
      </c>
      <c r="D873">
        <v>6000</v>
      </c>
      <c r="E873" s="5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8331</v>
      </c>
      <c r="O873" s="10">
        <f t="shared" si="78"/>
        <v>5.416666666666667</v>
      </c>
      <c r="P873" s="5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4">
        <f t="shared" si="82"/>
        <v>41577.561284722222</v>
      </c>
      <c r="T873" s="14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 s="5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8331</v>
      </c>
      <c r="O874" s="10">
        <f t="shared" si="78"/>
        <v>0.8125</v>
      </c>
      <c r="P874" s="5">
        <f t="shared" si="79"/>
        <v>32.5</v>
      </c>
      <c r="Q874" t="str">
        <f t="shared" si="80"/>
        <v>music</v>
      </c>
      <c r="R874" t="str">
        <f t="shared" si="81"/>
        <v>jazz</v>
      </c>
      <c r="S874" s="14">
        <f t="shared" si="82"/>
        <v>40567.825543981482</v>
      </c>
      <c r="T874" s="14">
        <f t="shared" si="83"/>
        <v>40612.825543981482</v>
      </c>
    </row>
    <row r="875" spans="1:20" ht="30" x14ac:dyDescent="0.25">
      <c r="A875">
        <v>873</v>
      </c>
      <c r="B875" s="3" t="s">
        <v>874</v>
      </c>
      <c r="C875" s="3" t="s">
        <v>4983</v>
      </c>
      <c r="D875">
        <v>3500</v>
      </c>
      <c r="E875" s="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8331</v>
      </c>
      <c r="O875" s="10">
        <f t="shared" si="78"/>
        <v>1.2857142857142856</v>
      </c>
      <c r="P875" s="5">
        <f t="shared" si="79"/>
        <v>9</v>
      </c>
      <c r="Q875" t="str">
        <f t="shared" si="80"/>
        <v>music</v>
      </c>
      <c r="R875" t="str">
        <f t="shared" si="81"/>
        <v>jazz</v>
      </c>
      <c r="S875" s="14">
        <f t="shared" si="82"/>
        <v>41184.167129629634</v>
      </c>
      <c r="T875" s="14">
        <f t="shared" si="83"/>
        <v>41224.208796296298</v>
      </c>
    </row>
    <row r="876" spans="1:20" ht="45" x14ac:dyDescent="0.25">
      <c r="A876">
        <v>874</v>
      </c>
      <c r="B876" s="3" t="s">
        <v>875</v>
      </c>
      <c r="C876" s="3" t="s">
        <v>4984</v>
      </c>
      <c r="D876">
        <v>3000</v>
      </c>
      <c r="E876" s="5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8331</v>
      </c>
      <c r="O876" s="10">
        <f t="shared" si="78"/>
        <v>24.333333333333336</v>
      </c>
      <c r="P876" s="5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4">
        <f t="shared" si="82"/>
        <v>41368.583726851852</v>
      </c>
      <c r="T876" s="14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 s="5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8331</v>
      </c>
      <c r="O877" s="10">
        <f t="shared" si="78"/>
        <v>0</v>
      </c>
      <c r="P877" s="5" t="str">
        <f t="shared" si="79"/>
        <v>0</v>
      </c>
      <c r="Q877" t="str">
        <f t="shared" si="80"/>
        <v>music</v>
      </c>
      <c r="R877" t="str">
        <f t="shared" si="81"/>
        <v>jazz</v>
      </c>
      <c r="S877" s="14">
        <f t="shared" si="82"/>
        <v>42248.723738425921</v>
      </c>
      <c r="T877" s="14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 s="5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8331</v>
      </c>
      <c r="O878" s="10">
        <f t="shared" si="78"/>
        <v>40.799492385786799</v>
      </c>
      <c r="P878" s="5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4">
        <f t="shared" si="82"/>
        <v>41276.496840277774</v>
      </c>
      <c r="T878" s="14">
        <f t="shared" si="83"/>
        <v>41309.496840277774</v>
      </c>
    </row>
    <row r="879" spans="1:20" ht="45" x14ac:dyDescent="0.25">
      <c r="A879">
        <v>877</v>
      </c>
      <c r="B879" s="3" t="s">
        <v>878</v>
      </c>
      <c r="C879" s="3" t="s">
        <v>4987</v>
      </c>
      <c r="D879">
        <v>2000</v>
      </c>
      <c r="E879" s="5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8331</v>
      </c>
      <c r="O879" s="10">
        <f t="shared" si="78"/>
        <v>67.55</v>
      </c>
      <c r="P879" s="5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4">
        <f t="shared" si="82"/>
        <v>41597.788888888892</v>
      </c>
      <c r="T879" s="14">
        <f t="shared" si="83"/>
        <v>41627.788888888892</v>
      </c>
    </row>
    <row r="880" spans="1:20" ht="45" x14ac:dyDescent="0.25">
      <c r="A880">
        <v>878</v>
      </c>
      <c r="B880" s="3" t="s">
        <v>879</v>
      </c>
      <c r="C880" s="3" t="s">
        <v>4988</v>
      </c>
      <c r="D880">
        <v>5000</v>
      </c>
      <c r="E880" s="5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8331</v>
      </c>
      <c r="O880" s="10">
        <f t="shared" si="78"/>
        <v>1.3</v>
      </c>
      <c r="P880" s="5">
        <f t="shared" si="79"/>
        <v>32.5</v>
      </c>
      <c r="Q880" t="str">
        <f t="shared" si="80"/>
        <v>music</v>
      </c>
      <c r="R880" t="str">
        <f t="shared" si="81"/>
        <v>jazz</v>
      </c>
      <c r="S880" s="14">
        <f t="shared" si="82"/>
        <v>40505.232916666668</v>
      </c>
      <c r="T880" s="14">
        <f t="shared" si="83"/>
        <v>40535.232916666668</v>
      </c>
    </row>
    <row r="881" spans="1:20" ht="45" x14ac:dyDescent="0.25">
      <c r="A881">
        <v>879</v>
      </c>
      <c r="B881" s="3" t="s">
        <v>880</v>
      </c>
      <c r="C881" s="3" t="s">
        <v>4989</v>
      </c>
      <c r="D881">
        <v>2100</v>
      </c>
      <c r="E881" s="5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8331</v>
      </c>
      <c r="O881" s="10">
        <f t="shared" si="78"/>
        <v>30.666666666666664</v>
      </c>
      <c r="P881" s="5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4">
        <f t="shared" si="82"/>
        <v>41037.829918981479</v>
      </c>
      <c r="T881" s="14">
        <f t="shared" si="83"/>
        <v>41058.829918981479</v>
      </c>
    </row>
    <row r="882" spans="1:20" ht="45" x14ac:dyDescent="0.25">
      <c r="A882">
        <v>880</v>
      </c>
      <c r="B882" s="3" t="s">
        <v>881</v>
      </c>
      <c r="C882" s="3" t="s">
        <v>4990</v>
      </c>
      <c r="D882">
        <v>3780</v>
      </c>
      <c r="E882" s="5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8332</v>
      </c>
      <c r="O882" s="10">
        <f t="shared" si="78"/>
        <v>2.9894179894179893</v>
      </c>
      <c r="P882" s="5">
        <f t="shared" si="79"/>
        <v>14.125</v>
      </c>
      <c r="Q882" t="str">
        <f t="shared" si="80"/>
        <v>music</v>
      </c>
      <c r="R882" t="str">
        <f t="shared" si="81"/>
        <v>indie rock</v>
      </c>
      <c r="S882" s="14">
        <f t="shared" si="82"/>
        <v>41179.32104166667</v>
      </c>
      <c r="T882" s="14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 s="5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8332</v>
      </c>
      <c r="O883" s="10">
        <f t="shared" si="78"/>
        <v>0.8</v>
      </c>
      <c r="P883" s="5">
        <f t="shared" si="79"/>
        <v>30</v>
      </c>
      <c r="Q883" t="str">
        <f t="shared" si="80"/>
        <v>music</v>
      </c>
      <c r="R883" t="str">
        <f t="shared" si="81"/>
        <v>indie rock</v>
      </c>
      <c r="S883" s="14">
        <f t="shared" si="82"/>
        <v>40877.25099537037</v>
      </c>
      <c r="T883" s="14">
        <f t="shared" si="83"/>
        <v>40922.25099537037</v>
      </c>
    </row>
    <row r="884" spans="1:20" ht="45" x14ac:dyDescent="0.25">
      <c r="A884">
        <v>882</v>
      </c>
      <c r="B884" s="3" t="s">
        <v>883</v>
      </c>
      <c r="C884" s="3" t="s">
        <v>4992</v>
      </c>
      <c r="D884">
        <v>1500</v>
      </c>
      <c r="E884" s="5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8332</v>
      </c>
      <c r="O884" s="10">
        <f t="shared" si="78"/>
        <v>20.133333333333333</v>
      </c>
      <c r="P884" s="5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4">
        <f t="shared" si="82"/>
        <v>40759.860532407409</v>
      </c>
      <c r="T884" s="14">
        <f t="shared" si="83"/>
        <v>40792.860532407409</v>
      </c>
    </row>
    <row r="885" spans="1:20" ht="45" x14ac:dyDescent="0.25">
      <c r="A885">
        <v>883</v>
      </c>
      <c r="B885" s="3" t="s">
        <v>884</v>
      </c>
      <c r="C885" s="3" t="s">
        <v>4993</v>
      </c>
      <c r="D885">
        <v>5000</v>
      </c>
      <c r="E885" s="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8332</v>
      </c>
      <c r="O885" s="10">
        <f t="shared" si="78"/>
        <v>40.020000000000003</v>
      </c>
      <c r="P885" s="5">
        <f t="shared" si="79"/>
        <v>83.375</v>
      </c>
      <c r="Q885" t="str">
        <f t="shared" si="80"/>
        <v>music</v>
      </c>
      <c r="R885" t="str">
        <f t="shared" si="81"/>
        <v>indie rock</v>
      </c>
      <c r="S885" s="14">
        <f t="shared" si="82"/>
        <v>42371.935590277775</v>
      </c>
      <c r="T885" s="14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 s="5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8332</v>
      </c>
      <c r="O886" s="10">
        <f t="shared" si="78"/>
        <v>1</v>
      </c>
      <c r="P886" s="5">
        <f t="shared" si="79"/>
        <v>10</v>
      </c>
      <c r="Q886" t="str">
        <f t="shared" si="80"/>
        <v>music</v>
      </c>
      <c r="R886" t="str">
        <f t="shared" si="81"/>
        <v>indie rock</v>
      </c>
      <c r="S886" s="14">
        <f t="shared" si="82"/>
        <v>40981.802615740737</v>
      </c>
      <c r="T886" s="14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 s="5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8332</v>
      </c>
      <c r="O887" s="10">
        <f t="shared" si="78"/>
        <v>75</v>
      </c>
      <c r="P887" s="5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4">
        <f t="shared" si="82"/>
        <v>42713.941099537042</v>
      </c>
      <c r="T887" s="14">
        <f t="shared" si="83"/>
        <v>42734.941099537042</v>
      </c>
    </row>
    <row r="888" spans="1:20" ht="45" x14ac:dyDescent="0.25">
      <c r="A888">
        <v>886</v>
      </c>
      <c r="B888" s="3" t="s">
        <v>887</v>
      </c>
      <c r="C888" s="3" t="s">
        <v>4996</v>
      </c>
      <c r="D888">
        <v>500</v>
      </c>
      <c r="E888" s="5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8332</v>
      </c>
      <c r="O888" s="10">
        <f t="shared" si="78"/>
        <v>41</v>
      </c>
      <c r="P888" s="5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4">
        <f t="shared" si="82"/>
        <v>42603.870520833334</v>
      </c>
      <c r="T888" s="14">
        <f t="shared" si="83"/>
        <v>42628.870520833334</v>
      </c>
    </row>
    <row r="889" spans="1:20" ht="45" x14ac:dyDescent="0.25">
      <c r="A889">
        <v>887</v>
      </c>
      <c r="B889" s="3" t="s">
        <v>888</v>
      </c>
      <c r="C889" s="3" t="s">
        <v>4997</v>
      </c>
      <c r="D889">
        <v>1000</v>
      </c>
      <c r="E889" s="5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8332</v>
      </c>
      <c r="O889" s="10">
        <f t="shared" si="78"/>
        <v>0</v>
      </c>
      <c r="P889" s="5" t="str">
        <f t="shared" si="79"/>
        <v>0</v>
      </c>
      <c r="Q889" t="str">
        <f t="shared" si="80"/>
        <v>music</v>
      </c>
      <c r="R889" t="str">
        <f t="shared" si="81"/>
        <v>indie rock</v>
      </c>
      <c r="S889" s="14">
        <f t="shared" si="82"/>
        <v>41026.958969907406</v>
      </c>
      <c r="T889" s="14">
        <f t="shared" si="83"/>
        <v>41056.958969907406</v>
      </c>
    </row>
    <row r="890" spans="1:20" ht="45" x14ac:dyDescent="0.25">
      <c r="A890">
        <v>888</v>
      </c>
      <c r="B890" s="3" t="s">
        <v>889</v>
      </c>
      <c r="C890" s="3" t="s">
        <v>4998</v>
      </c>
      <c r="D890">
        <v>1000</v>
      </c>
      <c r="E890" s="5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8332</v>
      </c>
      <c r="O890" s="10">
        <f t="shared" si="78"/>
        <v>7.1999999999999993</v>
      </c>
      <c r="P890" s="5">
        <f t="shared" si="79"/>
        <v>18</v>
      </c>
      <c r="Q890" t="str">
        <f t="shared" si="80"/>
        <v>music</v>
      </c>
      <c r="R890" t="str">
        <f t="shared" si="81"/>
        <v>indie rock</v>
      </c>
      <c r="S890" s="14">
        <f t="shared" si="82"/>
        <v>40751.753298611111</v>
      </c>
      <c r="T890" s="14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 s="5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8332</v>
      </c>
      <c r="O891" s="10">
        <f t="shared" si="78"/>
        <v>9.4412800000000008</v>
      </c>
      <c r="P891" s="5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4">
        <f t="shared" si="82"/>
        <v>41887.784062500003</v>
      </c>
      <c r="T891" s="14">
        <f t="shared" si="83"/>
        <v>41917.784062500003</v>
      </c>
    </row>
    <row r="892" spans="1:20" ht="45" x14ac:dyDescent="0.25">
      <c r="A892">
        <v>890</v>
      </c>
      <c r="B892" s="3" t="s">
        <v>891</v>
      </c>
      <c r="C892" s="3" t="s">
        <v>5000</v>
      </c>
      <c r="D892">
        <v>3000</v>
      </c>
      <c r="E892" s="5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8332</v>
      </c>
      <c r="O892" s="10">
        <f t="shared" si="78"/>
        <v>4.1666666666666661</v>
      </c>
      <c r="P892" s="5">
        <f t="shared" si="79"/>
        <v>31.25</v>
      </c>
      <c r="Q892" t="str">
        <f t="shared" si="80"/>
        <v>music</v>
      </c>
      <c r="R892" t="str">
        <f t="shared" si="81"/>
        <v>indie rock</v>
      </c>
      <c r="S892" s="14">
        <f t="shared" si="82"/>
        <v>41569.698831018519</v>
      </c>
      <c r="T892" s="14">
        <f t="shared" si="83"/>
        <v>41599.740497685183</v>
      </c>
    </row>
    <row r="893" spans="1:20" ht="45" x14ac:dyDescent="0.25">
      <c r="A893">
        <v>891</v>
      </c>
      <c r="B893" s="3" t="s">
        <v>892</v>
      </c>
      <c r="C893" s="3" t="s">
        <v>5001</v>
      </c>
      <c r="D893">
        <v>8000</v>
      </c>
      <c r="E893" s="5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8332</v>
      </c>
      <c r="O893" s="10">
        <f t="shared" si="78"/>
        <v>3.25</v>
      </c>
      <c r="P893" s="5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4">
        <f t="shared" si="82"/>
        <v>41842.031597222223</v>
      </c>
      <c r="T893" s="14">
        <f t="shared" si="83"/>
        <v>41872.031597222223</v>
      </c>
    </row>
    <row r="894" spans="1:20" ht="45" x14ac:dyDescent="0.25">
      <c r="A894">
        <v>892</v>
      </c>
      <c r="B894" s="3" t="s">
        <v>893</v>
      </c>
      <c r="C894" s="3" t="s">
        <v>5002</v>
      </c>
      <c r="D894">
        <v>6000</v>
      </c>
      <c r="E894" s="5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8332</v>
      </c>
      <c r="O894" s="10">
        <f t="shared" si="78"/>
        <v>40.75</v>
      </c>
      <c r="P894" s="5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4">
        <f t="shared" si="82"/>
        <v>40304.20003472222</v>
      </c>
      <c r="T894" s="14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 s="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8332</v>
      </c>
      <c r="O895" s="10">
        <f t="shared" si="78"/>
        <v>10</v>
      </c>
      <c r="P895" s="5">
        <f t="shared" si="79"/>
        <v>40</v>
      </c>
      <c r="Q895" t="str">
        <f t="shared" si="80"/>
        <v>music</v>
      </c>
      <c r="R895" t="str">
        <f t="shared" si="81"/>
        <v>indie rock</v>
      </c>
      <c r="S895" s="14">
        <f t="shared" si="82"/>
        <v>42065.897719907407</v>
      </c>
      <c r="T895" s="14">
        <f t="shared" si="83"/>
        <v>42095.856053240743</v>
      </c>
    </row>
    <row r="896" spans="1:20" ht="45" x14ac:dyDescent="0.25">
      <c r="A896">
        <v>894</v>
      </c>
      <c r="B896" s="3" t="s">
        <v>895</v>
      </c>
      <c r="C896" s="3" t="s">
        <v>5004</v>
      </c>
      <c r="D896">
        <v>20000</v>
      </c>
      <c r="E896" s="5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8332</v>
      </c>
      <c r="O896" s="10">
        <f t="shared" si="78"/>
        <v>39.17</v>
      </c>
      <c r="P896" s="5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4">
        <f t="shared" si="82"/>
        <v>42496.981597222228</v>
      </c>
      <c r="T896" s="14">
        <f t="shared" si="83"/>
        <v>42526.981597222228</v>
      </c>
    </row>
    <row r="897" spans="1:20" ht="45" x14ac:dyDescent="0.25">
      <c r="A897">
        <v>895</v>
      </c>
      <c r="B897" s="3" t="s">
        <v>896</v>
      </c>
      <c r="C897" s="3" t="s">
        <v>5005</v>
      </c>
      <c r="D897">
        <v>8000</v>
      </c>
      <c r="E897" s="5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8332</v>
      </c>
      <c r="O897" s="10">
        <f t="shared" si="78"/>
        <v>2.4375</v>
      </c>
      <c r="P897" s="5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4">
        <f t="shared" si="82"/>
        <v>40431.127650462964</v>
      </c>
      <c r="T897" s="14">
        <f t="shared" si="83"/>
        <v>40476.127650462964</v>
      </c>
    </row>
    <row r="898" spans="1:20" ht="45" x14ac:dyDescent="0.25">
      <c r="A898">
        <v>896</v>
      </c>
      <c r="B898" s="3" t="s">
        <v>897</v>
      </c>
      <c r="C898" s="3" t="s">
        <v>5006</v>
      </c>
      <c r="D898">
        <v>8000</v>
      </c>
      <c r="E898" s="5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8332</v>
      </c>
      <c r="O898" s="10">
        <f t="shared" ref="O898:O961" si="84">(E898/D898)*100</f>
        <v>40</v>
      </c>
      <c r="P898" s="5">
        <f t="shared" ref="P898:P961" si="85">IFERROR((E898/L898),"0")</f>
        <v>44.444444444444443</v>
      </c>
      <c r="Q898" t="str">
        <f t="shared" ref="Q898:Q961" si="86">LEFT(N898,FIND("/",N898)-1)</f>
        <v>music</v>
      </c>
      <c r="R898" t="str">
        <f t="shared" ref="R898:R961" si="87">RIGHT(N898,LEN(N898)-SEARCH("/",N898))</f>
        <v>indie rock</v>
      </c>
      <c r="S898" s="14">
        <f t="shared" ref="S898:S961" si="88">(((J898/60)/60)/24) + DATE(1970,1,1)</f>
        <v>42218.872986111113</v>
      </c>
      <c r="T898" s="14">
        <f t="shared" ref="T898:T961" si="89">(((I898/60)/60)/24) + DATE(1970,1,1)</f>
        <v>42244.166666666672</v>
      </c>
    </row>
    <row r="899" spans="1:20" ht="45" x14ac:dyDescent="0.25">
      <c r="A899">
        <v>897</v>
      </c>
      <c r="B899" s="3" t="s">
        <v>898</v>
      </c>
      <c r="C899" s="3" t="s">
        <v>5007</v>
      </c>
      <c r="D899">
        <v>3000</v>
      </c>
      <c r="E899" s="5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8332</v>
      </c>
      <c r="O899" s="10">
        <f t="shared" si="84"/>
        <v>0</v>
      </c>
      <c r="P899" s="5" t="str">
        <f t="shared" si="85"/>
        <v>0</v>
      </c>
      <c r="Q899" t="str">
        <f t="shared" si="86"/>
        <v>music</v>
      </c>
      <c r="R899" t="str">
        <f t="shared" si="87"/>
        <v>indie rock</v>
      </c>
      <c r="S899" s="14">
        <f t="shared" si="88"/>
        <v>41211.688750000001</v>
      </c>
      <c r="T899" s="14">
        <f t="shared" si="89"/>
        <v>41241.730416666665</v>
      </c>
    </row>
    <row r="900" spans="1:20" ht="45" x14ac:dyDescent="0.25">
      <c r="A900">
        <v>898</v>
      </c>
      <c r="B900" s="3" t="s">
        <v>899</v>
      </c>
      <c r="C900" s="3" t="s">
        <v>5008</v>
      </c>
      <c r="D900">
        <v>2500</v>
      </c>
      <c r="E900" s="5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8332</v>
      </c>
      <c r="O900" s="10">
        <f t="shared" si="84"/>
        <v>2.8000000000000003</v>
      </c>
      <c r="P900" s="5">
        <f t="shared" si="85"/>
        <v>35</v>
      </c>
      <c r="Q900" t="str">
        <f t="shared" si="86"/>
        <v>music</v>
      </c>
      <c r="R900" t="str">
        <f t="shared" si="87"/>
        <v>indie rock</v>
      </c>
      <c r="S900" s="14">
        <f t="shared" si="88"/>
        <v>40878.758217592593</v>
      </c>
      <c r="T900" s="14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 s="5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8332</v>
      </c>
      <c r="O901" s="10">
        <f t="shared" si="84"/>
        <v>37.333333333333336</v>
      </c>
      <c r="P901" s="5">
        <f t="shared" si="85"/>
        <v>35</v>
      </c>
      <c r="Q901" t="str">
        <f t="shared" si="86"/>
        <v>music</v>
      </c>
      <c r="R901" t="str">
        <f t="shared" si="87"/>
        <v>indie rock</v>
      </c>
      <c r="S901" s="14">
        <f t="shared" si="88"/>
        <v>40646.099097222221</v>
      </c>
      <c r="T901" s="14">
        <f t="shared" si="89"/>
        <v>40691.099097222221</v>
      </c>
    </row>
    <row r="902" spans="1:20" ht="30" x14ac:dyDescent="0.25">
      <c r="A902">
        <v>900</v>
      </c>
      <c r="B902" s="3" t="s">
        <v>901</v>
      </c>
      <c r="C902" s="3" t="s">
        <v>5010</v>
      </c>
      <c r="D902">
        <v>5000</v>
      </c>
      <c r="E902" s="5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8331</v>
      </c>
      <c r="O902" s="10">
        <f t="shared" si="84"/>
        <v>0.42</v>
      </c>
      <c r="P902" s="5">
        <f t="shared" si="85"/>
        <v>10.5</v>
      </c>
      <c r="Q902" t="str">
        <f t="shared" si="86"/>
        <v>music</v>
      </c>
      <c r="R902" t="str">
        <f t="shared" si="87"/>
        <v>jazz</v>
      </c>
      <c r="S902" s="14">
        <f t="shared" si="88"/>
        <v>42429.84956018519</v>
      </c>
      <c r="T902" s="14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 s="5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8331</v>
      </c>
      <c r="O903" s="10">
        <f t="shared" si="84"/>
        <v>0</v>
      </c>
      <c r="P903" s="5" t="str">
        <f t="shared" si="85"/>
        <v>0</v>
      </c>
      <c r="Q903" t="str">
        <f t="shared" si="86"/>
        <v>music</v>
      </c>
      <c r="R903" t="str">
        <f t="shared" si="87"/>
        <v>jazz</v>
      </c>
      <c r="S903" s="14">
        <f t="shared" si="88"/>
        <v>40291.81150462963</v>
      </c>
      <c r="T903" s="14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 s="5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8331</v>
      </c>
      <c r="O904" s="10">
        <f t="shared" si="84"/>
        <v>0.3</v>
      </c>
      <c r="P904" s="5">
        <f t="shared" si="85"/>
        <v>30</v>
      </c>
      <c r="Q904" t="str">
        <f t="shared" si="86"/>
        <v>music</v>
      </c>
      <c r="R904" t="str">
        <f t="shared" si="87"/>
        <v>jazz</v>
      </c>
      <c r="S904" s="14">
        <f t="shared" si="88"/>
        <v>41829.965532407405</v>
      </c>
      <c r="T904" s="14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 s="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8331</v>
      </c>
      <c r="O905" s="10">
        <f t="shared" si="84"/>
        <v>3.2</v>
      </c>
      <c r="P905" s="5">
        <f t="shared" si="85"/>
        <v>40</v>
      </c>
      <c r="Q905" t="str">
        <f t="shared" si="86"/>
        <v>music</v>
      </c>
      <c r="R905" t="str">
        <f t="shared" si="87"/>
        <v>jazz</v>
      </c>
      <c r="S905" s="14">
        <f t="shared" si="88"/>
        <v>41149.796064814815</v>
      </c>
      <c r="T905" s="14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 s="5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8331</v>
      </c>
      <c r="O906" s="10">
        <f t="shared" si="84"/>
        <v>0.30199999999999999</v>
      </c>
      <c r="P906" s="5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4">
        <f t="shared" si="88"/>
        <v>42342.080289351856</v>
      </c>
      <c r="T906" s="14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 s="5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8331</v>
      </c>
      <c r="O907" s="10">
        <f t="shared" si="84"/>
        <v>3.0153846153846153</v>
      </c>
      <c r="P907" s="5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4">
        <f t="shared" si="88"/>
        <v>40507.239884259259</v>
      </c>
      <c r="T907" s="14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 s="5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8331</v>
      </c>
      <c r="O908" s="10">
        <f t="shared" si="84"/>
        <v>0</v>
      </c>
      <c r="P908" s="5" t="str">
        <f t="shared" si="85"/>
        <v>0</v>
      </c>
      <c r="Q908" t="str">
        <f t="shared" si="86"/>
        <v>music</v>
      </c>
      <c r="R908" t="str">
        <f t="shared" si="87"/>
        <v>jazz</v>
      </c>
      <c r="S908" s="14">
        <f t="shared" si="88"/>
        <v>41681.189699074072</v>
      </c>
      <c r="T908" s="14">
        <f t="shared" si="89"/>
        <v>41711.148032407407</v>
      </c>
    </row>
    <row r="909" spans="1:20" ht="30" x14ac:dyDescent="0.25">
      <c r="A909">
        <v>907</v>
      </c>
      <c r="B909" s="3" t="s">
        <v>908</v>
      </c>
      <c r="C909" s="3" t="s">
        <v>5017</v>
      </c>
      <c r="D909">
        <v>2900</v>
      </c>
      <c r="E909" s="5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8331</v>
      </c>
      <c r="O909" s="10">
        <f t="shared" si="84"/>
        <v>0</v>
      </c>
      <c r="P909" s="5" t="str">
        <f t="shared" si="85"/>
        <v>0</v>
      </c>
      <c r="Q909" t="str">
        <f t="shared" si="86"/>
        <v>music</v>
      </c>
      <c r="R909" t="str">
        <f t="shared" si="87"/>
        <v>jazz</v>
      </c>
      <c r="S909" s="14">
        <f t="shared" si="88"/>
        <v>40767.192395833335</v>
      </c>
      <c r="T909" s="14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 s="5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8331</v>
      </c>
      <c r="O910" s="10">
        <f t="shared" si="84"/>
        <v>0</v>
      </c>
      <c r="P910" s="5" t="str">
        <f t="shared" si="85"/>
        <v>0</v>
      </c>
      <c r="Q910" t="str">
        <f t="shared" si="86"/>
        <v>music</v>
      </c>
      <c r="R910" t="str">
        <f t="shared" si="87"/>
        <v>jazz</v>
      </c>
      <c r="S910" s="14">
        <f t="shared" si="88"/>
        <v>40340.801562499997</v>
      </c>
      <c r="T910" s="14">
        <f t="shared" si="89"/>
        <v>40386.207638888889</v>
      </c>
    </row>
    <row r="911" spans="1:20" ht="45" x14ac:dyDescent="0.25">
      <c r="A911">
        <v>909</v>
      </c>
      <c r="B911" s="3" t="s">
        <v>910</v>
      </c>
      <c r="C911" s="3" t="s">
        <v>5019</v>
      </c>
      <c r="D911">
        <v>16000</v>
      </c>
      <c r="E911" s="5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8331</v>
      </c>
      <c r="O911" s="10">
        <f t="shared" si="84"/>
        <v>3.25</v>
      </c>
      <c r="P911" s="5">
        <f t="shared" si="85"/>
        <v>65</v>
      </c>
      <c r="Q911" t="str">
        <f t="shared" si="86"/>
        <v>music</v>
      </c>
      <c r="R911" t="str">
        <f t="shared" si="87"/>
        <v>jazz</v>
      </c>
      <c r="S911" s="14">
        <f t="shared" si="88"/>
        <v>41081.69027777778</v>
      </c>
      <c r="T911" s="14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 s="5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8331</v>
      </c>
      <c r="O912" s="10">
        <f t="shared" si="84"/>
        <v>22.363636363636363</v>
      </c>
      <c r="P912" s="5">
        <f t="shared" si="85"/>
        <v>24.6</v>
      </c>
      <c r="Q912" t="str">
        <f t="shared" si="86"/>
        <v>music</v>
      </c>
      <c r="R912" t="str">
        <f t="shared" si="87"/>
        <v>jazz</v>
      </c>
      <c r="S912" s="14">
        <f t="shared" si="88"/>
        <v>42737.545358796298</v>
      </c>
      <c r="T912" s="14">
        <f t="shared" si="89"/>
        <v>42797.545358796298</v>
      </c>
    </row>
    <row r="913" spans="1:20" ht="45" x14ac:dyDescent="0.25">
      <c r="A913">
        <v>911</v>
      </c>
      <c r="B913" s="3" t="s">
        <v>912</v>
      </c>
      <c r="C913" s="3" t="s">
        <v>5021</v>
      </c>
      <c r="D913">
        <v>100000</v>
      </c>
      <c r="E913" s="5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8331</v>
      </c>
      <c r="O913" s="10">
        <f t="shared" si="84"/>
        <v>0</v>
      </c>
      <c r="P913" s="5" t="str">
        <f t="shared" si="85"/>
        <v>0</v>
      </c>
      <c r="Q913" t="str">
        <f t="shared" si="86"/>
        <v>music</v>
      </c>
      <c r="R913" t="str">
        <f t="shared" si="87"/>
        <v>jazz</v>
      </c>
      <c r="S913" s="14">
        <f t="shared" si="88"/>
        <v>41642.005150462966</v>
      </c>
      <c r="T913" s="14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 s="5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8331</v>
      </c>
      <c r="O914" s="10">
        <f t="shared" si="84"/>
        <v>0.85714285714285721</v>
      </c>
      <c r="P914" s="5">
        <f t="shared" si="85"/>
        <v>15</v>
      </c>
      <c r="Q914" t="str">
        <f t="shared" si="86"/>
        <v>music</v>
      </c>
      <c r="R914" t="str">
        <f t="shared" si="87"/>
        <v>jazz</v>
      </c>
      <c r="S914" s="14">
        <f t="shared" si="88"/>
        <v>41194.109340277777</v>
      </c>
      <c r="T914" s="14">
        <f t="shared" si="89"/>
        <v>41254.151006944441</v>
      </c>
    </row>
    <row r="915" spans="1:20" ht="45" x14ac:dyDescent="0.25">
      <c r="A915">
        <v>913</v>
      </c>
      <c r="B915" s="3" t="s">
        <v>914</v>
      </c>
      <c r="C915" s="3" t="s">
        <v>5023</v>
      </c>
      <c r="D915">
        <v>30000</v>
      </c>
      <c r="E915" s="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8331</v>
      </c>
      <c r="O915" s="10">
        <f t="shared" si="84"/>
        <v>6.6066666666666665</v>
      </c>
      <c r="P915" s="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4">
        <f t="shared" si="88"/>
        <v>41004.139108796298</v>
      </c>
      <c r="T915" s="14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 s="5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8331</v>
      </c>
      <c r="O916" s="10">
        <f t="shared" si="84"/>
        <v>0</v>
      </c>
      <c r="P916" s="5" t="str">
        <f t="shared" si="85"/>
        <v>0</v>
      </c>
      <c r="Q916" t="str">
        <f t="shared" si="86"/>
        <v>music</v>
      </c>
      <c r="R916" t="str">
        <f t="shared" si="87"/>
        <v>jazz</v>
      </c>
      <c r="S916" s="14">
        <f t="shared" si="88"/>
        <v>41116.763275462967</v>
      </c>
      <c r="T916" s="14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 s="5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8331</v>
      </c>
      <c r="O917" s="10">
        <f t="shared" si="84"/>
        <v>5.7692307692307692</v>
      </c>
      <c r="P917" s="5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4">
        <f t="shared" si="88"/>
        <v>40937.679560185185</v>
      </c>
      <c r="T917" s="14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 s="5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8331</v>
      </c>
      <c r="O918" s="10">
        <f t="shared" si="84"/>
        <v>0</v>
      </c>
      <c r="P918" s="5" t="str">
        <f t="shared" si="85"/>
        <v>0</v>
      </c>
      <c r="Q918" t="str">
        <f t="shared" si="86"/>
        <v>music</v>
      </c>
      <c r="R918" t="str">
        <f t="shared" si="87"/>
        <v>jazz</v>
      </c>
      <c r="S918" s="14">
        <f t="shared" si="88"/>
        <v>40434.853402777779</v>
      </c>
      <c r="T918" s="14">
        <f t="shared" si="89"/>
        <v>40473.208333333336</v>
      </c>
    </row>
    <row r="919" spans="1:20" ht="45" x14ac:dyDescent="0.25">
      <c r="A919">
        <v>917</v>
      </c>
      <c r="B919" s="3" t="s">
        <v>918</v>
      </c>
      <c r="C919" s="3" t="s">
        <v>5027</v>
      </c>
      <c r="D919">
        <v>5000</v>
      </c>
      <c r="E919" s="5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8331</v>
      </c>
      <c r="O919" s="10">
        <f t="shared" si="84"/>
        <v>0.6</v>
      </c>
      <c r="P919" s="5">
        <f t="shared" si="85"/>
        <v>30</v>
      </c>
      <c r="Q919" t="str">
        <f t="shared" si="86"/>
        <v>music</v>
      </c>
      <c r="R919" t="str">
        <f t="shared" si="87"/>
        <v>jazz</v>
      </c>
      <c r="S919" s="14">
        <f t="shared" si="88"/>
        <v>41802.94363425926</v>
      </c>
      <c r="T919" s="14">
        <f t="shared" si="89"/>
        <v>41834.104166666664</v>
      </c>
    </row>
    <row r="920" spans="1:20" ht="45" x14ac:dyDescent="0.25">
      <c r="A920">
        <v>918</v>
      </c>
      <c r="B920" s="3" t="s">
        <v>919</v>
      </c>
      <c r="C920" s="3" t="s">
        <v>5028</v>
      </c>
      <c r="D920">
        <v>3900</v>
      </c>
      <c r="E920" s="5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8331</v>
      </c>
      <c r="O920" s="10">
        <f t="shared" si="84"/>
        <v>5.0256410256410255</v>
      </c>
      <c r="P920" s="5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4">
        <f t="shared" si="88"/>
        <v>41944.916215277779</v>
      </c>
      <c r="T920" s="14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 s="5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8331</v>
      </c>
      <c r="O921" s="10">
        <f t="shared" si="84"/>
        <v>0.5</v>
      </c>
      <c r="P921" s="5">
        <f t="shared" si="85"/>
        <v>100</v>
      </c>
      <c r="Q921" t="str">
        <f t="shared" si="86"/>
        <v>music</v>
      </c>
      <c r="R921" t="str">
        <f t="shared" si="87"/>
        <v>jazz</v>
      </c>
      <c r="S921" s="14">
        <f t="shared" si="88"/>
        <v>41227.641724537039</v>
      </c>
      <c r="T921" s="14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 s="5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8331</v>
      </c>
      <c r="O922" s="10">
        <f t="shared" si="84"/>
        <v>0</v>
      </c>
      <c r="P922" s="5" t="str">
        <f t="shared" si="85"/>
        <v>0</v>
      </c>
      <c r="Q922" t="str">
        <f t="shared" si="86"/>
        <v>music</v>
      </c>
      <c r="R922" t="str">
        <f t="shared" si="87"/>
        <v>jazz</v>
      </c>
      <c r="S922" s="14">
        <f t="shared" si="88"/>
        <v>41562.67155092593</v>
      </c>
      <c r="T922" s="14">
        <f t="shared" si="89"/>
        <v>41592.713217592594</v>
      </c>
    </row>
    <row r="923" spans="1:20" ht="45" x14ac:dyDescent="0.25">
      <c r="A923">
        <v>921</v>
      </c>
      <c r="B923" s="3" t="s">
        <v>922</v>
      </c>
      <c r="C923" s="3" t="s">
        <v>5031</v>
      </c>
      <c r="D923">
        <v>15000</v>
      </c>
      <c r="E923" s="5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8331</v>
      </c>
      <c r="O923" s="10">
        <f t="shared" si="84"/>
        <v>30.9</v>
      </c>
      <c r="P923" s="5">
        <f t="shared" si="85"/>
        <v>231.75</v>
      </c>
      <c r="Q923" t="str">
        <f t="shared" si="86"/>
        <v>music</v>
      </c>
      <c r="R923" t="str">
        <f t="shared" si="87"/>
        <v>jazz</v>
      </c>
      <c r="S923" s="14">
        <f t="shared" si="88"/>
        <v>40847.171018518515</v>
      </c>
      <c r="T923" s="14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 s="5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8331</v>
      </c>
      <c r="O924" s="10">
        <f t="shared" si="84"/>
        <v>21.037037037037038</v>
      </c>
      <c r="P924" s="5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4">
        <f t="shared" si="88"/>
        <v>41878.530011574076</v>
      </c>
      <c r="T924" s="14">
        <f t="shared" si="89"/>
        <v>41913.530011574076</v>
      </c>
    </row>
    <row r="925" spans="1:20" ht="45" x14ac:dyDescent="0.25">
      <c r="A925">
        <v>923</v>
      </c>
      <c r="B925" s="3" t="s">
        <v>924</v>
      </c>
      <c r="C925" s="3" t="s">
        <v>5033</v>
      </c>
      <c r="D925">
        <v>15000</v>
      </c>
      <c r="E925" s="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8331</v>
      </c>
      <c r="O925" s="10">
        <f t="shared" si="84"/>
        <v>2.1999999999999997</v>
      </c>
      <c r="P925" s="5">
        <f t="shared" si="85"/>
        <v>55</v>
      </c>
      <c r="Q925" t="str">
        <f t="shared" si="86"/>
        <v>music</v>
      </c>
      <c r="R925" t="str">
        <f t="shared" si="87"/>
        <v>jazz</v>
      </c>
      <c r="S925" s="14">
        <f t="shared" si="88"/>
        <v>41934.959756944445</v>
      </c>
      <c r="T925" s="14">
        <f t="shared" si="89"/>
        <v>41965.001423611116</v>
      </c>
    </row>
    <row r="926" spans="1:20" ht="45" x14ac:dyDescent="0.25">
      <c r="A926">
        <v>924</v>
      </c>
      <c r="B926" s="3" t="s">
        <v>925</v>
      </c>
      <c r="C926" s="3" t="s">
        <v>5034</v>
      </c>
      <c r="D926">
        <v>3000</v>
      </c>
      <c r="E926" s="5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8331</v>
      </c>
      <c r="O926" s="10">
        <f t="shared" si="84"/>
        <v>10.9</v>
      </c>
      <c r="P926" s="5">
        <f t="shared" si="85"/>
        <v>21.8</v>
      </c>
      <c r="Q926" t="str">
        <f t="shared" si="86"/>
        <v>music</v>
      </c>
      <c r="R926" t="str">
        <f t="shared" si="87"/>
        <v>jazz</v>
      </c>
      <c r="S926" s="14">
        <f t="shared" si="88"/>
        <v>41288.942928240744</v>
      </c>
      <c r="T926" s="14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 s="5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8331</v>
      </c>
      <c r="O927" s="10">
        <f t="shared" si="84"/>
        <v>2.666666666666667</v>
      </c>
      <c r="P927" s="5">
        <f t="shared" si="85"/>
        <v>32</v>
      </c>
      <c r="Q927" t="str">
        <f t="shared" si="86"/>
        <v>music</v>
      </c>
      <c r="R927" t="str">
        <f t="shared" si="87"/>
        <v>jazz</v>
      </c>
      <c r="S927" s="14">
        <f t="shared" si="88"/>
        <v>41575.880914351852</v>
      </c>
      <c r="T927" s="14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 s="5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8331</v>
      </c>
      <c r="O928" s="10">
        <f t="shared" si="84"/>
        <v>0</v>
      </c>
      <c r="P928" s="5" t="str">
        <f t="shared" si="85"/>
        <v>0</v>
      </c>
      <c r="Q928" t="str">
        <f t="shared" si="86"/>
        <v>music</v>
      </c>
      <c r="R928" t="str">
        <f t="shared" si="87"/>
        <v>jazz</v>
      </c>
      <c r="S928" s="14">
        <f t="shared" si="88"/>
        <v>40338.02002314815</v>
      </c>
      <c r="T928" s="14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 s="5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8331</v>
      </c>
      <c r="O929" s="10">
        <f t="shared" si="84"/>
        <v>0</v>
      </c>
      <c r="P929" s="5" t="str">
        <f t="shared" si="85"/>
        <v>0</v>
      </c>
      <c r="Q929" t="str">
        <f t="shared" si="86"/>
        <v>music</v>
      </c>
      <c r="R929" t="str">
        <f t="shared" si="87"/>
        <v>jazz</v>
      </c>
      <c r="S929" s="14">
        <f t="shared" si="88"/>
        <v>41013.822858796295</v>
      </c>
      <c r="T929" s="14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 s="5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8331</v>
      </c>
      <c r="O930" s="10">
        <f t="shared" si="84"/>
        <v>10.86206896551724</v>
      </c>
      <c r="P930" s="5">
        <f t="shared" si="85"/>
        <v>56.25</v>
      </c>
      <c r="Q930" t="str">
        <f t="shared" si="86"/>
        <v>music</v>
      </c>
      <c r="R930" t="str">
        <f t="shared" si="87"/>
        <v>jazz</v>
      </c>
      <c r="S930" s="14">
        <f t="shared" si="88"/>
        <v>41180.86241898148</v>
      </c>
      <c r="T930" s="14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 s="5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8331</v>
      </c>
      <c r="O931" s="10">
        <f t="shared" si="84"/>
        <v>0</v>
      </c>
      <c r="P931" s="5" t="str">
        <f t="shared" si="85"/>
        <v>0</v>
      </c>
      <c r="Q931" t="str">
        <f t="shared" si="86"/>
        <v>music</v>
      </c>
      <c r="R931" t="str">
        <f t="shared" si="87"/>
        <v>jazz</v>
      </c>
      <c r="S931" s="14">
        <f t="shared" si="88"/>
        <v>40978.238067129627</v>
      </c>
      <c r="T931" s="14">
        <f t="shared" si="89"/>
        <v>41008.196400462963</v>
      </c>
    </row>
    <row r="932" spans="1:20" ht="45" x14ac:dyDescent="0.25">
      <c r="A932">
        <v>930</v>
      </c>
      <c r="B932" s="3" t="s">
        <v>931</v>
      </c>
      <c r="C932" s="3" t="s">
        <v>5040</v>
      </c>
      <c r="D932">
        <v>900</v>
      </c>
      <c r="E932" s="5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8331</v>
      </c>
      <c r="O932" s="10">
        <f t="shared" si="84"/>
        <v>38.333333333333336</v>
      </c>
      <c r="P932" s="5">
        <f t="shared" si="85"/>
        <v>69</v>
      </c>
      <c r="Q932" t="str">
        <f t="shared" si="86"/>
        <v>music</v>
      </c>
      <c r="R932" t="str">
        <f t="shared" si="87"/>
        <v>jazz</v>
      </c>
      <c r="S932" s="14">
        <f t="shared" si="88"/>
        <v>40312.915578703702</v>
      </c>
      <c r="T932" s="14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 s="5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8331</v>
      </c>
      <c r="O933" s="10">
        <f t="shared" si="84"/>
        <v>6.5500000000000007</v>
      </c>
      <c r="P933" s="5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4">
        <f t="shared" si="88"/>
        <v>41680.359976851854</v>
      </c>
      <c r="T933" s="14">
        <f t="shared" si="89"/>
        <v>41714.916666666664</v>
      </c>
    </row>
    <row r="934" spans="1:20" ht="30" x14ac:dyDescent="0.25">
      <c r="A934">
        <v>932</v>
      </c>
      <c r="B934" s="3" t="s">
        <v>933</v>
      </c>
      <c r="C934" s="3" t="s">
        <v>5042</v>
      </c>
      <c r="D934">
        <v>9500</v>
      </c>
      <c r="E934" s="5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8331</v>
      </c>
      <c r="O934" s="10">
        <f t="shared" si="84"/>
        <v>14.536842105263158</v>
      </c>
      <c r="P934" s="5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4">
        <f t="shared" si="88"/>
        <v>41310.969270833331</v>
      </c>
      <c r="T934" s="14">
        <f t="shared" si="89"/>
        <v>41355.927604166667</v>
      </c>
    </row>
    <row r="935" spans="1:20" ht="45" x14ac:dyDescent="0.25">
      <c r="A935">
        <v>933</v>
      </c>
      <c r="B935" s="3" t="s">
        <v>934</v>
      </c>
      <c r="C935" s="3" t="s">
        <v>5043</v>
      </c>
      <c r="D935">
        <v>2000</v>
      </c>
      <c r="E935" s="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8331</v>
      </c>
      <c r="O935" s="10">
        <f t="shared" si="84"/>
        <v>6</v>
      </c>
      <c r="P935" s="5">
        <f t="shared" si="85"/>
        <v>60</v>
      </c>
      <c r="Q935" t="str">
        <f t="shared" si="86"/>
        <v>music</v>
      </c>
      <c r="R935" t="str">
        <f t="shared" si="87"/>
        <v>jazz</v>
      </c>
      <c r="S935" s="14">
        <f t="shared" si="88"/>
        <v>41711.169085648151</v>
      </c>
      <c r="T935" s="14">
        <f t="shared" si="89"/>
        <v>41771.169085648151</v>
      </c>
    </row>
    <row r="936" spans="1:20" ht="45" x14ac:dyDescent="0.25">
      <c r="A936">
        <v>934</v>
      </c>
      <c r="B936" s="3" t="s">
        <v>935</v>
      </c>
      <c r="C936" s="3" t="s">
        <v>5044</v>
      </c>
      <c r="D936">
        <v>5000</v>
      </c>
      <c r="E936" s="5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8331</v>
      </c>
      <c r="O936" s="10">
        <f t="shared" si="84"/>
        <v>30.4</v>
      </c>
      <c r="P936" s="5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4">
        <f t="shared" si="88"/>
        <v>41733.737083333333</v>
      </c>
      <c r="T936" s="14">
        <f t="shared" si="89"/>
        <v>41763.25</v>
      </c>
    </row>
    <row r="937" spans="1:20" ht="45" x14ac:dyDescent="0.25">
      <c r="A937">
        <v>935</v>
      </c>
      <c r="B937" s="3" t="s">
        <v>936</v>
      </c>
      <c r="C937" s="3" t="s">
        <v>5045</v>
      </c>
      <c r="D937">
        <v>3500</v>
      </c>
      <c r="E937" s="5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8331</v>
      </c>
      <c r="O937" s="10">
        <f t="shared" si="84"/>
        <v>1.4285714285714286</v>
      </c>
      <c r="P937" s="5">
        <f t="shared" si="85"/>
        <v>25</v>
      </c>
      <c r="Q937" t="str">
        <f t="shared" si="86"/>
        <v>music</v>
      </c>
      <c r="R937" t="str">
        <f t="shared" si="87"/>
        <v>jazz</v>
      </c>
      <c r="S937" s="14">
        <f t="shared" si="88"/>
        <v>42368.333668981482</v>
      </c>
      <c r="T937" s="14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 s="5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8331</v>
      </c>
      <c r="O938" s="10">
        <f t="shared" si="84"/>
        <v>0</v>
      </c>
      <c r="P938" s="5" t="str">
        <f t="shared" si="85"/>
        <v>0</v>
      </c>
      <c r="Q938" t="str">
        <f t="shared" si="86"/>
        <v>music</v>
      </c>
      <c r="R938" t="str">
        <f t="shared" si="87"/>
        <v>jazz</v>
      </c>
      <c r="S938" s="14">
        <f t="shared" si="88"/>
        <v>40883.024178240739</v>
      </c>
      <c r="T938" s="14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 s="5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8331</v>
      </c>
      <c r="O939" s="10">
        <f t="shared" si="84"/>
        <v>1.1428571428571428</v>
      </c>
      <c r="P939" s="5">
        <f t="shared" si="85"/>
        <v>20</v>
      </c>
      <c r="Q939" t="str">
        <f t="shared" si="86"/>
        <v>music</v>
      </c>
      <c r="R939" t="str">
        <f t="shared" si="87"/>
        <v>jazz</v>
      </c>
      <c r="S939" s="14">
        <f t="shared" si="88"/>
        <v>41551.798113425924</v>
      </c>
      <c r="T939" s="14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 s="5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8331</v>
      </c>
      <c r="O940" s="10">
        <f t="shared" si="84"/>
        <v>0.35714285714285715</v>
      </c>
      <c r="P940" s="5">
        <f t="shared" si="85"/>
        <v>25</v>
      </c>
      <c r="Q940" t="str">
        <f t="shared" si="86"/>
        <v>music</v>
      </c>
      <c r="R940" t="str">
        <f t="shared" si="87"/>
        <v>jazz</v>
      </c>
      <c r="S940" s="14">
        <f t="shared" si="88"/>
        <v>41124.479722222226</v>
      </c>
      <c r="T940" s="14">
        <f t="shared" si="89"/>
        <v>41154.479722222226</v>
      </c>
    </row>
    <row r="941" spans="1:20" ht="45" x14ac:dyDescent="0.25">
      <c r="A941">
        <v>939</v>
      </c>
      <c r="B941" s="3" t="s">
        <v>940</v>
      </c>
      <c r="C941" s="3" t="s">
        <v>5049</v>
      </c>
      <c r="D941">
        <v>2750</v>
      </c>
      <c r="E941" s="5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8331</v>
      </c>
      <c r="O941" s="10">
        <f t="shared" si="84"/>
        <v>1.4545454545454546</v>
      </c>
      <c r="P941" s="5">
        <f t="shared" si="85"/>
        <v>20</v>
      </c>
      <c r="Q941" t="str">
        <f t="shared" si="86"/>
        <v>music</v>
      </c>
      <c r="R941" t="str">
        <f t="shared" si="87"/>
        <v>jazz</v>
      </c>
      <c r="S941" s="14">
        <f t="shared" si="88"/>
        <v>41416.763171296298</v>
      </c>
      <c r="T941" s="14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 s="5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8326</v>
      </c>
      <c r="O942" s="10">
        <f t="shared" si="84"/>
        <v>17.155555555555555</v>
      </c>
      <c r="P942" s="5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4">
        <f t="shared" si="88"/>
        <v>42182.008402777778</v>
      </c>
      <c r="T942" s="14">
        <f t="shared" si="89"/>
        <v>42227.008402777778</v>
      </c>
    </row>
    <row r="943" spans="1:20" ht="45" x14ac:dyDescent="0.25">
      <c r="A943">
        <v>941</v>
      </c>
      <c r="B943" s="3" t="s">
        <v>942</v>
      </c>
      <c r="C943" s="3" t="s">
        <v>5051</v>
      </c>
      <c r="D943">
        <v>50000</v>
      </c>
      <c r="E943" s="5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8326</v>
      </c>
      <c r="O943" s="10">
        <f t="shared" si="84"/>
        <v>2.3220000000000001</v>
      </c>
      <c r="P943" s="5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4">
        <f t="shared" si="88"/>
        <v>42746.096585648149</v>
      </c>
      <c r="T943" s="14">
        <f t="shared" si="89"/>
        <v>42776.096585648149</v>
      </c>
    </row>
    <row r="944" spans="1:20" ht="45" x14ac:dyDescent="0.25">
      <c r="A944">
        <v>942</v>
      </c>
      <c r="B944" s="3" t="s">
        <v>943</v>
      </c>
      <c r="C944" s="3" t="s">
        <v>5052</v>
      </c>
      <c r="D944">
        <v>7500</v>
      </c>
      <c r="E944" s="5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8326</v>
      </c>
      <c r="O944" s="10">
        <f t="shared" si="84"/>
        <v>8.9066666666666663</v>
      </c>
      <c r="P944" s="5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4">
        <f t="shared" si="88"/>
        <v>42382.843287037031</v>
      </c>
      <c r="T944" s="14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 s="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8326</v>
      </c>
      <c r="O945" s="10">
        <f t="shared" si="84"/>
        <v>9.6333333333333346</v>
      </c>
      <c r="P945" s="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4">
        <f t="shared" si="88"/>
        <v>42673.66788194445</v>
      </c>
      <c r="T945" s="14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 s="5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8326</v>
      </c>
      <c r="O946" s="10">
        <f t="shared" si="84"/>
        <v>13.325999999999999</v>
      </c>
      <c r="P946" s="5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4">
        <f t="shared" si="88"/>
        <v>42444.583912037036</v>
      </c>
      <c r="T946" s="14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 s="5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8326</v>
      </c>
      <c r="O947" s="10">
        <f t="shared" si="84"/>
        <v>2.484</v>
      </c>
      <c r="P947" s="5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4">
        <f t="shared" si="88"/>
        <v>42732.872986111113</v>
      </c>
      <c r="T947" s="14">
        <f t="shared" si="89"/>
        <v>42784.999305555553</v>
      </c>
    </row>
    <row r="948" spans="1:20" ht="30" x14ac:dyDescent="0.25">
      <c r="A948">
        <v>946</v>
      </c>
      <c r="B948" s="3" t="s">
        <v>947</v>
      </c>
      <c r="C948" s="3" t="s">
        <v>5056</v>
      </c>
      <c r="D948">
        <v>15000</v>
      </c>
      <c r="E948" s="5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8326</v>
      </c>
      <c r="O948" s="10">
        <f t="shared" si="84"/>
        <v>1.9066666666666665</v>
      </c>
      <c r="P948" s="5">
        <f t="shared" si="85"/>
        <v>57.2</v>
      </c>
      <c r="Q948" t="str">
        <f t="shared" si="86"/>
        <v>technology</v>
      </c>
      <c r="R948" t="str">
        <f t="shared" si="87"/>
        <v>wearables</v>
      </c>
      <c r="S948" s="14">
        <f t="shared" si="88"/>
        <v>42592.750555555554</v>
      </c>
      <c r="T948" s="14">
        <f t="shared" si="89"/>
        <v>42622.750555555554</v>
      </c>
    </row>
    <row r="949" spans="1:20" ht="45" x14ac:dyDescent="0.25">
      <c r="A949">
        <v>947</v>
      </c>
      <c r="B949" s="3" t="s">
        <v>948</v>
      </c>
      <c r="C949" s="3" t="s">
        <v>5057</v>
      </c>
      <c r="D949">
        <v>850</v>
      </c>
      <c r="E949" s="5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8326</v>
      </c>
      <c r="O949" s="10">
        <f t="shared" si="84"/>
        <v>0</v>
      </c>
      <c r="P949" s="5" t="str">
        <f t="shared" si="85"/>
        <v>0</v>
      </c>
      <c r="Q949" t="str">
        <f t="shared" si="86"/>
        <v>technology</v>
      </c>
      <c r="R949" t="str">
        <f t="shared" si="87"/>
        <v>wearables</v>
      </c>
      <c r="S949" s="14">
        <f t="shared" si="88"/>
        <v>42491.781319444446</v>
      </c>
      <c r="T949" s="14">
        <f t="shared" si="89"/>
        <v>42551.781319444446</v>
      </c>
    </row>
    <row r="950" spans="1:20" ht="45" x14ac:dyDescent="0.25">
      <c r="A950">
        <v>948</v>
      </c>
      <c r="B950" s="3" t="s">
        <v>949</v>
      </c>
      <c r="C950" s="3" t="s">
        <v>5058</v>
      </c>
      <c r="D950">
        <v>4000</v>
      </c>
      <c r="E950" s="5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8326</v>
      </c>
      <c r="O950" s="10">
        <f t="shared" si="84"/>
        <v>12</v>
      </c>
      <c r="P950" s="5">
        <f t="shared" si="85"/>
        <v>60</v>
      </c>
      <c r="Q950" t="str">
        <f t="shared" si="86"/>
        <v>technology</v>
      </c>
      <c r="R950" t="str">
        <f t="shared" si="87"/>
        <v>wearables</v>
      </c>
      <c r="S950" s="14">
        <f t="shared" si="88"/>
        <v>42411.828287037039</v>
      </c>
      <c r="T950" s="14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 s="5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8326</v>
      </c>
      <c r="O951" s="10">
        <f t="shared" si="84"/>
        <v>1.365</v>
      </c>
      <c r="P951" s="5">
        <f t="shared" si="85"/>
        <v>39</v>
      </c>
      <c r="Q951" t="str">
        <f t="shared" si="86"/>
        <v>technology</v>
      </c>
      <c r="R951" t="str">
        <f t="shared" si="87"/>
        <v>wearables</v>
      </c>
      <c r="S951" s="14">
        <f t="shared" si="88"/>
        <v>42361.043703703705</v>
      </c>
      <c r="T951" s="14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 s="5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8326</v>
      </c>
      <c r="O952" s="10">
        <f t="shared" si="84"/>
        <v>28.04</v>
      </c>
      <c r="P952" s="5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4">
        <f t="shared" si="88"/>
        <v>42356.750706018516</v>
      </c>
      <c r="T952" s="14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 s="5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8326</v>
      </c>
      <c r="O953" s="10">
        <f t="shared" si="84"/>
        <v>38.39</v>
      </c>
      <c r="P953" s="5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4">
        <f t="shared" si="88"/>
        <v>42480.653611111105</v>
      </c>
      <c r="T953" s="14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 s="5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8326</v>
      </c>
      <c r="O954" s="10">
        <f t="shared" si="84"/>
        <v>39.942857142857143</v>
      </c>
      <c r="P954" s="5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4">
        <f t="shared" si="88"/>
        <v>42662.613564814819</v>
      </c>
      <c r="T954" s="14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 s="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8326</v>
      </c>
      <c r="O955" s="10">
        <f t="shared" si="84"/>
        <v>0.84</v>
      </c>
      <c r="P955" s="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4">
        <f t="shared" si="88"/>
        <v>41999.164340277777</v>
      </c>
      <c r="T955" s="14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 s="5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8326</v>
      </c>
      <c r="O956" s="10">
        <f t="shared" si="84"/>
        <v>43.406666666666666</v>
      </c>
      <c r="P956" s="5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4">
        <f t="shared" si="88"/>
        <v>42194.833784722221</v>
      </c>
      <c r="T956" s="14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 s="5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8326</v>
      </c>
      <c r="O957" s="10">
        <f t="shared" si="84"/>
        <v>5.6613333333333333</v>
      </c>
      <c r="P957" s="5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4">
        <f t="shared" si="88"/>
        <v>42586.295138888891</v>
      </c>
      <c r="T957" s="14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 s="5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8326</v>
      </c>
      <c r="O958" s="10">
        <f t="shared" si="84"/>
        <v>1.722</v>
      </c>
      <c r="P958" s="5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4">
        <f t="shared" si="88"/>
        <v>42060.913877314815</v>
      </c>
      <c r="T958" s="14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 s="5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8326</v>
      </c>
      <c r="O959" s="10">
        <f t="shared" si="84"/>
        <v>1.9416666666666664</v>
      </c>
      <c r="P959" s="5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4">
        <f t="shared" si="88"/>
        <v>42660.552465277782</v>
      </c>
      <c r="T959" s="14">
        <f t="shared" si="89"/>
        <v>42691.594131944439</v>
      </c>
    </row>
    <row r="960" spans="1:20" ht="45" x14ac:dyDescent="0.25">
      <c r="A960">
        <v>958</v>
      </c>
      <c r="B960" s="3" t="s">
        <v>959</v>
      </c>
      <c r="C960" s="3" t="s">
        <v>5068</v>
      </c>
      <c r="D960">
        <v>7777</v>
      </c>
      <c r="E960" s="5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8326</v>
      </c>
      <c r="O960" s="10">
        <f t="shared" si="84"/>
        <v>11.328275684711327</v>
      </c>
      <c r="P960" s="5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4">
        <f t="shared" si="88"/>
        <v>42082.802812499998</v>
      </c>
      <c r="T960" s="14">
        <f t="shared" si="89"/>
        <v>42104.207638888889</v>
      </c>
    </row>
    <row r="961" spans="1:20" ht="45" x14ac:dyDescent="0.25">
      <c r="A961">
        <v>959</v>
      </c>
      <c r="B961" s="3" t="s">
        <v>960</v>
      </c>
      <c r="C961" s="3" t="s">
        <v>5069</v>
      </c>
      <c r="D961">
        <v>50000</v>
      </c>
      <c r="E961" s="5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8326</v>
      </c>
      <c r="O961" s="10">
        <f t="shared" si="84"/>
        <v>38.86</v>
      </c>
      <c r="P961" s="5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4">
        <f t="shared" si="88"/>
        <v>41993.174363425926</v>
      </c>
      <c r="T961" s="14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 s="5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8326</v>
      </c>
      <c r="O962" s="10">
        <f t="shared" ref="O962:O1025" si="90">(E962/D962)*100</f>
        <v>46.100628930817614</v>
      </c>
      <c r="P962" s="5">
        <f t="shared" ref="P962:P1025" si="91">IFERROR((E962/L962),"0")</f>
        <v>136.46276595744681</v>
      </c>
      <c r="Q962" t="str">
        <f t="shared" ref="Q962:Q1025" si="92">LEFT(N962,FIND("/",N962)-1)</f>
        <v>technology</v>
      </c>
      <c r="R962" t="str">
        <f t="shared" ref="R962:R1025" si="93">RIGHT(N962,LEN(N962)-SEARCH("/",N962))</f>
        <v>wearables</v>
      </c>
      <c r="S962" s="14">
        <f t="shared" ref="S962:S1025" si="94">(((J962/60)/60)/24) + DATE(1970,1,1)</f>
        <v>42766.626793981486</v>
      </c>
      <c r="T962" s="14">
        <f t="shared" ref="T962:T1025" si="95">(((I962/60)/60)/24) + DATE(1970,1,1)</f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 s="5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8326</v>
      </c>
      <c r="O963" s="10">
        <f t="shared" si="90"/>
        <v>42.188421052631583</v>
      </c>
      <c r="P963" s="5">
        <f t="shared" si="91"/>
        <v>364.35454545454547</v>
      </c>
      <c r="Q963" t="str">
        <f t="shared" si="92"/>
        <v>technology</v>
      </c>
      <c r="R963" t="str">
        <f t="shared" si="93"/>
        <v>wearables</v>
      </c>
      <c r="S963" s="14">
        <f t="shared" si="94"/>
        <v>42740.693692129629</v>
      </c>
      <c r="T963" s="14">
        <f t="shared" si="95"/>
        <v>42786.791666666672</v>
      </c>
    </row>
    <row r="964" spans="1:20" ht="45" x14ac:dyDescent="0.25">
      <c r="A964">
        <v>962</v>
      </c>
      <c r="B964" s="3" t="s">
        <v>963</v>
      </c>
      <c r="C964" s="3" t="s">
        <v>5072</v>
      </c>
      <c r="D964">
        <v>2500</v>
      </c>
      <c r="E964" s="5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8326</v>
      </c>
      <c r="O964" s="10">
        <f t="shared" si="90"/>
        <v>28.48</v>
      </c>
      <c r="P964" s="5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4">
        <f t="shared" si="94"/>
        <v>42373.712418981479</v>
      </c>
      <c r="T964" s="14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 s="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8326</v>
      </c>
      <c r="O965" s="10">
        <f t="shared" si="90"/>
        <v>1.077142857142857</v>
      </c>
      <c r="P965" s="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4">
        <f t="shared" si="94"/>
        <v>42625.635636574079</v>
      </c>
      <c r="T965" s="14">
        <f t="shared" si="95"/>
        <v>42660.635636574079</v>
      </c>
    </row>
    <row r="966" spans="1:20" ht="45" x14ac:dyDescent="0.25">
      <c r="A966">
        <v>964</v>
      </c>
      <c r="B966" s="3" t="s">
        <v>965</v>
      </c>
      <c r="C966" s="3" t="s">
        <v>5074</v>
      </c>
      <c r="D966">
        <v>110000</v>
      </c>
      <c r="E966" s="5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8326</v>
      </c>
      <c r="O966" s="10">
        <f t="shared" si="90"/>
        <v>0.79909090909090907</v>
      </c>
      <c r="P966" s="5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4">
        <f t="shared" si="94"/>
        <v>42208.628692129627</v>
      </c>
      <c r="T966" s="14">
        <f t="shared" si="95"/>
        <v>42248.628692129627</v>
      </c>
    </row>
    <row r="967" spans="1:20" ht="45" x14ac:dyDescent="0.25">
      <c r="A967">
        <v>965</v>
      </c>
      <c r="B967" s="3" t="s">
        <v>966</v>
      </c>
      <c r="C967" s="3" t="s">
        <v>5075</v>
      </c>
      <c r="D967">
        <v>25000</v>
      </c>
      <c r="E967" s="5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8326</v>
      </c>
      <c r="O967" s="10">
        <f t="shared" si="90"/>
        <v>1.1919999999999999</v>
      </c>
      <c r="P967" s="5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4">
        <f t="shared" si="94"/>
        <v>42637.016736111109</v>
      </c>
      <c r="T967" s="14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 s="5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8326</v>
      </c>
      <c r="O968" s="10">
        <f t="shared" si="90"/>
        <v>14.799999999999999</v>
      </c>
      <c r="P968" s="5">
        <f t="shared" si="91"/>
        <v>59.2</v>
      </c>
      <c r="Q968" t="str">
        <f t="shared" si="92"/>
        <v>technology</v>
      </c>
      <c r="R968" t="str">
        <f t="shared" si="93"/>
        <v>wearables</v>
      </c>
      <c r="S968" s="14">
        <f t="shared" si="94"/>
        <v>42619.635787037041</v>
      </c>
      <c r="T968" s="14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 s="5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8326</v>
      </c>
      <c r="O969" s="10">
        <f t="shared" si="90"/>
        <v>17.810000000000002</v>
      </c>
      <c r="P969" s="5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4">
        <f t="shared" si="94"/>
        <v>42422.254328703704</v>
      </c>
      <c r="T969" s="14">
        <f t="shared" si="95"/>
        <v>42482.21266203704</v>
      </c>
    </row>
    <row r="970" spans="1:20" ht="45" x14ac:dyDescent="0.25">
      <c r="A970">
        <v>968</v>
      </c>
      <c r="B970" s="3" t="s">
        <v>969</v>
      </c>
      <c r="C970" s="3" t="s">
        <v>5078</v>
      </c>
      <c r="D970">
        <v>8000</v>
      </c>
      <c r="E970" s="5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8326</v>
      </c>
      <c r="O970" s="10">
        <f t="shared" si="90"/>
        <v>1.325</v>
      </c>
      <c r="P970" s="5">
        <f t="shared" si="91"/>
        <v>26.5</v>
      </c>
      <c r="Q970" t="str">
        <f t="shared" si="92"/>
        <v>technology</v>
      </c>
      <c r="R970" t="str">
        <f t="shared" si="93"/>
        <v>wearables</v>
      </c>
      <c r="S970" s="14">
        <f t="shared" si="94"/>
        <v>41836.847615740742</v>
      </c>
      <c r="T970" s="14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 s="5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8326</v>
      </c>
      <c r="O971" s="10">
        <f t="shared" si="90"/>
        <v>46.666666666666664</v>
      </c>
      <c r="P971" s="5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4">
        <f t="shared" si="94"/>
        <v>42742.30332175926</v>
      </c>
      <c r="T971" s="14">
        <f t="shared" si="95"/>
        <v>42775.30332175926</v>
      </c>
    </row>
    <row r="972" spans="1:20" ht="45" x14ac:dyDescent="0.25">
      <c r="A972">
        <v>970</v>
      </c>
      <c r="B972" s="3" t="s">
        <v>971</v>
      </c>
      <c r="C972" s="3" t="s">
        <v>5080</v>
      </c>
      <c r="D972">
        <v>5000</v>
      </c>
      <c r="E972" s="5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8326</v>
      </c>
      <c r="O972" s="10">
        <f t="shared" si="90"/>
        <v>45.92</v>
      </c>
      <c r="P972" s="5">
        <f t="shared" si="91"/>
        <v>164</v>
      </c>
      <c r="Q972" t="str">
        <f t="shared" si="92"/>
        <v>technology</v>
      </c>
      <c r="R972" t="str">
        <f t="shared" si="93"/>
        <v>wearables</v>
      </c>
      <c r="S972" s="14">
        <f t="shared" si="94"/>
        <v>42721.220520833333</v>
      </c>
      <c r="T972" s="14">
        <f t="shared" si="95"/>
        <v>42758.207638888889</v>
      </c>
    </row>
    <row r="973" spans="1:20" ht="45" x14ac:dyDescent="0.25">
      <c r="A973">
        <v>971</v>
      </c>
      <c r="B973" s="3" t="s">
        <v>972</v>
      </c>
      <c r="C973" s="3" t="s">
        <v>5081</v>
      </c>
      <c r="D973">
        <v>100000</v>
      </c>
      <c r="E973" s="5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8326</v>
      </c>
      <c r="O973" s="10">
        <f t="shared" si="90"/>
        <v>0.22599999999999998</v>
      </c>
      <c r="P973" s="5">
        <f t="shared" si="91"/>
        <v>45.2</v>
      </c>
      <c r="Q973" t="str">
        <f t="shared" si="92"/>
        <v>technology</v>
      </c>
      <c r="R973" t="str">
        <f t="shared" si="93"/>
        <v>wearables</v>
      </c>
      <c r="S973" s="14">
        <f t="shared" si="94"/>
        <v>42111.709027777775</v>
      </c>
      <c r="T973" s="14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 s="5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8326</v>
      </c>
      <c r="O974" s="10">
        <f t="shared" si="90"/>
        <v>34.625</v>
      </c>
      <c r="P974" s="5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4">
        <f t="shared" si="94"/>
        <v>41856.865717592591</v>
      </c>
      <c r="T974" s="14">
        <f t="shared" si="95"/>
        <v>41886.290972222225</v>
      </c>
    </row>
    <row r="975" spans="1:20" ht="45" x14ac:dyDescent="0.25">
      <c r="A975">
        <v>973</v>
      </c>
      <c r="B975" s="3" t="s">
        <v>974</v>
      </c>
      <c r="C975" s="3" t="s">
        <v>5083</v>
      </c>
      <c r="D975">
        <v>20000</v>
      </c>
      <c r="E975" s="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8326</v>
      </c>
      <c r="O975" s="10">
        <f t="shared" si="90"/>
        <v>2.0549999999999997</v>
      </c>
      <c r="P975" s="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4">
        <f t="shared" si="94"/>
        <v>42257.014965277776</v>
      </c>
      <c r="T975" s="14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 s="5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8326</v>
      </c>
      <c r="O976" s="10">
        <f t="shared" si="90"/>
        <v>0.55999999999999994</v>
      </c>
      <c r="P976" s="5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4">
        <f t="shared" si="94"/>
        <v>42424.749490740738</v>
      </c>
      <c r="T976" s="14">
        <f t="shared" si="95"/>
        <v>42454.707824074074</v>
      </c>
    </row>
    <row r="977" spans="1:20" ht="45" x14ac:dyDescent="0.25">
      <c r="A977">
        <v>975</v>
      </c>
      <c r="B977" s="3" t="s">
        <v>976</v>
      </c>
      <c r="C977" s="3" t="s">
        <v>5085</v>
      </c>
      <c r="D977">
        <v>100000</v>
      </c>
      <c r="E977" s="5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8326</v>
      </c>
      <c r="O977" s="10">
        <f t="shared" si="90"/>
        <v>2.6069999999999998</v>
      </c>
      <c r="P977" s="5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4">
        <f t="shared" si="94"/>
        <v>42489.696585648147</v>
      </c>
      <c r="T977" s="14">
        <f t="shared" si="95"/>
        <v>42549.696585648147</v>
      </c>
    </row>
    <row r="978" spans="1:20" ht="45" x14ac:dyDescent="0.25">
      <c r="A978">
        <v>976</v>
      </c>
      <c r="B978" s="3" t="s">
        <v>977</v>
      </c>
      <c r="C978" s="3" t="s">
        <v>5086</v>
      </c>
      <c r="D978">
        <v>150000</v>
      </c>
      <c r="E978" s="5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8326</v>
      </c>
      <c r="O978" s="10">
        <f t="shared" si="90"/>
        <v>1.9259999999999999</v>
      </c>
      <c r="P978" s="5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4">
        <f t="shared" si="94"/>
        <v>42185.058993055558</v>
      </c>
      <c r="T978" s="14">
        <f t="shared" si="95"/>
        <v>42230.058993055558</v>
      </c>
    </row>
    <row r="979" spans="1:20" ht="45" x14ac:dyDescent="0.25">
      <c r="A979">
        <v>977</v>
      </c>
      <c r="B979" s="3" t="s">
        <v>978</v>
      </c>
      <c r="C979" s="3" t="s">
        <v>5087</v>
      </c>
      <c r="D979">
        <v>2700</v>
      </c>
      <c r="E979" s="5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8326</v>
      </c>
      <c r="O979" s="10">
        <f t="shared" si="90"/>
        <v>33.666666666666664</v>
      </c>
      <c r="P979" s="5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4">
        <f t="shared" si="94"/>
        <v>42391.942094907412</v>
      </c>
      <c r="T979" s="14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 s="5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8326</v>
      </c>
      <c r="O980" s="10">
        <f t="shared" si="90"/>
        <v>56.263267182990241</v>
      </c>
      <c r="P980" s="5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4">
        <f t="shared" si="94"/>
        <v>42395.309039351851</v>
      </c>
      <c r="T980" s="14">
        <f t="shared" si="95"/>
        <v>42425.309039351851</v>
      </c>
    </row>
    <row r="981" spans="1:20" ht="45" x14ac:dyDescent="0.25">
      <c r="A981">
        <v>979</v>
      </c>
      <c r="B981" s="3" t="s">
        <v>980</v>
      </c>
      <c r="C981" s="3" t="s">
        <v>5089</v>
      </c>
      <c r="D981">
        <v>35000</v>
      </c>
      <c r="E981" s="5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8326</v>
      </c>
      <c r="O981" s="10">
        <f t="shared" si="90"/>
        <v>82.817599999999999</v>
      </c>
      <c r="P981" s="5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4">
        <f t="shared" si="94"/>
        <v>42506.416990740734</v>
      </c>
      <c r="T981" s="14">
        <f t="shared" si="95"/>
        <v>42541.790972222225</v>
      </c>
    </row>
    <row r="982" spans="1:20" ht="45" x14ac:dyDescent="0.25">
      <c r="A982">
        <v>980</v>
      </c>
      <c r="B982" s="3" t="s">
        <v>981</v>
      </c>
      <c r="C982" s="3" t="s">
        <v>5090</v>
      </c>
      <c r="D982">
        <v>10000</v>
      </c>
      <c r="E982" s="5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8326</v>
      </c>
      <c r="O982" s="10">
        <f t="shared" si="90"/>
        <v>14.860000000000001</v>
      </c>
      <c r="P982" s="5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4">
        <f t="shared" si="94"/>
        <v>41928.904189814813</v>
      </c>
      <c r="T982" s="14">
        <f t="shared" si="95"/>
        <v>41973.945856481485</v>
      </c>
    </row>
    <row r="983" spans="1:20" ht="45" x14ac:dyDescent="0.25">
      <c r="A983">
        <v>981</v>
      </c>
      <c r="B983" s="3" t="s">
        <v>982</v>
      </c>
      <c r="C983" s="3" t="s">
        <v>5091</v>
      </c>
      <c r="D983">
        <v>88888</v>
      </c>
      <c r="E983" s="5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8326</v>
      </c>
      <c r="O983" s="10">
        <f t="shared" si="90"/>
        <v>1.2375123751237513E-2</v>
      </c>
      <c r="P983" s="5">
        <f t="shared" si="91"/>
        <v>2.75</v>
      </c>
      <c r="Q983" t="str">
        <f t="shared" si="92"/>
        <v>technology</v>
      </c>
      <c r="R983" t="str">
        <f t="shared" si="93"/>
        <v>wearables</v>
      </c>
      <c r="S983" s="14">
        <f t="shared" si="94"/>
        <v>41830.947013888886</v>
      </c>
      <c r="T983" s="14">
        <f t="shared" si="95"/>
        <v>41860.947013888886</v>
      </c>
    </row>
    <row r="984" spans="1:20" ht="30" x14ac:dyDescent="0.25">
      <c r="A984">
        <v>982</v>
      </c>
      <c r="B984" s="3" t="s">
        <v>983</v>
      </c>
      <c r="C984" s="3" t="s">
        <v>5092</v>
      </c>
      <c r="D984">
        <v>17500</v>
      </c>
      <c r="E984" s="5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8326</v>
      </c>
      <c r="O984" s="10">
        <f t="shared" si="90"/>
        <v>1.7142857142857144E-2</v>
      </c>
      <c r="P984" s="5">
        <f t="shared" si="91"/>
        <v>1</v>
      </c>
      <c r="Q984" t="str">
        <f t="shared" si="92"/>
        <v>technology</v>
      </c>
      <c r="R984" t="str">
        <f t="shared" si="93"/>
        <v>wearables</v>
      </c>
      <c r="S984" s="14">
        <f t="shared" si="94"/>
        <v>42615.753310185188</v>
      </c>
      <c r="T984" s="14">
        <f t="shared" si="95"/>
        <v>42645.753310185188</v>
      </c>
    </row>
    <row r="985" spans="1:20" ht="45" x14ac:dyDescent="0.25">
      <c r="A985">
        <v>983</v>
      </c>
      <c r="B985" s="3" t="s">
        <v>984</v>
      </c>
      <c r="C985" s="3" t="s">
        <v>5093</v>
      </c>
      <c r="D985">
        <v>104219</v>
      </c>
      <c r="E985" s="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8326</v>
      </c>
      <c r="O985" s="10">
        <f t="shared" si="90"/>
        <v>29.506136117214709</v>
      </c>
      <c r="P985" s="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4">
        <f t="shared" si="94"/>
        <v>42574.667650462965</v>
      </c>
      <c r="T985" s="14">
        <f t="shared" si="95"/>
        <v>42605.870833333334</v>
      </c>
    </row>
    <row r="986" spans="1:20" ht="75" x14ac:dyDescent="0.25">
      <c r="A986">
        <v>984</v>
      </c>
      <c r="B986" s="3" t="s">
        <v>985</v>
      </c>
      <c r="C986" s="3" t="s">
        <v>5094</v>
      </c>
      <c r="D986">
        <v>10000</v>
      </c>
      <c r="E986" s="5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8326</v>
      </c>
      <c r="O986" s="10">
        <f t="shared" si="90"/>
        <v>1.06</v>
      </c>
      <c r="P986" s="5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4">
        <f t="shared" si="94"/>
        <v>42061.11583333333</v>
      </c>
      <c r="T986" s="14">
        <f t="shared" si="95"/>
        <v>42091.074166666673</v>
      </c>
    </row>
    <row r="987" spans="1:20" ht="45" x14ac:dyDescent="0.25">
      <c r="A987">
        <v>985</v>
      </c>
      <c r="B987" s="3" t="s">
        <v>986</v>
      </c>
      <c r="C987" s="3" t="s">
        <v>5095</v>
      </c>
      <c r="D987">
        <v>30000</v>
      </c>
      <c r="E987" s="5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8326</v>
      </c>
      <c r="O987" s="10">
        <f t="shared" si="90"/>
        <v>6.293333333333333</v>
      </c>
      <c r="P987" s="5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4">
        <f t="shared" si="94"/>
        <v>42339.967708333337</v>
      </c>
      <c r="T987" s="14">
        <f t="shared" si="95"/>
        <v>42369.958333333328</v>
      </c>
    </row>
    <row r="988" spans="1:20" ht="45" x14ac:dyDescent="0.25">
      <c r="A988">
        <v>986</v>
      </c>
      <c r="B988" s="3" t="s">
        <v>987</v>
      </c>
      <c r="C988" s="3" t="s">
        <v>5096</v>
      </c>
      <c r="D988">
        <v>20000</v>
      </c>
      <c r="E988" s="5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8326</v>
      </c>
      <c r="O988" s="10">
        <f t="shared" si="90"/>
        <v>12.75</v>
      </c>
      <c r="P988" s="5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4">
        <f t="shared" si="94"/>
        <v>42324.767361111109</v>
      </c>
      <c r="T988" s="14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 s="5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8326</v>
      </c>
      <c r="O989" s="10">
        <f t="shared" si="90"/>
        <v>13.22</v>
      </c>
      <c r="P989" s="5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4">
        <f t="shared" si="94"/>
        <v>41773.294560185182</v>
      </c>
      <c r="T989" s="14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 s="5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8326</v>
      </c>
      <c r="O990" s="10">
        <f t="shared" si="90"/>
        <v>0</v>
      </c>
      <c r="P990" s="5" t="str">
        <f t="shared" si="91"/>
        <v>0</v>
      </c>
      <c r="Q990" t="str">
        <f t="shared" si="92"/>
        <v>technology</v>
      </c>
      <c r="R990" t="str">
        <f t="shared" si="93"/>
        <v>wearables</v>
      </c>
      <c r="S990" s="14">
        <f t="shared" si="94"/>
        <v>42614.356770833328</v>
      </c>
      <c r="T990" s="14">
        <f t="shared" si="95"/>
        <v>42644.356770833328</v>
      </c>
    </row>
    <row r="991" spans="1:20" x14ac:dyDescent="0.25">
      <c r="A991">
        <v>989</v>
      </c>
      <c r="B991" s="3" t="s">
        <v>990</v>
      </c>
      <c r="C991" s="3" t="s">
        <v>5099</v>
      </c>
      <c r="D991">
        <v>10000</v>
      </c>
      <c r="E991" s="5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8326</v>
      </c>
      <c r="O991" s="10">
        <f t="shared" si="90"/>
        <v>16.77</v>
      </c>
      <c r="P991" s="5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4">
        <f t="shared" si="94"/>
        <v>42611.933969907404</v>
      </c>
      <c r="T991" s="14">
        <f t="shared" si="95"/>
        <v>42641.933969907404</v>
      </c>
    </row>
    <row r="992" spans="1:20" ht="45" x14ac:dyDescent="0.25">
      <c r="A992">
        <v>990</v>
      </c>
      <c r="B992" s="3" t="s">
        <v>991</v>
      </c>
      <c r="C992" s="3" t="s">
        <v>5100</v>
      </c>
      <c r="D992">
        <v>25000</v>
      </c>
      <c r="E992" s="5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8326</v>
      </c>
      <c r="O992" s="10">
        <f t="shared" si="90"/>
        <v>0.104</v>
      </c>
      <c r="P992" s="5">
        <f t="shared" si="91"/>
        <v>13</v>
      </c>
      <c r="Q992" t="str">
        <f t="shared" si="92"/>
        <v>technology</v>
      </c>
      <c r="R992" t="str">
        <f t="shared" si="93"/>
        <v>wearables</v>
      </c>
      <c r="S992" s="14">
        <f t="shared" si="94"/>
        <v>41855.784305555557</v>
      </c>
      <c r="T992" s="14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 s="5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8326</v>
      </c>
      <c r="O993" s="10">
        <f t="shared" si="90"/>
        <v>4.24</v>
      </c>
      <c r="P993" s="5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4">
        <f t="shared" si="94"/>
        <v>42538.75680555556</v>
      </c>
      <c r="T993" s="14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 s="5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8326</v>
      </c>
      <c r="O994" s="10">
        <f t="shared" si="90"/>
        <v>0.46699999999999997</v>
      </c>
      <c r="P994" s="5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4">
        <f t="shared" si="94"/>
        <v>42437.924988425926</v>
      </c>
      <c r="T994" s="14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 s="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8326</v>
      </c>
      <c r="O995" s="10">
        <f t="shared" si="90"/>
        <v>25.087142857142858</v>
      </c>
      <c r="P995" s="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4">
        <f t="shared" si="94"/>
        <v>42652.964907407411</v>
      </c>
      <c r="T995" s="14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 s="5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8326</v>
      </c>
      <c r="O996" s="10">
        <f t="shared" si="90"/>
        <v>2.3345000000000002</v>
      </c>
      <c r="P996" s="5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4">
        <f t="shared" si="94"/>
        <v>41921.263078703705</v>
      </c>
      <c r="T996" s="14">
        <f t="shared" si="95"/>
        <v>41973.957638888889</v>
      </c>
    </row>
    <row r="997" spans="1:20" ht="45" x14ac:dyDescent="0.25">
      <c r="A997">
        <v>995</v>
      </c>
      <c r="B997" s="3" t="s">
        <v>996</v>
      </c>
      <c r="C997" s="3" t="s">
        <v>5105</v>
      </c>
      <c r="D997">
        <v>10000</v>
      </c>
      <c r="E997" s="5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8326</v>
      </c>
      <c r="O997" s="10">
        <f t="shared" si="90"/>
        <v>7.26</v>
      </c>
      <c r="P997" s="5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4">
        <f t="shared" si="94"/>
        <v>41947.940740740742</v>
      </c>
      <c r="T997" s="14">
        <f t="shared" si="95"/>
        <v>41972.666666666672</v>
      </c>
    </row>
    <row r="998" spans="1:20" ht="30" x14ac:dyDescent="0.25">
      <c r="A998">
        <v>996</v>
      </c>
      <c r="B998" s="3" t="s">
        <v>997</v>
      </c>
      <c r="C998" s="3" t="s">
        <v>5106</v>
      </c>
      <c r="D998">
        <v>4000</v>
      </c>
      <c r="E998" s="5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8326</v>
      </c>
      <c r="O998" s="10">
        <f t="shared" si="90"/>
        <v>1.625</v>
      </c>
      <c r="P998" s="5">
        <f t="shared" si="91"/>
        <v>13</v>
      </c>
      <c r="Q998" t="str">
        <f t="shared" si="92"/>
        <v>technology</v>
      </c>
      <c r="R998" t="str">
        <f t="shared" si="93"/>
        <v>wearables</v>
      </c>
      <c r="S998" s="14">
        <f t="shared" si="94"/>
        <v>41817.866435185184</v>
      </c>
      <c r="T998" s="14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 s="5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8326</v>
      </c>
      <c r="O999" s="10">
        <f t="shared" si="90"/>
        <v>1.3</v>
      </c>
      <c r="P999" s="5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4">
        <f t="shared" si="94"/>
        <v>41941.10297453704</v>
      </c>
      <c r="T999" s="14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 s="5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8326</v>
      </c>
      <c r="O1000" s="10">
        <f t="shared" si="90"/>
        <v>58.558333333333337</v>
      </c>
      <c r="P1000" s="5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4">
        <f t="shared" si="94"/>
        <v>42282.168993055559</v>
      </c>
      <c r="T1000" s="14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 s="5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8326</v>
      </c>
      <c r="O1001" s="10">
        <f t="shared" si="90"/>
        <v>7.7886666666666677</v>
      </c>
      <c r="P1001" s="5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4">
        <f t="shared" si="94"/>
        <v>41926.29965277778</v>
      </c>
      <c r="T1001" s="14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 s="5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8326</v>
      </c>
      <c r="O1002" s="10">
        <f t="shared" si="90"/>
        <v>2.2157147647256061</v>
      </c>
      <c r="P1002" s="5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4">
        <f t="shared" si="94"/>
        <v>42749.059722222228</v>
      </c>
      <c r="T1002" s="14">
        <f t="shared" si="95"/>
        <v>42809.018055555556</v>
      </c>
    </row>
    <row r="1003" spans="1:20" ht="45" x14ac:dyDescent="0.25">
      <c r="A1003">
        <v>1001</v>
      </c>
      <c r="B1003" s="3" t="s">
        <v>1002</v>
      </c>
      <c r="C1003" s="3" t="s">
        <v>5111</v>
      </c>
      <c r="D1003">
        <v>5000</v>
      </c>
      <c r="E1003" s="5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8326</v>
      </c>
      <c r="O1003" s="10">
        <f t="shared" si="90"/>
        <v>104</v>
      </c>
      <c r="P1003" s="5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4">
        <f t="shared" si="94"/>
        <v>42720.720057870371</v>
      </c>
      <c r="T1003" s="14">
        <f t="shared" si="95"/>
        <v>42765.720057870371</v>
      </c>
    </row>
    <row r="1004" spans="1:20" ht="45" x14ac:dyDescent="0.25">
      <c r="A1004">
        <v>1002</v>
      </c>
      <c r="B1004" s="3" t="s">
        <v>1003</v>
      </c>
      <c r="C1004" s="3" t="s">
        <v>5112</v>
      </c>
      <c r="D1004">
        <v>9999</v>
      </c>
      <c r="E1004" s="5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8326</v>
      </c>
      <c r="O1004" s="10">
        <f t="shared" si="90"/>
        <v>29.6029602960296</v>
      </c>
      <c r="P1004" s="5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4">
        <f t="shared" si="94"/>
        <v>42325.684189814812</v>
      </c>
      <c r="T1004" s="14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 s="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8326</v>
      </c>
      <c r="O1005" s="10">
        <f t="shared" si="90"/>
        <v>16.055</v>
      </c>
      <c r="P1005" s="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4">
        <f t="shared" si="94"/>
        <v>42780.709039351852</v>
      </c>
      <c r="T1005" s="14">
        <f t="shared" si="95"/>
        <v>42810.667372685188</v>
      </c>
    </row>
    <row r="1006" spans="1:20" ht="30" x14ac:dyDescent="0.25">
      <c r="A1006">
        <v>1004</v>
      </c>
      <c r="B1006" s="3" t="s">
        <v>1005</v>
      </c>
      <c r="C1006" s="3" t="s">
        <v>5114</v>
      </c>
      <c r="D1006">
        <v>25000</v>
      </c>
      <c r="E1006" s="5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8326</v>
      </c>
      <c r="O1006" s="10">
        <f t="shared" si="90"/>
        <v>82.207999999999998</v>
      </c>
      <c r="P1006" s="5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4">
        <f t="shared" si="94"/>
        <v>42388.708645833336</v>
      </c>
      <c r="T1006" s="14">
        <f t="shared" si="95"/>
        <v>42418.708645833336</v>
      </c>
    </row>
    <row r="1007" spans="1:20" ht="30" x14ac:dyDescent="0.25">
      <c r="A1007">
        <v>1005</v>
      </c>
      <c r="B1007" s="3" t="s">
        <v>1006</v>
      </c>
      <c r="C1007" s="3" t="s">
        <v>5115</v>
      </c>
      <c r="D1007">
        <v>200000</v>
      </c>
      <c r="E1007" s="5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8326</v>
      </c>
      <c r="O1007" s="10">
        <f t="shared" si="90"/>
        <v>75.051000000000002</v>
      </c>
      <c r="P1007" s="5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4">
        <f t="shared" si="94"/>
        <v>42276.624803240738</v>
      </c>
      <c r="T1007" s="14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 s="5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8326</v>
      </c>
      <c r="O1008" s="10">
        <f t="shared" si="90"/>
        <v>5.8500000000000005</v>
      </c>
      <c r="P1008" s="5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4">
        <f t="shared" si="94"/>
        <v>41977.040185185186</v>
      </c>
      <c r="T1008" s="14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 s="5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8326</v>
      </c>
      <c r="O1009" s="10">
        <f t="shared" si="90"/>
        <v>44.32</v>
      </c>
      <c r="P1009" s="5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4">
        <f t="shared" si="94"/>
        <v>42676.583599537036</v>
      </c>
      <c r="T1009" s="14">
        <f t="shared" si="95"/>
        <v>42718.6252662037</v>
      </c>
    </row>
    <row r="1010" spans="1:20" ht="45" x14ac:dyDescent="0.25">
      <c r="A1010">
        <v>1008</v>
      </c>
      <c r="B1010" s="3" t="s">
        <v>1009</v>
      </c>
      <c r="C1010" s="3" t="s">
        <v>5118</v>
      </c>
      <c r="D1010">
        <v>93500</v>
      </c>
      <c r="E1010" s="5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8326</v>
      </c>
      <c r="O1010" s="10">
        <f t="shared" si="90"/>
        <v>0.26737967914438499</v>
      </c>
      <c r="P1010" s="5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4">
        <f t="shared" si="94"/>
        <v>42702.809201388889</v>
      </c>
      <c r="T1010" s="14">
        <f t="shared" si="95"/>
        <v>42732.809201388889</v>
      </c>
    </row>
    <row r="1011" spans="1:20" ht="45" x14ac:dyDescent="0.25">
      <c r="A1011">
        <v>1009</v>
      </c>
      <c r="B1011" s="3" t="s">
        <v>1010</v>
      </c>
      <c r="C1011" s="3" t="s">
        <v>5119</v>
      </c>
      <c r="D1011">
        <v>50000</v>
      </c>
      <c r="E1011" s="5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8326</v>
      </c>
      <c r="O1011" s="10">
        <f t="shared" si="90"/>
        <v>13.13</v>
      </c>
      <c r="P1011" s="5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4">
        <f t="shared" si="94"/>
        <v>42510.604699074072</v>
      </c>
      <c r="T1011" s="14">
        <f t="shared" si="95"/>
        <v>42540.604699074072</v>
      </c>
    </row>
    <row r="1012" spans="1:20" ht="45" x14ac:dyDescent="0.25">
      <c r="A1012">
        <v>1010</v>
      </c>
      <c r="B1012" s="3" t="s">
        <v>1011</v>
      </c>
      <c r="C1012" s="3" t="s">
        <v>5120</v>
      </c>
      <c r="D1012">
        <v>115250</v>
      </c>
      <c r="E1012" s="5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8326</v>
      </c>
      <c r="O1012" s="10">
        <f t="shared" si="90"/>
        <v>0.19088937093275488</v>
      </c>
      <c r="P1012" s="5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4">
        <f t="shared" si="94"/>
        <v>42561.829421296294</v>
      </c>
      <c r="T1012" s="14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 s="5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8326</v>
      </c>
      <c r="O1013" s="10">
        <f t="shared" si="90"/>
        <v>0.375</v>
      </c>
      <c r="P1013" s="5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4">
        <f t="shared" si="94"/>
        <v>41946.898090277777</v>
      </c>
      <c r="T1013" s="14">
        <f t="shared" si="95"/>
        <v>41991.898090277777</v>
      </c>
    </row>
    <row r="1014" spans="1:20" ht="45" x14ac:dyDescent="0.25">
      <c r="A1014">
        <v>1012</v>
      </c>
      <c r="B1014" s="3" t="s">
        <v>1013</v>
      </c>
      <c r="C1014" s="3" t="s">
        <v>5122</v>
      </c>
      <c r="D1014">
        <v>5000</v>
      </c>
      <c r="E1014" s="5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8326</v>
      </c>
      <c r="O1014" s="10">
        <f t="shared" si="90"/>
        <v>21535.021000000001</v>
      </c>
      <c r="P1014" s="5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4">
        <f t="shared" si="94"/>
        <v>42714.440416666665</v>
      </c>
      <c r="T1014" s="14">
        <f t="shared" si="95"/>
        <v>42759.440416666665</v>
      </c>
    </row>
    <row r="1015" spans="1:20" ht="45" x14ac:dyDescent="0.25">
      <c r="A1015">
        <v>1013</v>
      </c>
      <c r="B1015" s="3" t="s">
        <v>1014</v>
      </c>
      <c r="C1015" s="3" t="s">
        <v>5123</v>
      </c>
      <c r="D1015">
        <v>25000</v>
      </c>
      <c r="E1015" s="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8326</v>
      </c>
      <c r="O1015" s="10">
        <f t="shared" si="90"/>
        <v>34.527999999999999</v>
      </c>
      <c r="P1015" s="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4">
        <f t="shared" si="94"/>
        <v>42339.833981481483</v>
      </c>
      <c r="T1015" s="14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 s="5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8326</v>
      </c>
      <c r="O1016" s="10">
        <f t="shared" si="90"/>
        <v>30.599999999999998</v>
      </c>
      <c r="P1016" s="5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4">
        <f t="shared" si="94"/>
        <v>41955.002488425926</v>
      </c>
      <c r="T1016" s="14">
        <f t="shared" si="95"/>
        <v>42005.002488425926</v>
      </c>
    </row>
    <row r="1017" spans="1:20" ht="30" x14ac:dyDescent="0.25">
      <c r="A1017">
        <v>1015</v>
      </c>
      <c r="B1017" s="3" t="s">
        <v>1016</v>
      </c>
      <c r="C1017" s="3" t="s">
        <v>5125</v>
      </c>
      <c r="D1017">
        <v>9000</v>
      </c>
      <c r="E1017" s="5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8326</v>
      </c>
      <c r="O1017" s="10">
        <f t="shared" si="90"/>
        <v>2.666666666666667</v>
      </c>
      <c r="P1017" s="5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4">
        <f t="shared" si="94"/>
        <v>42303.878414351857</v>
      </c>
      <c r="T1017" s="14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 s="5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8326</v>
      </c>
      <c r="O1018" s="10">
        <f t="shared" si="90"/>
        <v>2.8420000000000001</v>
      </c>
      <c r="P1018" s="5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4">
        <f t="shared" si="94"/>
        <v>42422.107129629629</v>
      </c>
      <c r="T1018" s="14">
        <f t="shared" si="95"/>
        <v>42467.065462962957</v>
      </c>
    </row>
    <row r="1019" spans="1:20" ht="45" x14ac:dyDescent="0.25">
      <c r="A1019">
        <v>1017</v>
      </c>
      <c r="B1019" s="3" t="s">
        <v>1018</v>
      </c>
      <c r="C1019" s="3" t="s">
        <v>5127</v>
      </c>
      <c r="D1019">
        <v>250000</v>
      </c>
      <c r="E1019" s="5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8326</v>
      </c>
      <c r="O1019" s="10">
        <f t="shared" si="90"/>
        <v>22.878799999999998</v>
      </c>
      <c r="P1019" s="5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4">
        <f t="shared" si="94"/>
        <v>42289.675173611111</v>
      </c>
      <c r="T1019" s="14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 s="5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8326</v>
      </c>
      <c r="O1020" s="10">
        <f t="shared" si="90"/>
        <v>3.105</v>
      </c>
      <c r="P1020" s="5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4">
        <f t="shared" si="94"/>
        <v>42535.492280092592</v>
      </c>
      <c r="T1020" s="14">
        <f t="shared" si="95"/>
        <v>42565.492280092592</v>
      </c>
    </row>
    <row r="1021" spans="1:20" ht="30" x14ac:dyDescent="0.25">
      <c r="A1021">
        <v>1019</v>
      </c>
      <c r="B1021" s="3" t="s">
        <v>1020</v>
      </c>
      <c r="C1021" s="3" t="s">
        <v>5129</v>
      </c>
      <c r="D1021">
        <v>45000</v>
      </c>
      <c r="E1021" s="5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8326</v>
      </c>
      <c r="O1021" s="10">
        <f t="shared" si="90"/>
        <v>47.333333333333336</v>
      </c>
      <c r="P1021" s="5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4">
        <f t="shared" si="94"/>
        <v>42009.973946759259</v>
      </c>
      <c r="T1021" s="14">
        <f t="shared" si="95"/>
        <v>42039.973946759259</v>
      </c>
    </row>
    <row r="1022" spans="1:20" ht="45" x14ac:dyDescent="0.25">
      <c r="A1022">
        <v>1020</v>
      </c>
      <c r="B1022" s="3" t="s">
        <v>1021</v>
      </c>
      <c r="C1022" s="3" t="s">
        <v>5130</v>
      </c>
      <c r="D1022">
        <v>1550</v>
      </c>
      <c r="E1022" s="5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8333</v>
      </c>
      <c r="O1022" s="10">
        <f t="shared" si="90"/>
        <v>205.54838709677421</v>
      </c>
      <c r="P1022" s="5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4">
        <f t="shared" si="94"/>
        <v>42127.069548611107</v>
      </c>
      <c r="T1022" s="14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 s="5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8333</v>
      </c>
      <c r="O1023" s="10">
        <f t="shared" si="90"/>
        <v>351.80366666666669</v>
      </c>
      <c r="P1023" s="5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4">
        <f t="shared" si="94"/>
        <v>42271.251979166671</v>
      </c>
      <c r="T1023" s="14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 s="5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8333</v>
      </c>
      <c r="O1024" s="10">
        <f t="shared" si="90"/>
        <v>114.9</v>
      </c>
      <c r="P1024" s="5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4">
        <f t="shared" si="94"/>
        <v>42111.646724537044</v>
      </c>
      <c r="T1024" s="14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 s="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8333</v>
      </c>
      <c r="O1025" s="10">
        <f t="shared" si="90"/>
        <v>237.15</v>
      </c>
      <c r="P1025" s="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4">
        <f t="shared" si="94"/>
        <v>42145.919687500005</v>
      </c>
      <c r="T1025" s="14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 s="5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8333</v>
      </c>
      <c r="O1026" s="10">
        <f t="shared" ref="O1026:O1089" si="96">(E1026/D1026)*100</f>
        <v>118.63774999999998</v>
      </c>
      <c r="P1026" s="5">
        <f t="shared" ref="P1026:P1089" si="97">IFERROR((E1026/L1026),"0")</f>
        <v>388.9762295081967</v>
      </c>
      <c r="Q1026" t="str">
        <f t="shared" ref="Q1026:Q1089" si="98">LEFT(N1026,FIND("/",N1026)-1)</f>
        <v>music</v>
      </c>
      <c r="R1026" t="str">
        <f t="shared" ref="R1026:R1089" si="99">RIGHT(N1026,LEN(N1026)-SEARCH("/",N1026))</f>
        <v>electronic music</v>
      </c>
      <c r="S1026" s="14">
        <f t="shared" ref="S1026:S1089" si="100">(((J1026/60)/60)/24) + DATE(1970,1,1)</f>
        <v>42370.580590277779</v>
      </c>
      <c r="T1026" s="14">
        <f t="shared" ref="T1026:T1089" si="101">(((I1026/60)/60)/24) + DATE(1970,1,1)</f>
        <v>42400.580590277779</v>
      </c>
    </row>
    <row r="1027" spans="1:20" ht="30" x14ac:dyDescent="0.25">
      <c r="A1027">
        <v>1025</v>
      </c>
      <c r="B1027" s="3" t="s">
        <v>1026</v>
      </c>
      <c r="C1027" s="3" t="s">
        <v>5135</v>
      </c>
      <c r="D1027">
        <v>70000</v>
      </c>
      <c r="E1027" s="5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8333</v>
      </c>
      <c r="O1027" s="10">
        <f t="shared" si="96"/>
        <v>109.92831428571431</v>
      </c>
      <c r="P1027" s="5">
        <f t="shared" si="97"/>
        <v>71.848571428571432</v>
      </c>
      <c r="Q1027" t="str">
        <f t="shared" si="98"/>
        <v>music</v>
      </c>
      <c r="R1027" t="str">
        <f t="shared" si="99"/>
        <v>electronic music</v>
      </c>
      <c r="S1027" s="14">
        <f t="shared" si="100"/>
        <v>42049.833761574075</v>
      </c>
      <c r="T1027" s="14">
        <f t="shared" si="101"/>
        <v>42079.792094907403</v>
      </c>
    </row>
    <row r="1028" spans="1:20" ht="45" x14ac:dyDescent="0.25">
      <c r="A1028">
        <v>1026</v>
      </c>
      <c r="B1028" s="3" t="s">
        <v>1027</v>
      </c>
      <c r="C1028" s="3" t="s">
        <v>5136</v>
      </c>
      <c r="D1028">
        <v>7000</v>
      </c>
      <c r="E1028" s="5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8333</v>
      </c>
      <c r="O1028" s="10">
        <f t="shared" si="96"/>
        <v>100.00828571428571</v>
      </c>
      <c r="P1028" s="5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4">
        <f t="shared" si="100"/>
        <v>42426.407592592594</v>
      </c>
      <c r="T1028" s="14">
        <f t="shared" si="101"/>
        <v>42460.365925925929</v>
      </c>
    </row>
    <row r="1029" spans="1:20" ht="45" x14ac:dyDescent="0.25">
      <c r="A1029">
        <v>1027</v>
      </c>
      <c r="B1029" s="3" t="s">
        <v>1028</v>
      </c>
      <c r="C1029" s="3" t="s">
        <v>5137</v>
      </c>
      <c r="D1029">
        <v>7501</v>
      </c>
      <c r="E1029" s="5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8333</v>
      </c>
      <c r="O1029" s="10">
        <f t="shared" si="96"/>
        <v>103.09292094387415</v>
      </c>
      <c r="P1029" s="5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4">
        <f t="shared" si="100"/>
        <v>41905.034108796295</v>
      </c>
      <c r="T1029" s="14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 s="5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8333</v>
      </c>
      <c r="O1030" s="10">
        <f t="shared" si="96"/>
        <v>117.27000000000001</v>
      </c>
      <c r="P1030" s="5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4">
        <f t="shared" si="100"/>
        <v>42755.627372685187</v>
      </c>
      <c r="T1030" s="14">
        <f t="shared" si="101"/>
        <v>42800.833333333328</v>
      </c>
    </row>
    <row r="1031" spans="1:20" ht="30" x14ac:dyDescent="0.25">
      <c r="A1031">
        <v>1029</v>
      </c>
      <c r="B1031" s="3" t="s">
        <v>1030</v>
      </c>
      <c r="C1031" s="3" t="s">
        <v>5139</v>
      </c>
      <c r="D1031">
        <v>10000</v>
      </c>
      <c r="E1031" s="5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8333</v>
      </c>
      <c r="O1031" s="10">
        <f t="shared" si="96"/>
        <v>111.75999999999999</v>
      </c>
      <c r="P1031" s="5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4">
        <f t="shared" si="100"/>
        <v>42044.711886574078</v>
      </c>
      <c r="T1031" s="14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 s="5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8333</v>
      </c>
      <c r="O1032" s="10">
        <f t="shared" si="96"/>
        <v>342.09999999999997</v>
      </c>
      <c r="P1032" s="5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4">
        <f t="shared" si="100"/>
        <v>42611.483206018514</v>
      </c>
      <c r="T1032" s="14">
        <f t="shared" si="101"/>
        <v>42625.483206018514</v>
      </c>
    </row>
    <row r="1033" spans="1:20" ht="45" x14ac:dyDescent="0.25">
      <c r="A1033">
        <v>1031</v>
      </c>
      <c r="B1033" s="3" t="s">
        <v>1032</v>
      </c>
      <c r="C1033" s="3" t="s">
        <v>5141</v>
      </c>
      <c r="D1033">
        <v>10000</v>
      </c>
      <c r="E1033" s="5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8333</v>
      </c>
      <c r="O1033" s="10">
        <f t="shared" si="96"/>
        <v>107.4</v>
      </c>
      <c r="P1033" s="5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4">
        <f t="shared" si="100"/>
        <v>42324.764004629629</v>
      </c>
      <c r="T1033" s="14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 s="5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8333</v>
      </c>
      <c r="O1034" s="10">
        <f t="shared" si="96"/>
        <v>108.49703703703703</v>
      </c>
      <c r="P1034" s="5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4">
        <f t="shared" si="100"/>
        <v>42514.666956018518</v>
      </c>
      <c r="T1034" s="14">
        <f t="shared" si="101"/>
        <v>42544.666956018518</v>
      </c>
    </row>
    <row r="1035" spans="1:20" ht="45" x14ac:dyDescent="0.25">
      <c r="A1035">
        <v>1033</v>
      </c>
      <c r="B1035" s="3" t="s">
        <v>1034</v>
      </c>
      <c r="C1035" s="3" t="s">
        <v>5143</v>
      </c>
      <c r="D1035">
        <v>1328</v>
      </c>
      <c r="E1035" s="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8333</v>
      </c>
      <c r="O1035" s="10">
        <f t="shared" si="96"/>
        <v>102.86144578313252</v>
      </c>
      <c r="P1035" s="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4">
        <f t="shared" si="100"/>
        <v>42688.732407407413</v>
      </c>
      <c r="T1035" s="14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 s="5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8333</v>
      </c>
      <c r="O1036" s="10">
        <f t="shared" si="96"/>
        <v>130.0018</v>
      </c>
      <c r="P1036" s="5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4">
        <f t="shared" si="100"/>
        <v>42555.166712962964</v>
      </c>
      <c r="T1036" s="14">
        <f t="shared" si="101"/>
        <v>42587.165972222225</v>
      </c>
    </row>
    <row r="1037" spans="1:20" ht="45" x14ac:dyDescent="0.25">
      <c r="A1037">
        <v>1035</v>
      </c>
      <c r="B1037" s="3" t="s">
        <v>1036</v>
      </c>
      <c r="C1037" s="3" t="s">
        <v>5145</v>
      </c>
      <c r="D1037">
        <v>4600</v>
      </c>
      <c r="E1037" s="5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8333</v>
      </c>
      <c r="O1037" s="10">
        <f t="shared" si="96"/>
        <v>107.65217391304347</v>
      </c>
      <c r="P1037" s="5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4">
        <f t="shared" si="100"/>
        <v>42016.641435185185</v>
      </c>
      <c r="T1037" s="14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 s="5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8333</v>
      </c>
      <c r="O1038" s="10">
        <f t="shared" si="96"/>
        <v>112.36044444444444</v>
      </c>
      <c r="P1038" s="5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4">
        <f t="shared" si="100"/>
        <v>41249.448958333334</v>
      </c>
      <c r="T1038" s="14">
        <f t="shared" si="101"/>
        <v>41281.333333333336</v>
      </c>
    </row>
    <row r="1039" spans="1:20" ht="45" x14ac:dyDescent="0.25">
      <c r="A1039">
        <v>1037</v>
      </c>
      <c r="B1039" s="3" t="s">
        <v>1038</v>
      </c>
      <c r="C1039" s="3" t="s">
        <v>5147</v>
      </c>
      <c r="D1039">
        <v>1000</v>
      </c>
      <c r="E1039" s="5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8333</v>
      </c>
      <c r="O1039" s="10">
        <f t="shared" si="96"/>
        <v>102.1</v>
      </c>
      <c r="P1039" s="5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4">
        <f t="shared" si="100"/>
        <v>42119.822476851856</v>
      </c>
      <c r="T1039" s="14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 s="5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8333</v>
      </c>
      <c r="O1040" s="10">
        <f t="shared" si="96"/>
        <v>145.33333333333334</v>
      </c>
      <c r="P1040" s="5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4">
        <f t="shared" si="100"/>
        <v>42418.231747685189</v>
      </c>
      <c r="T1040" s="14">
        <f t="shared" si="101"/>
        <v>42448.190081018518</v>
      </c>
    </row>
    <row r="1041" spans="1:20" ht="45" x14ac:dyDescent="0.25">
      <c r="A1041">
        <v>1039</v>
      </c>
      <c r="B1041" s="3" t="s">
        <v>1040</v>
      </c>
      <c r="C1041" s="3" t="s">
        <v>5149</v>
      </c>
      <c r="D1041">
        <v>500</v>
      </c>
      <c r="E1041" s="5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8333</v>
      </c>
      <c r="O1041" s="10">
        <f t="shared" si="96"/>
        <v>128.19999999999999</v>
      </c>
      <c r="P1041" s="5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4">
        <f t="shared" si="100"/>
        <v>42692.109328703707</v>
      </c>
      <c r="T1041" s="14">
        <f t="shared" si="101"/>
        <v>42717.332638888889</v>
      </c>
    </row>
    <row r="1042" spans="1:20" ht="45" x14ac:dyDescent="0.25">
      <c r="A1042">
        <v>1040</v>
      </c>
      <c r="B1042" s="3" t="s">
        <v>1041</v>
      </c>
      <c r="C1042" s="3" t="s">
        <v>5150</v>
      </c>
      <c r="D1042">
        <v>85000</v>
      </c>
      <c r="E1042" s="5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8334</v>
      </c>
      <c r="O1042" s="10">
        <f t="shared" si="96"/>
        <v>0.29411764705882354</v>
      </c>
      <c r="P1042" s="5">
        <f t="shared" si="97"/>
        <v>250</v>
      </c>
      <c r="Q1042" t="str">
        <f t="shared" si="98"/>
        <v>journalism</v>
      </c>
      <c r="R1042" t="str">
        <f t="shared" si="99"/>
        <v>audio</v>
      </c>
      <c r="S1042" s="14">
        <f t="shared" si="100"/>
        <v>42579.708437499998</v>
      </c>
      <c r="T1042" s="14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 s="5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8334</v>
      </c>
      <c r="O1043" s="10">
        <f t="shared" si="96"/>
        <v>0</v>
      </c>
      <c r="P1043" s="5" t="str">
        <f t="shared" si="97"/>
        <v>0</v>
      </c>
      <c r="Q1043" t="str">
        <f t="shared" si="98"/>
        <v>journalism</v>
      </c>
      <c r="R1043" t="str">
        <f t="shared" si="99"/>
        <v>audio</v>
      </c>
      <c r="S1043" s="14">
        <f t="shared" si="100"/>
        <v>41831.060092592597</v>
      </c>
      <c r="T1043" s="14">
        <f t="shared" si="101"/>
        <v>41851.060092592597</v>
      </c>
    </row>
    <row r="1044" spans="1:20" ht="45" x14ac:dyDescent="0.25">
      <c r="A1044">
        <v>1042</v>
      </c>
      <c r="B1044" s="3" t="s">
        <v>1043</v>
      </c>
      <c r="C1044" s="3" t="s">
        <v>5152</v>
      </c>
      <c r="D1044">
        <v>650</v>
      </c>
      <c r="E1044" s="5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8334</v>
      </c>
      <c r="O1044" s="10">
        <f t="shared" si="96"/>
        <v>1.5384615384615385</v>
      </c>
      <c r="P1044" s="5">
        <f t="shared" si="97"/>
        <v>10</v>
      </c>
      <c r="Q1044" t="str">
        <f t="shared" si="98"/>
        <v>journalism</v>
      </c>
      <c r="R1044" t="str">
        <f t="shared" si="99"/>
        <v>audio</v>
      </c>
      <c r="S1044" s="14">
        <f t="shared" si="100"/>
        <v>41851.696157407408</v>
      </c>
      <c r="T1044" s="14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 s="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8334</v>
      </c>
      <c r="O1045" s="10">
        <f t="shared" si="96"/>
        <v>8.5370000000000008</v>
      </c>
      <c r="P1045" s="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4">
        <f t="shared" si="100"/>
        <v>42114.252951388888</v>
      </c>
      <c r="T1045" s="14">
        <f t="shared" si="101"/>
        <v>42144.252951388888</v>
      </c>
    </row>
    <row r="1046" spans="1:20" ht="45" x14ac:dyDescent="0.25">
      <c r="A1046">
        <v>1044</v>
      </c>
      <c r="B1046" s="3" t="s">
        <v>1045</v>
      </c>
      <c r="C1046" s="3" t="s">
        <v>5154</v>
      </c>
      <c r="D1046">
        <v>7000</v>
      </c>
      <c r="E1046" s="5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8334</v>
      </c>
      <c r="O1046" s="10">
        <f t="shared" si="96"/>
        <v>8.5714285714285715E-2</v>
      </c>
      <c r="P1046" s="5">
        <f t="shared" si="97"/>
        <v>3</v>
      </c>
      <c r="Q1046" t="str">
        <f t="shared" si="98"/>
        <v>journalism</v>
      </c>
      <c r="R1046" t="str">
        <f t="shared" si="99"/>
        <v>audio</v>
      </c>
      <c r="S1046" s="14">
        <f t="shared" si="100"/>
        <v>42011.925937499997</v>
      </c>
      <c r="T1046" s="14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 s="5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8334</v>
      </c>
      <c r="O1047" s="10">
        <f t="shared" si="96"/>
        <v>2.6599999999999997</v>
      </c>
      <c r="P1047" s="5">
        <f t="shared" si="97"/>
        <v>33.25</v>
      </c>
      <c r="Q1047" t="str">
        <f t="shared" si="98"/>
        <v>journalism</v>
      </c>
      <c r="R1047" t="str">
        <f t="shared" si="99"/>
        <v>audio</v>
      </c>
      <c r="S1047" s="14">
        <f t="shared" si="100"/>
        <v>41844.874421296299</v>
      </c>
      <c r="T1047" s="14">
        <f t="shared" si="101"/>
        <v>41874.874421296299</v>
      </c>
    </row>
    <row r="1048" spans="1:20" ht="45" x14ac:dyDescent="0.25">
      <c r="A1048">
        <v>1046</v>
      </c>
      <c r="B1048" s="3" t="s">
        <v>1047</v>
      </c>
      <c r="C1048" s="3" t="s">
        <v>5156</v>
      </c>
      <c r="D1048">
        <v>3000</v>
      </c>
      <c r="E1048" s="5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8334</v>
      </c>
      <c r="O1048" s="10">
        <f t="shared" si="96"/>
        <v>0</v>
      </c>
      <c r="P1048" s="5" t="str">
        <f t="shared" si="97"/>
        <v>0</v>
      </c>
      <c r="Q1048" t="str">
        <f t="shared" si="98"/>
        <v>journalism</v>
      </c>
      <c r="R1048" t="str">
        <f t="shared" si="99"/>
        <v>audio</v>
      </c>
      <c r="S1048" s="14">
        <f t="shared" si="100"/>
        <v>42319.851388888885</v>
      </c>
      <c r="T1048" s="14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 s="5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8334</v>
      </c>
      <c r="O1049" s="10">
        <f t="shared" si="96"/>
        <v>0.05</v>
      </c>
      <c r="P1049" s="5">
        <f t="shared" si="97"/>
        <v>1</v>
      </c>
      <c r="Q1049" t="str">
        <f t="shared" si="98"/>
        <v>journalism</v>
      </c>
      <c r="R1049" t="str">
        <f t="shared" si="99"/>
        <v>audio</v>
      </c>
      <c r="S1049" s="14">
        <f t="shared" si="100"/>
        <v>41918.818460648145</v>
      </c>
      <c r="T1049" s="14">
        <f t="shared" si="101"/>
        <v>41948.860127314816</v>
      </c>
    </row>
    <row r="1050" spans="1:20" ht="45" x14ac:dyDescent="0.25">
      <c r="A1050">
        <v>1048</v>
      </c>
      <c r="B1050" s="3" t="s">
        <v>1049</v>
      </c>
      <c r="C1050" s="3" t="s">
        <v>5158</v>
      </c>
      <c r="D1050">
        <v>15000</v>
      </c>
      <c r="E1050" s="5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8334</v>
      </c>
      <c r="O1050" s="10">
        <f t="shared" si="96"/>
        <v>1.4133333333333333</v>
      </c>
      <c r="P1050" s="5">
        <f t="shared" si="97"/>
        <v>53</v>
      </c>
      <c r="Q1050" t="str">
        <f t="shared" si="98"/>
        <v>journalism</v>
      </c>
      <c r="R1050" t="str">
        <f t="shared" si="99"/>
        <v>audio</v>
      </c>
      <c r="S1050" s="14">
        <f t="shared" si="100"/>
        <v>42598.053113425922</v>
      </c>
      <c r="T1050" s="14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 s="5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8334</v>
      </c>
      <c r="O1051" s="10">
        <f t="shared" si="96"/>
        <v>0</v>
      </c>
      <c r="P1051" s="5" t="str">
        <f t="shared" si="97"/>
        <v>0</v>
      </c>
      <c r="Q1051" t="str">
        <f t="shared" si="98"/>
        <v>journalism</v>
      </c>
      <c r="R1051" t="str">
        <f t="shared" si="99"/>
        <v>audio</v>
      </c>
      <c r="S1051" s="14">
        <f t="shared" si="100"/>
        <v>42382.431076388893</v>
      </c>
      <c r="T1051" s="14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 s="5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8334</v>
      </c>
      <c r="O1052" s="10">
        <f t="shared" si="96"/>
        <v>0</v>
      </c>
      <c r="P1052" s="5" t="str">
        <f t="shared" si="97"/>
        <v>0</v>
      </c>
      <c r="Q1052" t="str">
        <f t="shared" si="98"/>
        <v>journalism</v>
      </c>
      <c r="R1052" t="str">
        <f t="shared" si="99"/>
        <v>audio</v>
      </c>
      <c r="S1052" s="14">
        <f t="shared" si="100"/>
        <v>42231.7971875</v>
      </c>
      <c r="T1052" s="14">
        <f t="shared" si="101"/>
        <v>42261.7971875</v>
      </c>
    </row>
    <row r="1053" spans="1:20" ht="45" x14ac:dyDescent="0.25">
      <c r="A1053">
        <v>1051</v>
      </c>
      <c r="B1053" s="3" t="s">
        <v>1052</v>
      </c>
      <c r="C1053" s="3" t="s">
        <v>5161</v>
      </c>
      <c r="D1053">
        <v>500</v>
      </c>
      <c r="E1053" s="5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8334</v>
      </c>
      <c r="O1053" s="10">
        <f t="shared" si="96"/>
        <v>0</v>
      </c>
      <c r="P1053" s="5" t="str">
        <f t="shared" si="97"/>
        <v>0</v>
      </c>
      <c r="Q1053" t="str">
        <f t="shared" si="98"/>
        <v>journalism</v>
      </c>
      <c r="R1053" t="str">
        <f t="shared" si="99"/>
        <v>audio</v>
      </c>
      <c r="S1053" s="14">
        <f t="shared" si="100"/>
        <v>41850.014178240745</v>
      </c>
      <c r="T1053" s="14">
        <f t="shared" si="101"/>
        <v>41878.014178240745</v>
      </c>
    </row>
    <row r="1054" spans="1:20" ht="60" x14ac:dyDescent="0.25">
      <c r="A1054">
        <v>1052</v>
      </c>
      <c r="B1054" s="3" t="s">
        <v>1053</v>
      </c>
      <c r="C1054" s="3" t="s">
        <v>5162</v>
      </c>
      <c r="D1054">
        <v>4336</v>
      </c>
      <c r="E1054" s="5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8334</v>
      </c>
      <c r="O1054" s="10">
        <f t="shared" si="96"/>
        <v>0</v>
      </c>
      <c r="P1054" s="5" t="str">
        <f t="shared" si="97"/>
        <v>0</v>
      </c>
      <c r="Q1054" t="str">
        <f t="shared" si="98"/>
        <v>journalism</v>
      </c>
      <c r="R1054" t="str">
        <f t="shared" si="99"/>
        <v>audio</v>
      </c>
      <c r="S1054" s="14">
        <f t="shared" si="100"/>
        <v>42483.797395833331</v>
      </c>
      <c r="T1054" s="14">
        <f t="shared" si="101"/>
        <v>42527.839583333334</v>
      </c>
    </row>
    <row r="1055" spans="1:20" ht="45" x14ac:dyDescent="0.25">
      <c r="A1055">
        <v>1053</v>
      </c>
      <c r="B1055" s="3" t="s">
        <v>1054</v>
      </c>
      <c r="C1055" s="3" t="s">
        <v>5163</v>
      </c>
      <c r="D1055">
        <v>1500</v>
      </c>
      <c r="E1055" s="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8334</v>
      </c>
      <c r="O1055" s="10">
        <f t="shared" si="96"/>
        <v>1</v>
      </c>
      <c r="P1055" s="5">
        <f t="shared" si="97"/>
        <v>15</v>
      </c>
      <c r="Q1055" t="str">
        <f t="shared" si="98"/>
        <v>journalism</v>
      </c>
      <c r="R1055" t="str">
        <f t="shared" si="99"/>
        <v>audio</v>
      </c>
      <c r="S1055" s="14">
        <f t="shared" si="100"/>
        <v>42775.172824074078</v>
      </c>
      <c r="T1055" s="14">
        <f t="shared" si="101"/>
        <v>42800.172824074078</v>
      </c>
    </row>
    <row r="1056" spans="1:20" ht="45" x14ac:dyDescent="0.25">
      <c r="A1056">
        <v>1054</v>
      </c>
      <c r="B1056" s="3" t="s">
        <v>1055</v>
      </c>
      <c r="C1056" s="3" t="s">
        <v>5164</v>
      </c>
      <c r="D1056">
        <v>2500</v>
      </c>
      <c r="E1056" s="5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8334</v>
      </c>
      <c r="O1056" s="10">
        <f t="shared" si="96"/>
        <v>0</v>
      </c>
      <c r="P1056" s="5" t="str">
        <f t="shared" si="97"/>
        <v>0</v>
      </c>
      <c r="Q1056" t="str">
        <f t="shared" si="98"/>
        <v>journalism</v>
      </c>
      <c r="R1056" t="str">
        <f t="shared" si="99"/>
        <v>audio</v>
      </c>
      <c r="S1056" s="14">
        <f t="shared" si="100"/>
        <v>41831.851840277777</v>
      </c>
      <c r="T1056" s="14">
        <f t="shared" si="101"/>
        <v>41861.916666666664</v>
      </c>
    </row>
    <row r="1057" spans="1:20" ht="45" x14ac:dyDescent="0.25">
      <c r="A1057">
        <v>1055</v>
      </c>
      <c r="B1057" s="3" t="s">
        <v>1056</v>
      </c>
      <c r="C1057" s="3" t="s">
        <v>5165</v>
      </c>
      <c r="D1057">
        <v>3500</v>
      </c>
      <c r="E1057" s="5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8334</v>
      </c>
      <c r="O1057" s="10">
        <f t="shared" si="96"/>
        <v>0</v>
      </c>
      <c r="P1057" s="5" t="str">
        <f t="shared" si="97"/>
        <v>0</v>
      </c>
      <c r="Q1057" t="str">
        <f t="shared" si="98"/>
        <v>journalism</v>
      </c>
      <c r="R1057" t="str">
        <f t="shared" si="99"/>
        <v>audio</v>
      </c>
      <c r="S1057" s="14">
        <f t="shared" si="100"/>
        <v>42406.992418981477</v>
      </c>
      <c r="T1057" s="14">
        <f t="shared" si="101"/>
        <v>42436.992418981477</v>
      </c>
    </row>
    <row r="1058" spans="1:20" ht="45" x14ac:dyDescent="0.25">
      <c r="A1058">
        <v>1056</v>
      </c>
      <c r="B1058" s="3" t="s">
        <v>1057</v>
      </c>
      <c r="C1058" s="3" t="s">
        <v>5166</v>
      </c>
      <c r="D1058">
        <v>10000</v>
      </c>
      <c r="E1058" s="5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8334</v>
      </c>
      <c r="O1058" s="10">
        <f t="shared" si="96"/>
        <v>0</v>
      </c>
      <c r="P1058" s="5" t="str">
        <f t="shared" si="97"/>
        <v>0</v>
      </c>
      <c r="Q1058" t="str">
        <f t="shared" si="98"/>
        <v>journalism</v>
      </c>
      <c r="R1058" t="str">
        <f t="shared" si="99"/>
        <v>audio</v>
      </c>
      <c r="S1058" s="14">
        <f t="shared" si="100"/>
        <v>42058.719641203701</v>
      </c>
      <c r="T1058" s="14">
        <f t="shared" si="101"/>
        <v>42118.677974537044</v>
      </c>
    </row>
    <row r="1059" spans="1:20" ht="30" x14ac:dyDescent="0.25">
      <c r="A1059">
        <v>1057</v>
      </c>
      <c r="B1059" s="3" t="s">
        <v>1058</v>
      </c>
      <c r="C1059" s="3" t="s">
        <v>5167</v>
      </c>
      <c r="D1059">
        <v>10000</v>
      </c>
      <c r="E1059" s="5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8334</v>
      </c>
      <c r="O1059" s="10">
        <f t="shared" si="96"/>
        <v>0</v>
      </c>
      <c r="P1059" s="5" t="str">
        <f t="shared" si="97"/>
        <v>0</v>
      </c>
      <c r="Q1059" t="str">
        <f t="shared" si="98"/>
        <v>journalism</v>
      </c>
      <c r="R1059" t="str">
        <f t="shared" si="99"/>
        <v>audio</v>
      </c>
      <c r="S1059" s="14">
        <f t="shared" si="100"/>
        <v>42678.871331018512</v>
      </c>
      <c r="T1059" s="14">
        <f t="shared" si="101"/>
        <v>42708.912997685184</v>
      </c>
    </row>
    <row r="1060" spans="1:20" ht="45" x14ac:dyDescent="0.25">
      <c r="A1060">
        <v>1058</v>
      </c>
      <c r="B1060" s="3" t="s">
        <v>1059</v>
      </c>
      <c r="C1060" s="3" t="s">
        <v>5168</v>
      </c>
      <c r="D1060">
        <v>40000</v>
      </c>
      <c r="E1060" s="5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8334</v>
      </c>
      <c r="O1060" s="10">
        <f t="shared" si="96"/>
        <v>0</v>
      </c>
      <c r="P1060" s="5" t="str">
        <f t="shared" si="97"/>
        <v>0</v>
      </c>
      <c r="Q1060" t="str">
        <f t="shared" si="98"/>
        <v>journalism</v>
      </c>
      <c r="R1060" t="str">
        <f t="shared" si="99"/>
        <v>audio</v>
      </c>
      <c r="S1060" s="14">
        <f t="shared" si="100"/>
        <v>42047.900960648149</v>
      </c>
      <c r="T1060" s="14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 s="5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8334</v>
      </c>
      <c r="O1061" s="10">
        <f t="shared" si="96"/>
        <v>0</v>
      </c>
      <c r="P1061" s="5" t="str">
        <f t="shared" si="97"/>
        <v>0</v>
      </c>
      <c r="Q1061" t="str">
        <f t="shared" si="98"/>
        <v>journalism</v>
      </c>
      <c r="R1061" t="str">
        <f t="shared" si="99"/>
        <v>audio</v>
      </c>
      <c r="S1061" s="14">
        <f t="shared" si="100"/>
        <v>42046.79</v>
      </c>
      <c r="T1061" s="14">
        <f t="shared" si="101"/>
        <v>42076.748333333337</v>
      </c>
    </row>
    <row r="1062" spans="1:20" ht="45" x14ac:dyDescent="0.25">
      <c r="A1062">
        <v>1060</v>
      </c>
      <c r="B1062" s="3" t="s">
        <v>1061</v>
      </c>
      <c r="C1062" s="3" t="s">
        <v>5170</v>
      </c>
      <c r="D1062">
        <v>5000</v>
      </c>
      <c r="E1062" s="5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8334</v>
      </c>
      <c r="O1062" s="10">
        <f t="shared" si="96"/>
        <v>1</v>
      </c>
      <c r="P1062" s="5">
        <f t="shared" si="97"/>
        <v>50</v>
      </c>
      <c r="Q1062" t="str">
        <f t="shared" si="98"/>
        <v>journalism</v>
      </c>
      <c r="R1062" t="str">
        <f t="shared" si="99"/>
        <v>audio</v>
      </c>
      <c r="S1062" s="14">
        <f t="shared" si="100"/>
        <v>42079.913113425922</v>
      </c>
      <c r="T1062" s="14">
        <f t="shared" si="101"/>
        <v>42109.913113425922</v>
      </c>
    </row>
    <row r="1063" spans="1:20" ht="30" x14ac:dyDescent="0.25">
      <c r="A1063">
        <v>1061</v>
      </c>
      <c r="B1063" s="3" t="s">
        <v>1062</v>
      </c>
      <c r="C1063" s="3" t="s">
        <v>5171</v>
      </c>
      <c r="D1063">
        <v>4000</v>
      </c>
      <c r="E1063" s="5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8334</v>
      </c>
      <c r="O1063" s="10">
        <f t="shared" si="96"/>
        <v>0</v>
      </c>
      <c r="P1063" s="5" t="str">
        <f t="shared" si="97"/>
        <v>0</v>
      </c>
      <c r="Q1063" t="str">
        <f t="shared" si="98"/>
        <v>journalism</v>
      </c>
      <c r="R1063" t="str">
        <f t="shared" si="99"/>
        <v>audio</v>
      </c>
      <c r="S1063" s="14">
        <f t="shared" si="100"/>
        <v>42432.276712962965</v>
      </c>
      <c r="T1063" s="14">
        <f t="shared" si="101"/>
        <v>42492.041666666672</v>
      </c>
    </row>
    <row r="1064" spans="1:20" x14ac:dyDescent="0.25">
      <c r="A1064">
        <v>1062</v>
      </c>
      <c r="B1064" s="3" t="s">
        <v>1063</v>
      </c>
      <c r="C1064" s="3" t="s">
        <v>5172</v>
      </c>
      <c r="D1064">
        <v>199</v>
      </c>
      <c r="E1064" s="5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8334</v>
      </c>
      <c r="O1064" s="10">
        <f t="shared" si="96"/>
        <v>95.477386934673376</v>
      </c>
      <c r="P1064" s="5">
        <f t="shared" si="97"/>
        <v>47.5</v>
      </c>
      <c r="Q1064" t="str">
        <f t="shared" si="98"/>
        <v>journalism</v>
      </c>
      <c r="R1064" t="str">
        <f t="shared" si="99"/>
        <v>audio</v>
      </c>
      <c r="S1064" s="14">
        <f t="shared" si="100"/>
        <v>42556.807187500002</v>
      </c>
      <c r="T1064" s="14">
        <f t="shared" si="101"/>
        <v>42563.807187500002</v>
      </c>
    </row>
    <row r="1065" spans="1:20" ht="45" x14ac:dyDescent="0.25">
      <c r="A1065">
        <v>1063</v>
      </c>
      <c r="B1065" s="3" t="s">
        <v>1064</v>
      </c>
      <c r="C1065" s="3" t="s">
        <v>5173</v>
      </c>
      <c r="D1065">
        <v>1000</v>
      </c>
      <c r="E1065" s="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8334</v>
      </c>
      <c r="O1065" s="10">
        <f t="shared" si="96"/>
        <v>0</v>
      </c>
      <c r="P1065" s="5" t="str">
        <f t="shared" si="97"/>
        <v>0</v>
      </c>
      <c r="Q1065" t="str">
        <f t="shared" si="98"/>
        <v>journalism</v>
      </c>
      <c r="R1065" t="str">
        <f t="shared" si="99"/>
        <v>audio</v>
      </c>
      <c r="S1065" s="14">
        <f t="shared" si="100"/>
        <v>42583.030810185184</v>
      </c>
      <c r="T1065" s="14">
        <f t="shared" si="101"/>
        <v>42613.030810185184</v>
      </c>
    </row>
    <row r="1066" spans="1:20" ht="45" x14ac:dyDescent="0.25">
      <c r="A1066">
        <v>1064</v>
      </c>
      <c r="B1066" s="3" t="s">
        <v>1065</v>
      </c>
      <c r="C1066" s="3" t="s">
        <v>5174</v>
      </c>
      <c r="D1066">
        <v>90000</v>
      </c>
      <c r="E1066" s="5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8335</v>
      </c>
      <c r="O1066" s="10">
        <f t="shared" si="96"/>
        <v>8.974444444444444</v>
      </c>
      <c r="P1066" s="5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4">
        <f t="shared" si="100"/>
        <v>41417.228043981479</v>
      </c>
      <c r="T1066" s="14">
        <f t="shared" si="101"/>
        <v>41462.228043981479</v>
      </c>
    </row>
    <row r="1067" spans="1:20" ht="45" x14ac:dyDescent="0.25">
      <c r="A1067">
        <v>1065</v>
      </c>
      <c r="B1067" s="3" t="s">
        <v>1066</v>
      </c>
      <c r="C1067" s="3" t="s">
        <v>5175</v>
      </c>
      <c r="D1067">
        <v>3000</v>
      </c>
      <c r="E1067" s="5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8335</v>
      </c>
      <c r="O1067" s="10">
        <f t="shared" si="96"/>
        <v>2.7</v>
      </c>
      <c r="P1067" s="5">
        <f t="shared" si="97"/>
        <v>16.2</v>
      </c>
      <c r="Q1067" t="str">
        <f t="shared" si="98"/>
        <v>games</v>
      </c>
      <c r="R1067" t="str">
        <f t="shared" si="99"/>
        <v>video games</v>
      </c>
      <c r="S1067" s="14">
        <f t="shared" si="100"/>
        <v>41661.381041666667</v>
      </c>
      <c r="T1067" s="14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 s="5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8335</v>
      </c>
      <c r="O1068" s="10">
        <f t="shared" si="96"/>
        <v>3.3673333333333333</v>
      </c>
      <c r="P1068" s="5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4">
        <f t="shared" si="100"/>
        <v>41445.962754629632</v>
      </c>
      <c r="T1068" s="14">
        <f t="shared" si="101"/>
        <v>41490.962754629632</v>
      </c>
    </row>
    <row r="1069" spans="1:20" ht="45" x14ac:dyDescent="0.25">
      <c r="A1069">
        <v>1067</v>
      </c>
      <c r="B1069" s="3" t="s">
        <v>1068</v>
      </c>
      <c r="C1069" s="3" t="s">
        <v>5177</v>
      </c>
      <c r="D1069">
        <v>500</v>
      </c>
      <c r="E1069" s="5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8335</v>
      </c>
      <c r="O1069" s="10">
        <f t="shared" si="96"/>
        <v>26</v>
      </c>
      <c r="P1069" s="5">
        <f t="shared" si="97"/>
        <v>13</v>
      </c>
      <c r="Q1069" t="str">
        <f t="shared" si="98"/>
        <v>games</v>
      </c>
      <c r="R1069" t="str">
        <f t="shared" si="99"/>
        <v>video games</v>
      </c>
      <c r="S1069" s="14">
        <f t="shared" si="100"/>
        <v>41599.855682870373</v>
      </c>
      <c r="T1069" s="14">
        <f t="shared" si="101"/>
        <v>41629.855682870373</v>
      </c>
    </row>
    <row r="1070" spans="1:20" ht="45" x14ac:dyDescent="0.25">
      <c r="A1070">
        <v>1068</v>
      </c>
      <c r="B1070" s="3" t="s">
        <v>1069</v>
      </c>
      <c r="C1070" s="3" t="s">
        <v>5178</v>
      </c>
      <c r="D1070">
        <v>30000</v>
      </c>
      <c r="E1070" s="5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8335</v>
      </c>
      <c r="O1070" s="10">
        <f t="shared" si="96"/>
        <v>0.15</v>
      </c>
      <c r="P1070" s="5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4">
        <f t="shared" si="100"/>
        <v>42440.371111111104</v>
      </c>
      <c r="T1070" s="14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 s="5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8335</v>
      </c>
      <c r="O1071" s="10">
        <f t="shared" si="96"/>
        <v>38.636363636363633</v>
      </c>
      <c r="P1071" s="5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4">
        <f t="shared" si="100"/>
        <v>41572.229849537034</v>
      </c>
      <c r="T1071" s="14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 s="5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8335</v>
      </c>
      <c r="O1072" s="10">
        <f t="shared" si="96"/>
        <v>0.70000000000000007</v>
      </c>
      <c r="P1072" s="5">
        <f t="shared" si="97"/>
        <v>35</v>
      </c>
      <c r="Q1072" t="str">
        <f t="shared" si="98"/>
        <v>games</v>
      </c>
      <c r="R1072" t="str">
        <f t="shared" si="99"/>
        <v>video games</v>
      </c>
      <c r="S1072" s="14">
        <f t="shared" si="100"/>
        <v>41163.011828703704</v>
      </c>
      <c r="T1072" s="14">
        <f t="shared" si="101"/>
        <v>41183.011828703704</v>
      </c>
    </row>
    <row r="1073" spans="1:20" ht="45" x14ac:dyDescent="0.25">
      <c r="A1073">
        <v>1071</v>
      </c>
      <c r="B1073" s="3" t="s">
        <v>1072</v>
      </c>
      <c r="C1073" s="3" t="s">
        <v>5181</v>
      </c>
      <c r="D1073">
        <v>100</v>
      </c>
      <c r="E1073" s="5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8335</v>
      </c>
      <c r="O1073" s="10">
        <f t="shared" si="96"/>
        <v>0</v>
      </c>
      <c r="P1073" s="5" t="str">
        <f t="shared" si="97"/>
        <v>0</v>
      </c>
      <c r="Q1073" t="str">
        <f t="shared" si="98"/>
        <v>games</v>
      </c>
      <c r="R1073" t="str">
        <f t="shared" si="99"/>
        <v>video games</v>
      </c>
      <c r="S1073" s="14">
        <f t="shared" si="100"/>
        <v>42295.753391203703</v>
      </c>
      <c r="T1073" s="14">
        <f t="shared" si="101"/>
        <v>42325.795057870375</v>
      </c>
    </row>
    <row r="1074" spans="1:20" ht="45" x14ac:dyDescent="0.25">
      <c r="A1074">
        <v>1072</v>
      </c>
      <c r="B1074" s="3" t="s">
        <v>1073</v>
      </c>
      <c r="C1074" s="3" t="s">
        <v>5182</v>
      </c>
      <c r="D1074">
        <v>75000</v>
      </c>
      <c r="E1074" s="5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8335</v>
      </c>
      <c r="O1074" s="10">
        <f t="shared" si="96"/>
        <v>6.8000000000000005E-2</v>
      </c>
      <c r="P1074" s="5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4">
        <f t="shared" si="100"/>
        <v>41645.832141203704</v>
      </c>
      <c r="T1074" s="14">
        <f t="shared" si="101"/>
        <v>41675.832141203704</v>
      </c>
    </row>
    <row r="1075" spans="1:20" ht="30" x14ac:dyDescent="0.25">
      <c r="A1075">
        <v>1073</v>
      </c>
      <c r="B1075" s="3" t="s">
        <v>1074</v>
      </c>
      <c r="C1075" s="3" t="s">
        <v>5183</v>
      </c>
      <c r="D1075">
        <v>750</v>
      </c>
      <c r="E1075" s="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8335</v>
      </c>
      <c r="O1075" s="10">
        <f t="shared" si="96"/>
        <v>1.3333333333333335</v>
      </c>
      <c r="P1075" s="5">
        <f t="shared" si="97"/>
        <v>10</v>
      </c>
      <c r="Q1075" t="str">
        <f t="shared" si="98"/>
        <v>games</v>
      </c>
      <c r="R1075" t="str">
        <f t="shared" si="99"/>
        <v>video games</v>
      </c>
      <c r="S1075" s="14">
        <f t="shared" si="100"/>
        <v>40802.964594907404</v>
      </c>
      <c r="T1075" s="14">
        <f t="shared" si="101"/>
        <v>40832.964594907404</v>
      </c>
    </row>
    <row r="1076" spans="1:20" ht="45" x14ac:dyDescent="0.25">
      <c r="A1076">
        <v>1074</v>
      </c>
      <c r="B1076" s="3" t="s">
        <v>1075</v>
      </c>
      <c r="C1076" s="3" t="s">
        <v>5184</v>
      </c>
      <c r="D1076">
        <v>54000</v>
      </c>
      <c r="E1076" s="5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8335</v>
      </c>
      <c r="O1076" s="10">
        <f t="shared" si="96"/>
        <v>6.3092592592592585</v>
      </c>
      <c r="P1076" s="5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4">
        <f t="shared" si="100"/>
        <v>41613.172974537039</v>
      </c>
      <c r="T1076" s="14">
        <f t="shared" si="101"/>
        <v>41643.172974537039</v>
      </c>
    </row>
    <row r="1077" spans="1:20" ht="30" x14ac:dyDescent="0.25">
      <c r="A1077">
        <v>1075</v>
      </c>
      <c r="B1077" s="3" t="s">
        <v>1076</v>
      </c>
      <c r="C1077" s="3" t="s">
        <v>5185</v>
      </c>
      <c r="D1077">
        <v>1000</v>
      </c>
      <c r="E1077" s="5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8335</v>
      </c>
      <c r="O1077" s="10">
        <f t="shared" si="96"/>
        <v>4.5</v>
      </c>
      <c r="P1077" s="5">
        <f t="shared" si="97"/>
        <v>15</v>
      </c>
      <c r="Q1077" t="str">
        <f t="shared" si="98"/>
        <v>games</v>
      </c>
      <c r="R1077" t="str">
        <f t="shared" si="99"/>
        <v>video games</v>
      </c>
      <c r="S1077" s="14">
        <f t="shared" si="100"/>
        <v>41005.904120370367</v>
      </c>
      <c r="T1077" s="14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 s="5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8335</v>
      </c>
      <c r="O1078" s="10">
        <f t="shared" si="96"/>
        <v>62.765333333333331</v>
      </c>
      <c r="P1078" s="5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4">
        <f t="shared" si="100"/>
        <v>41838.377893518518</v>
      </c>
      <c r="T1078" s="14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 s="5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8335</v>
      </c>
      <c r="O1079" s="10">
        <f t="shared" si="96"/>
        <v>29.376000000000001</v>
      </c>
      <c r="P1079" s="5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4">
        <f t="shared" si="100"/>
        <v>42353.16679398148</v>
      </c>
      <c r="T1079" s="14">
        <f t="shared" si="101"/>
        <v>42383.16679398148</v>
      </c>
    </row>
    <row r="1080" spans="1:20" ht="45" x14ac:dyDescent="0.25">
      <c r="A1080">
        <v>1078</v>
      </c>
      <c r="B1080" s="3" t="s">
        <v>1079</v>
      </c>
      <c r="C1080" s="3" t="s">
        <v>5188</v>
      </c>
      <c r="D1080">
        <v>600</v>
      </c>
      <c r="E1080" s="5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8335</v>
      </c>
      <c r="O1080" s="10">
        <f t="shared" si="96"/>
        <v>7.5</v>
      </c>
      <c r="P1080" s="5">
        <f t="shared" si="97"/>
        <v>9</v>
      </c>
      <c r="Q1080" t="str">
        <f t="shared" si="98"/>
        <v>games</v>
      </c>
      <c r="R1080" t="str">
        <f t="shared" si="99"/>
        <v>video games</v>
      </c>
      <c r="S1080" s="14">
        <f t="shared" si="100"/>
        <v>40701.195844907408</v>
      </c>
      <c r="T1080" s="14">
        <f t="shared" si="101"/>
        <v>40746.195844907408</v>
      </c>
    </row>
    <row r="1081" spans="1:20" ht="45" x14ac:dyDescent="0.25">
      <c r="A1081">
        <v>1079</v>
      </c>
      <c r="B1081" s="3" t="s">
        <v>1080</v>
      </c>
      <c r="C1081" s="3" t="s">
        <v>5189</v>
      </c>
      <c r="D1081">
        <v>26000</v>
      </c>
      <c r="E1081" s="5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8335</v>
      </c>
      <c r="O1081" s="10">
        <f t="shared" si="96"/>
        <v>2.6076923076923078</v>
      </c>
      <c r="P1081" s="5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4">
        <f t="shared" si="100"/>
        <v>42479.566388888896</v>
      </c>
      <c r="T1081" s="14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 s="5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8335</v>
      </c>
      <c r="O1082" s="10">
        <f t="shared" si="96"/>
        <v>9.1050000000000004</v>
      </c>
      <c r="P1082" s="5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4">
        <f t="shared" si="100"/>
        <v>41740.138113425928</v>
      </c>
      <c r="T1082" s="14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 s="5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8335</v>
      </c>
      <c r="O1083" s="10">
        <f t="shared" si="96"/>
        <v>1.7647058823529412E-2</v>
      </c>
      <c r="P1083" s="5">
        <f t="shared" si="97"/>
        <v>3</v>
      </c>
      <c r="Q1083" t="str">
        <f t="shared" si="98"/>
        <v>games</v>
      </c>
      <c r="R1083" t="str">
        <f t="shared" si="99"/>
        <v>video games</v>
      </c>
      <c r="S1083" s="14">
        <f t="shared" si="100"/>
        <v>42002.926990740743</v>
      </c>
      <c r="T1083" s="14">
        <f t="shared" si="101"/>
        <v>42032.926990740743</v>
      </c>
    </row>
    <row r="1084" spans="1:20" ht="30" x14ac:dyDescent="0.25">
      <c r="A1084">
        <v>1082</v>
      </c>
      <c r="B1084" s="3" t="s">
        <v>1083</v>
      </c>
      <c r="C1084" s="3" t="s">
        <v>5192</v>
      </c>
      <c r="D1084">
        <v>10000</v>
      </c>
      <c r="E1084" s="5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8335</v>
      </c>
      <c r="O1084" s="10">
        <f t="shared" si="96"/>
        <v>0.55999999999999994</v>
      </c>
      <c r="P1084" s="5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4">
        <f t="shared" si="100"/>
        <v>41101.906111111115</v>
      </c>
      <c r="T1084" s="14">
        <f t="shared" si="101"/>
        <v>41131.906111111115</v>
      </c>
    </row>
    <row r="1085" spans="1:20" ht="45" x14ac:dyDescent="0.25">
      <c r="A1085">
        <v>1083</v>
      </c>
      <c r="B1085" s="3" t="s">
        <v>1084</v>
      </c>
      <c r="C1085" s="3" t="s">
        <v>5193</v>
      </c>
      <c r="D1085">
        <v>50000</v>
      </c>
      <c r="E1085" s="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8335</v>
      </c>
      <c r="O1085" s="10">
        <f t="shared" si="96"/>
        <v>0.82000000000000006</v>
      </c>
      <c r="P1085" s="5">
        <f t="shared" si="97"/>
        <v>410</v>
      </c>
      <c r="Q1085" t="str">
        <f t="shared" si="98"/>
        <v>games</v>
      </c>
      <c r="R1085" t="str">
        <f t="shared" si="99"/>
        <v>video games</v>
      </c>
      <c r="S1085" s="14">
        <f t="shared" si="100"/>
        <v>41793.659525462965</v>
      </c>
      <c r="T1085" s="14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 s="5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8335</v>
      </c>
      <c r="O1086" s="10">
        <f t="shared" si="96"/>
        <v>0</v>
      </c>
      <c r="P1086" s="5" t="str">
        <f t="shared" si="97"/>
        <v>0</v>
      </c>
      <c r="Q1086" t="str">
        <f t="shared" si="98"/>
        <v>games</v>
      </c>
      <c r="R1086" t="str">
        <f t="shared" si="99"/>
        <v>video games</v>
      </c>
      <c r="S1086" s="14">
        <f t="shared" si="100"/>
        <v>41829.912083333329</v>
      </c>
      <c r="T1086" s="14">
        <f t="shared" si="101"/>
        <v>41859.912083333329</v>
      </c>
    </row>
    <row r="1087" spans="1:20" ht="30" x14ac:dyDescent="0.25">
      <c r="A1087">
        <v>1085</v>
      </c>
      <c r="B1087" s="3" t="s">
        <v>1086</v>
      </c>
      <c r="C1087" s="3" t="s">
        <v>5195</v>
      </c>
      <c r="D1087">
        <v>30000</v>
      </c>
      <c r="E1087" s="5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8335</v>
      </c>
      <c r="O1087" s="10">
        <f t="shared" si="96"/>
        <v>3.42</v>
      </c>
      <c r="P1087" s="5">
        <f t="shared" si="97"/>
        <v>114</v>
      </c>
      <c r="Q1087" t="str">
        <f t="shared" si="98"/>
        <v>games</v>
      </c>
      <c r="R1087" t="str">
        <f t="shared" si="99"/>
        <v>video games</v>
      </c>
      <c r="S1087" s="14">
        <f t="shared" si="100"/>
        <v>42413.671006944445</v>
      </c>
      <c r="T1087" s="14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 s="5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8335</v>
      </c>
      <c r="O1088" s="10">
        <f t="shared" si="96"/>
        <v>8.3333333333333343E-2</v>
      </c>
      <c r="P1088" s="5">
        <f t="shared" si="97"/>
        <v>7.5</v>
      </c>
      <c r="Q1088" t="str">
        <f t="shared" si="98"/>
        <v>games</v>
      </c>
      <c r="R1088" t="str">
        <f t="shared" si="99"/>
        <v>video games</v>
      </c>
      <c r="S1088" s="14">
        <f t="shared" si="100"/>
        <v>41845.866793981484</v>
      </c>
      <c r="T1088" s="14">
        <f t="shared" si="101"/>
        <v>41875.866793981484</v>
      </c>
    </row>
    <row r="1089" spans="1:20" ht="45" x14ac:dyDescent="0.25">
      <c r="A1089">
        <v>1087</v>
      </c>
      <c r="B1089" s="3" t="s">
        <v>1088</v>
      </c>
      <c r="C1089" s="3" t="s">
        <v>5197</v>
      </c>
      <c r="D1089">
        <v>1100</v>
      </c>
      <c r="E1089" s="5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8335</v>
      </c>
      <c r="O1089" s="10">
        <f t="shared" si="96"/>
        <v>0</v>
      </c>
      <c r="P1089" s="5" t="str">
        <f t="shared" si="97"/>
        <v>0</v>
      </c>
      <c r="Q1089" t="str">
        <f t="shared" si="98"/>
        <v>games</v>
      </c>
      <c r="R1089" t="str">
        <f t="shared" si="99"/>
        <v>video games</v>
      </c>
      <c r="S1089" s="14">
        <f t="shared" si="100"/>
        <v>41775.713969907411</v>
      </c>
      <c r="T1089" s="14">
        <f t="shared" si="101"/>
        <v>41805.713969907411</v>
      </c>
    </row>
    <row r="1090" spans="1:20" ht="30" x14ac:dyDescent="0.25">
      <c r="A1090">
        <v>1088</v>
      </c>
      <c r="B1090" s="3" t="s">
        <v>1089</v>
      </c>
      <c r="C1090" s="3" t="s">
        <v>5198</v>
      </c>
      <c r="D1090">
        <v>45000</v>
      </c>
      <c r="E1090" s="5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8335</v>
      </c>
      <c r="O1090" s="10">
        <f t="shared" ref="O1090:O1153" si="102">(E1090/D1090)*100</f>
        <v>14.182977777777777</v>
      </c>
      <c r="P1090" s="5">
        <f t="shared" ref="P1090:P1153" si="103">IFERROR((E1090/L1090),"0")</f>
        <v>43.41727891156463</v>
      </c>
      <c r="Q1090" t="str">
        <f t="shared" ref="Q1090:Q1153" si="104">LEFT(N1090,FIND("/",N1090)-1)</f>
        <v>games</v>
      </c>
      <c r="R1090" t="str">
        <f t="shared" ref="R1090:R1153" si="105">RIGHT(N1090,LEN(N1090)-SEARCH("/",N1090))</f>
        <v>video games</v>
      </c>
      <c r="S1090" s="14">
        <f t="shared" ref="S1090:S1153" si="106">(((J1090/60)/60)/24) + DATE(1970,1,1)</f>
        <v>41723.799386574072</v>
      </c>
      <c r="T1090" s="14">
        <f t="shared" ref="T1090:T1153" si="107">(((I1090/60)/60)/24) + DATE(1970,1,1)</f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 s="5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8335</v>
      </c>
      <c r="O1091" s="10">
        <f t="shared" si="102"/>
        <v>7.8266666666666662</v>
      </c>
      <c r="P1091" s="5">
        <f t="shared" si="103"/>
        <v>23.959183673469386</v>
      </c>
      <c r="Q1091" t="str">
        <f t="shared" si="104"/>
        <v>games</v>
      </c>
      <c r="R1091" t="str">
        <f t="shared" si="105"/>
        <v>video games</v>
      </c>
      <c r="S1091" s="14">
        <f t="shared" si="106"/>
        <v>42151.189525462964</v>
      </c>
      <c r="T1091" s="14">
        <f t="shared" si="107"/>
        <v>42181.189525462964</v>
      </c>
    </row>
    <row r="1092" spans="1:20" ht="45" x14ac:dyDescent="0.25">
      <c r="A1092">
        <v>1090</v>
      </c>
      <c r="B1092" s="3" t="s">
        <v>1091</v>
      </c>
      <c r="C1092" s="3" t="s">
        <v>5200</v>
      </c>
      <c r="D1092">
        <v>12999</v>
      </c>
      <c r="E1092" s="5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8335</v>
      </c>
      <c r="O1092" s="10">
        <f t="shared" si="102"/>
        <v>3.8464497269020695E-2</v>
      </c>
      <c r="P1092" s="5">
        <f t="shared" si="103"/>
        <v>5</v>
      </c>
      <c r="Q1092" t="str">
        <f t="shared" si="104"/>
        <v>games</v>
      </c>
      <c r="R1092" t="str">
        <f t="shared" si="105"/>
        <v>video games</v>
      </c>
      <c r="S1092" s="14">
        <f t="shared" si="106"/>
        <v>42123.185798611114</v>
      </c>
      <c r="T1092" s="14">
        <f t="shared" si="107"/>
        <v>42153.185798611114</v>
      </c>
    </row>
    <row r="1093" spans="1:20" ht="45" x14ac:dyDescent="0.25">
      <c r="A1093">
        <v>1091</v>
      </c>
      <c r="B1093" s="3" t="s">
        <v>1092</v>
      </c>
      <c r="C1093" s="3" t="s">
        <v>5201</v>
      </c>
      <c r="D1093">
        <v>200</v>
      </c>
      <c r="E1093" s="5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8335</v>
      </c>
      <c r="O1093" s="10">
        <f t="shared" si="102"/>
        <v>12.5</v>
      </c>
      <c r="P1093" s="5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4">
        <f t="shared" si="106"/>
        <v>42440.820277777777</v>
      </c>
      <c r="T1093" s="14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 s="5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8335</v>
      </c>
      <c r="O1094" s="10">
        <f t="shared" si="102"/>
        <v>1.05</v>
      </c>
      <c r="P1094" s="5">
        <f t="shared" si="103"/>
        <v>3</v>
      </c>
      <c r="Q1094" t="str">
        <f t="shared" si="104"/>
        <v>games</v>
      </c>
      <c r="R1094" t="str">
        <f t="shared" si="105"/>
        <v>video games</v>
      </c>
      <c r="S1094" s="14">
        <f t="shared" si="106"/>
        <v>41250.025902777779</v>
      </c>
      <c r="T1094" s="14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 s="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8335</v>
      </c>
      <c r="O1095" s="10">
        <f t="shared" si="102"/>
        <v>14.083333333333334</v>
      </c>
      <c r="P1095" s="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4">
        <f t="shared" si="106"/>
        <v>42396.973807870367</v>
      </c>
      <c r="T1095" s="14">
        <f t="shared" si="107"/>
        <v>42411.973807870367</v>
      </c>
    </row>
    <row r="1096" spans="1:20" ht="45" x14ac:dyDescent="0.25">
      <c r="A1096">
        <v>1094</v>
      </c>
      <c r="B1096" s="3" t="s">
        <v>1095</v>
      </c>
      <c r="C1096" s="3" t="s">
        <v>5204</v>
      </c>
      <c r="D1096">
        <v>18000</v>
      </c>
      <c r="E1096" s="5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8335</v>
      </c>
      <c r="O1096" s="10">
        <f t="shared" si="102"/>
        <v>18.300055555555556</v>
      </c>
      <c r="P1096" s="5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4">
        <f t="shared" si="106"/>
        <v>40795.713344907403</v>
      </c>
      <c r="T1096" s="14">
        <f t="shared" si="107"/>
        <v>40825.713344907403</v>
      </c>
    </row>
    <row r="1097" spans="1:20" ht="45" x14ac:dyDescent="0.25">
      <c r="A1097">
        <v>1095</v>
      </c>
      <c r="B1097" s="3" t="s">
        <v>1096</v>
      </c>
      <c r="C1097" s="3" t="s">
        <v>5205</v>
      </c>
      <c r="D1097">
        <v>500000</v>
      </c>
      <c r="E1097" s="5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8335</v>
      </c>
      <c r="O1097" s="10">
        <f t="shared" si="102"/>
        <v>5.0347999999999997</v>
      </c>
      <c r="P1097" s="5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4">
        <f t="shared" si="106"/>
        <v>41486.537268518521</v>
      </c>
      <c r="T1097" s="14">
        <f t="shared" si="107"/>
        <v>41516.537268518521</v>
      </c>
    </row>
    <row r="1098" spans="1:20" ht="45" x14ac:dyDescent="0.25">
      <c r="A1098">
        <v>1096</v>
      </c>
      <c r="B1098" s="3" t="s">
        <v>1097</v>
      </c>
      <c r="C1098" s="3" t="s">
        <v>5206</v>
      </c>
      <c r="D1098">
        <v>12000</v>
      </c>
      <c r="E1098" s="5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8335</v>
      </c>
      <c r="O1098" s="10">
        <f t="shared" si="102"/>
        <v>17.933333333333334</v>
      </c>
      <c r="P1098" s="5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4">
        <f t="shared" si="106"/>
        <v>41885.51798611111</v>
      </c>
      <c r="T1098" s="14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 s="5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8335</v>
      </c>
      <c r="O1099" s="10">
        <f t="shared" si="102"/>
        <v>4.7E-2</v>
      </c>
      <c r="P1099" s="5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4">
        <f t="shared" si="106"/>
        <v>41660.792557870373</v>
      </c>
      <c r="T1099" s="14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 s="5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8335</v>
      </c>
      <c r="O1100" s="10">
        <f t="shared" si="102"/>
        <v>7.2120000000000006</v>
      </c>
      <c r="P1100" s="5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4">
        <f t="shared" si="106"/>
        <v>41712.762673611112</v>
      </c>
      <c r="T1100" s="14">
        <f t="shared" si="107"/>
        <v>41742.762673611112</v>
      </c>
    </row>
    <row r="1101" spans="1:20" ht="45" x14ac:dyDescent="0.25">
      <c r="A1101">
        <v>1099</v>
      </c>
      <c r="B1101" s="3" t="s">
        <v>1100</v>
      </c>
      <c r="C1101" s="3" t="s">
        <v>5209</v>
      </c>
      <c r="D1101">
        <v>5000</v>
      </c>
      <c r="E1101" s="5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8335</v>
      </c>
      <c r="O1101" s="10">
        <f t="shared" si="102"/>
        <v>0.5</v>
      </c>
      <c r="P1101" s="5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4">
        <f t="shared" si="106"/>
        <v>42107.836435185185</v>
      </c>
      <c r="T1101" s="14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 s="5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8335</v>
      </c>
      <c r="O1102" s="10">
        <f t="shared" si="102"/>
        <v>2.5</v>
      </c>
      <c r="P1102" s="5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4">
        <f t="shared" si="106"/>
        <v>42384.110775462963</v>
      </c>
      <c r="T1102" s="14">
        <f t="shared" si="107"/>
        <v>42414.110775462963</v>
      </c>
    </row>
    <row r="1103" spans="1:20" ht="30" x14ac:dyDescent="0.25">
      <c r="A1103">
        <v>1101</v>
      </c>
      <c r="B1103" s="3" t="s">
        <v>1102</v>
      </c>
      <c r="C1103" s="3" t="s">
        <v>5211</v>
      </c>
      <c r="D1103">
        <v>100000</v>
      </c>
      <c r="E1103" s="5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8335</v>
      </c>
      <c r="O1103" s="10">
        <f t="shared" si="102"/>
        <v>4.1000000000000002E-2</v>
      </c>
      <c r="P1103" s="5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4">
        <f t="shared" si="106"/>
        <v>42538.77243055556</v>
      </c>
      <c r="T1103" s="14">
        <f t="shared" si="107"/>
        <v>42565.758333333331</v>
      </c>
    </row>
    <row r="1104" spans="1:20" ht="45" x14ac:dyDescent="0.25">
      <c r="A1104">
        <v>1102</v>
      </c>
      <c r="B1104" s="3" t="s">
        <v>1103</v>
      </c>
      <c r="C1104" s="3" t="s">
        <v>5212</v>
      </c>
      <c r="D1104">
        <v>8000</v>
      </c>
      <c r="E1104" s="5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8335</v>
      </c>
      <c r="O1104" s="10">
        <f t="shared" si="102"/>
        <v>5.3125</v>
      </c>
      <c r="P1104" s="5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4">
        <f t="shared" si="106"/>
        <v>41577.045428240745</v>
      </c>
      <c r="T1104" s="14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 s="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8335</v>
      </c>
      <c r="O1105" s="10">
        <f t="shared" si="102"/>
        <v>1.6199999999999999</v>
      </c>
      <c r="P1105" s="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4">
        <f t="shared" si="106"/>
        <v>42479.22210648148</v>
      </c>
      <c r="T1105" s="14">
        <f t="shared" si="107"/>
        <v>42539.22210648148</v>
      </c>
    </row>
    <row r="1106" spans="1:20" ht="45" x14ac:dyDescent="0.25">
      <c r="A1106">
        <v>1104</v>
      </c>
      <c r="B1106" s="3" t="s">
        <v>1105</v>
      </c>
      <c r="C1106" s="3" t="s">
        <v>5214</v>
      </c>
      <c r="D1106">
        <v>60000</v>
      </c>
      <c r="E1106" s="5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8335</v>
      </c>
      <c r="O1106" s="10">
        <f t="shared" si="102"/>
        <v>4.9516666666666671</v>
      </c>
      <c r="P1106" s="5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4">
        <f t="shared" si="106"/>
        <v>41771.40996527778</v>
      </c>
      <c r="T1106" s="14">
        <f t="shared" si="107"/>
        <v>41801.40996527778</v>
      </c>
    </row>
    <row r="1107" spans="1:20" ht="45" x14ac:dyDescent="0.25">
      <c r="A1107">
        <v>1105</v>
      </c>
      <c r="B1107" s="3" t="s">
        <v>1106</v>
      </c>
      <c r="C1107" s="3" t="s">
        <v>5215</v>
      </c>
      <c r="D1107">
        <v>900000</v>
      </c>
      <c r="E1107" s="5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8335</v>
      </c>
      <c r="O1107" s="10">
        <f t="shared" si="102"/>
        <v>0.159</v>
      </c>
      <c r="P1107" s="5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4">
        <f t="shared" si="106"/>
        <v>41692.135729166665</v>
      </c>
      <c r="T1107" s="14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 s="5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8335</v>
      </c>
      <c r="O1108" s="10">
        <f t="shared" si="102"/>
        <v>41.25</v>
      </c>
      <c r="P1108" s="5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4">
        <f t="shared" si="106"/>
        <v>40973.740451388891</v>
      </c>
      <c r="T1108" s="14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 s="5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8335</v>
      </c>
      <c r="O1109" s="10">
        <f t="shared" si="102"/>
        <v>0</v>
      </c>
      <c r="P1109" s="5" t="str">
        <f t="shared" si="103"/>
        <v>0</v>
      </c>
      <c r="Q1109" t="str">
        <f t="shared" si="104"/>
        <v>games</v>
      </c>
      <c r="R1109" t="str">
        <f t="shared" si="105"/>
        <v>video games</v>
      </c>
      <c r="S1109" s="14">
        <f t="shared" si="106"/>
        <v>41813.861388888887</v>
      </c>
      <c r="T1109" s="14">
        <f t="shared" si="107"/>
        <v>41843.861388888887</v>
      </c>
    </row>
    <row r="1110" spans="1:20" ht="45" x14ac:dyDescent="0.25">
      <c r="A1110">
        <v>1108</v>
      </c>
      <c r="B1110" s="3" t="s">
        <v>1109</v>
      </c>
      <c r="C1110" s="3" t="s">
        <v>5218</v>
      </c>
      <c r="D1110">
        <v>25000</v>
      </c>
      <c r="E1110" s="5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8335</v>
      </c>
      <c r="O1110" s="10">
        <f t="shared" si="102"/>
        <v>2.93</v>
      </c>
      <c r="P1110" s="5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4">
        <f t="shared" si="106"/>
        <v>40952.636979166666</v>
      </c>
      <c r="T1110" s="14">
        <f t="shared" si="107"/>
        <v>41012.595312500001</v>
      </c>
    </row>
    <row r="1111" spans="1:20" ht="45" x14ac:dyDescent="0.25">
      <c r="A1111">
        <v>1109</v>
      </c>
      <c r="B1111" s="3" t="s">
        <v>1110</v>
      </c>
      <c r="C1111" s="3" t="s">
        <v>5219</v>
      </c>
      <c r="D1111">
        <v>10000</v>
      </c>
      <c r="E1111" s="5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8335</v>
      </c>
      <c r="O1111" s="10">
        <f t="shared" si="102"/>
        <v>0.44999999999999996</v>
      </c>
      <c r="P1111" s="5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4">
        <f t="shared" si="106"/>
        <v>42662.752199074079</v>
      </c>
      <c r="T1111" s="14">
        <f t="shared" si="107"/>
        <v>42692.793865740736</v>
      </c>
    </row>
    <row r="1112" spans="1:20" ht="45" x14ac:dyDescent="0.25">
      <c r="A1112">
        <v>1110</v>
      </c>
      <c r="B1112" s="3" t="s">
        <v>1111</v>
      </c>
      <c r="C1112" s="3" t="s">
        <v>5220</v>
      </c>
      <c r="D1112">
        <v>50000</v>
      </c>
      <c r="E1112" s="5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8335</v>
      </c>
      <c r="O1112" s="10">
        <f t="shared" si="102"/>
        <v>0.51</v>
      </c>
      <c r="P1112" s="5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4">
        <f t="shared" si="106"/>
        <v>41220.933124999996</v>
      </c>
      <c r="T1112" s="14">
        <f t="shared" si="107"/>
        <v>41250.933124999996</v>
      </c>
    </row>
    <row r="1113" spans="1:20" ht="45" x14ac:dyDescent="0.25">
      <c r="A1113">
        <v>1111</v>
      </c>
      <c r="B1113" s="3" t="s">
        <v>1112</v>
      </c>
      <c r="C1113" s="3" t="s">
        <v>5221</v>
      </c>
      <c r="D1113">
        <v>2500</v>
      </c>
      <c r="E1113" s="5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8335</v>
      </c>
      <c r="O1113" s="10">
        <f t="shared" si="102"/>
        <v>0.04</v>
      </c>
      <c r="P1113" s="5">
        <f t="shared" si="103"/>
        <v>1</v>
      </c>
      <c r="Q1113" t="str">
        <f t="shared" si="104"/>
        <v>games</v>
      </c>
      <c r="R1113" t="str">
        <f t="shared" si="105"/>
        <v>video games</v>
      </c>
      <c r="S1113" s="14">
        <f t="shared" si="106"/>
        <v>42347.203587962969</v>
      </c>
      <c r="T1113" s="14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 s="5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8335</v>
      </c>
      <c r="O1114" s="10">
        <f t="shared" si="102"/>
        <v>35.537409090909087</v>
      </c>
      <c r="P1114" s="5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4">
        <f t="shared" si="106"/>
        <v>41963.759386574078</v>
      </c>
      <c r="T1114" s="14">
        <f t="shared" si="107"/>
        <v>42023.354166666672</v>
      </c>
    </row>
    <row r="1115" spans="1:20" ht="45" x14ac:dyDescent="0.25">
      <c r="A1115">
        <v>1113</v>
      </c>
      <c r="B1115" s="3" t="s">
        <v>1114</v>
      </c>
      <c r="C1115" s="3" t="s">
        <v>5223</v>
      </c>
      <c r="D1115">
        <v>1000</v>
      </c>
      <c r="E1115" s="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8335</v>
      </c>
      <c r="O1115" s="10">
        <f t="shared" si="102"/>
        <v>0.5</v>
      </c>
      <c r="P1115" s="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4">
        <f t="shared" si="106"/>
        <v>41835.977083333331</v>
      </c>
      <c r="T1115" s="14">
        <f t="shared" si="107"/>
        <v>41865.977083333331</v>
      </c>
    </row>
    <row r="1116" spans="1:20" ht="45" x14ac:dyDescent="0.25">
      <c r="A1116">
        <v>1114</v>
      </c>
      <c r="B1116" s="3" t="s">
        <v>1115</v>
      </c>
      <c r="C1116" s="3" t="s">
        <v>5224</v>
      </c>
      <c r="D1116">
        <v>6000</v>
      </c>
      <c r="E1116" s="5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8335</v>
      </c>
      <c r="O1116" s="10">
        <f t="shared" si="102"/>
        <v>0.16666666666666669</v>
      </c>
      <c r="P1116" s="5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4">
        <f t="shared" si="106"/>
        <v>41526.345914351856</v>
      </c>
      <c r="T1116" s="14">
        <f t="shared" si="107"/>
        <v>41556.345914351856</v>
      </c>
    </row>
    <row r="1117" spans="1:20" ht="45" x14ac:dyDescent="0.25">
      <c r="A1117">
        <v>1115</v>
      </c>
      <c r="B1117" s="3" t="s">
        <v>1116</v>
      </c>
      <c r="C1117" s="3" t="s">
        <v>5225</v>
      </c>
      <c r="D1117">
        <v>40000</v>
      </c>
      <c r="E1117" s="5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8335</v>
      </c>
      <c r="O1117" s="10">
        <f t="shared" si="102"/>
        <v>0.13250000000000001</v>
      </c>
      <c r="P1117" s="5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4">
        <f t="shared" si="106"/>
        <v>42429.695543981477</v>
      </c>
      <c r="T1117" s="14">
        <f t="shared" si="107"/>
        <v>42459.653877314813</v>
      </c>
    </row>
    <row r="1118" spans="1:20" ht="30" x14ac:dyDescent="0.25">
      <c r="A1118">
        <v>1116</v>
      </c>
      <c r="B1118" s="3" t="s">
        <v>1117</v>
      </c>
      <c r="C1118" s="3" t="s">
        <v>5226</v>
      </c>
      <c r="D1118">
        <v>500000</v>
      </c>
      <c r="E1118" s="5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8335</v>
      </c>
      <c r="O1118" s="10">
        <f t="shared" si="102"/>
        <v>3.5704000000000007E-2</v>
      </c>
      <c r="P1118" s="5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4">
        <f t="shared" si="106"/>
        <v>41009.847314814811</v>
      </c>
      <c r="T1118" s="14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 s="5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8335</v>
      </c>
      <c r="O1119" s="10">
        <f t="shared" si="102"/>
        <v>8.3000000000000007</v>
      </c>
      <c r="P1119" s="5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4">
        <f t="shared" si="106"/>
        <v>42333.598530092597</v>
      </c>
      <c r="T1119" s="14">
        <f t="shared" si="107"/>
        <v>42363.598530092597</v>
      </c>
    </row>
    <row r="1120" spans="1:20" ht="45" x14ac:dyDescent="0.25">
      <c r="A1120">
        <v>1118</v>
      </c>
      <c r="B1120" s="3" t="s">
        <v>1119</v>
      </c>
      <c r="C1120" s="3" t="s">
        <v>5228</v>
      </c>
      <c r="D1120">
        <v>4500</v>
      </c>
      <c r="E1120" s="5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8335</v>
      </c>
      <c r="O1120" s="10">
        <f t="shared" si="102"/>
        <v>2.4222222222222221</v>
      </c>
      <c r="P1120" s="5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4">
        <f t="shared" si="106"/>
        <v>41704.16642361111</v>
      </c>
      <c r="T1120" s="14">
        <f t="shared" si="107"/>
        <v>41734.124756944446</v>
      </c>
    </row>
    <row r="1121" spans="1:20" ht="45" x14ac:dyDescent="0.25">
      <c r="A1121">
        <v>1119</v>
      </c>
      <c r="B1121" s="3" t="s">
        <v>1120</v>
      </c>
      <c r="C1121" s="3" t="s">
        <v>5229</v>
      </c>
      <c r="D1121">
        <v>2100</v>
      </c>
      <c r="E1121" s="5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8335</v>
      </c>
      <c r="O1121" s="10">
        <f t="shared" si="102"/>
        <v>0.23809523809523811</v>
      </c>
      <c r="P1121" s="5">
        <f t="shared" si="103"/>
        <v>5</v>
      </c>
      <c r="Q1121" t="str">
        <f t="shared" si="104"/>
        <v>games</v>
      </c>
      <c r="R1121" t="str">
        <f t="shared" si="105"/>
        <v>video games</v>
      </c>
      <c r="S1121" s="14">
        <f t="shared" si="106"/>
        <v>41722.792407407411</v>
      </c>
      <c r="T1121" s="14">
        <f t="shared" si="107"/>
        <v>41735.792407407411</v>
      </c>
    </row>
    <row r="1122" spans="1:20" ht="30" x14ac:dyDescent="0.25">
      <c r="A1122">
        <v>1120</v>
      </c>
      <c r="B1122" s="3" t="s">
        <v>1121</v>
      </c>
      <c r="C1122" s="3" t="s">
        <v>5230</v>
      </c>
      <c r="D1122">
        <v>25000</v>
      </c>
      <c r="E1122" s="5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8335</v>
      </c>
      <c r="O1122" s="10">
        <f t="shared" si="102"/>
        <v>0</v>
      </c>
      <c r="P1122" s="5" t="str">
        <f t="shared" si="103"/>
        <v>0</v>
      </c>
      <c r="Q1122" t="str">
        <f t="shared" si="104"/>
        <v>games</v>
      </c>
      <c r="R1122" t="str">
        <f t="shared" si="105"/>
        <v>video games</v>
      </c>
      <c r="S1122" s="14">
        <f t="shared" si="106"/>
        <v>40799.872685185182</v>
      </c>
      <c r="T1122" s="14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 s="5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8335</v>
      </c>
      <c r="O1123" s="10">
        <f t="shared" si="102"/>
        <v>1.1599999999999999E-2</v>
      </c>
      <c r="P1123" s="5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4">
        <f t="shared" si="106"/>
        <v>42412.934212962966</v>
      </c>
      <c r="T1123" s="14">
        <f t="shared" si="107"/>
        <v>42442.892546296294</v>
      </c>
    </row>
    <row r="1124" spans="1:20" ht="45" x14ac:dyDescent="0.25">
      <c r="A1124">
        <v>1122</v>
      </c>
      <c r="B1124" s="3" t="s">
        <v>1123</v>
      </c>
      <c r="C1124" s="3" t="s">
        <v>5232</v>
      </c>
      <c r="D1124">
        <v>3200</v>
      </c>
      <c r="E1124" s="5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8335</v>
      </c>
      <c r="O1124" s="10">
        <f t="shared" si="102"/>
        <v>0</v>
      </c>
      <c r="P1124" s="5" t="str">
        <f t="shared" si="103"/>
        <v>0</v>
      </c>
      <c r="Q1124" t="str">
        <f t="shared" si="104"/>
        <v>games</v>
      </c>
      <c r="R1124" t="str">
        <f t="shared" si="105"/>
        <v>video games</v>
      </c>
      <c r="S1124" s="14">
        <f t="shared" si="106"/>
        <v>41410.703993055555</v>
      </c>
      <c r="T1124" s="14">
        <f t="shared" si="107"/>
        <v>41424.703993055555</v>
      </c>
    </row>
    <row r="1125" spans="1:20" ht="45" x14ac:dyDescent="0.25">
      <c r="A1125">
        <v>1123</v>
      </c>
      <c r="B1125" s="3" t="s">
        <v>1124</v>
      </c>
      <c r="C1125" s="3" t="s">
        <v>5233</v>
      </c>
      <c r="D1125">
        <v>5000</v>
      </c>
      <c r="E1125" s="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8335</v>
      </c>
      <c r="O1125" s="10">
        <f t="shared" si="102"/>
        <v>0.22</v>
      </c>
      <c r="P1125" s="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4">
        <f t="shared" si="106"/>
        <v>41718.5237037037</v>
      </c>
      <c r="T1125" s="14">
        <f t="shared" si="107"/>
        <v>41748.5237037037</v>
      </c>
    </row>
    <row r="1126" spans="1:20" ht="45" x14ac:dyDescent="0.25">
      <c r="A1126">
        <v>1124</v>
      </c>
      <c r="B1126" s="3" t="s">
        <v>1125</v>
      </c>
      <c r="C1126" s="3" t="s">
        <v>5234</v>
      </c>
      <c r="D1126">
        <v>90000</v>
      </c>
      <c r="E1126" s="5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8336</v>
      </c>
      <c r="O1126" s="10">
        <f t="shared" si="102"/>
        <v>0.47222222222222221</v>
      </c>
      <c r="P1126" s="5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4">
        <f t="shared" si="106"/>
        <v>42094.667256944449</v>
      </c>
      <c r="T1126" s="14">
        <f t="shared" si="107"/>
        <v>42124.667256944449</v>
      </c>
    </row>
    <row r="1127" spans="1:20" ht="45" x14ac:dyDescent="0.25">
      <c r="A1127">
        <v>1125</v>
      </c>
      <c r="B1127" s="3" t="s">
        <v>1126</v>
      </c>
      <c r="C1127" s="3" t="s">
        <v>5235</v>
      </c>
      <c r="D1127">
        <v>3000</v>
      </c>
      <c r="E1127" s="5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8336</v>
      </c>
      <c r="O1127" s="10">
        <f t="shared" si="102"/>
        <v>0</v>
      </c>
      <c r="P1127" s="5" t="str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4">
        <f t="shared" si="106"/>
        <v>42212.624189814815</v>
      </c>
      <c r="T1127" s="14">
        <f t="shared" si="107"/>
        <v>42272.624189814815</v>
      </c>
    </row>
    <row r="1128" spans="1:20" ht="30" x14ac:dyDescent="0.25">
      <c r="A1128">
        <v>1126</v>
      </c>
      <c r="B1128" s="3" t="s">
        <v>1127</v>
      </c>
      <c r="C1128" s="3" t="s">
        <v>5236</v>
      </c>
      <c r="D1128">
        <v>2000</v>
      </c>
      <c r="E1128" s="5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8336</v>
      </c>
      <c r="O1128" s="10">
        <f t="shared" si="102"/>
        <v>0.5</v>
      </c>
      <c r="P1128" s="5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4">
        <f t="shared" si="106"/>
        <v>42535.327476851846</v>
      </c>
      <c r="T1128" s="14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 s="5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8336</v>
      </c>
      <c r="O1129" s="10">
        <f t="shared" si="102"/>
        <v>1.6714285714285713</v>
      </c>
      <c r="P1129" s="5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4">
        <f t="shared" si="106"/>
        <v>41926.854166666664</v>
      </c>
      <c r="T1129" s="14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 s="5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8336</v>
      </c>
      <c r="O1130" s="10">
        <f t="shared" si="102"/>
        <v>0.1</v>
      </c>
      <c r="P1130" s="5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4">
        <f t="shared" si="106"/>
        <v>41828.649502314816</v>
      </c>
      <c r="T1130" s="14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 s="5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8336</v>
      </c>
      <c r="O1131" s="10">
        <f t="shared" si="102"/>
        <v>0.105</v>
      </c>
      <c r="P1131" s="5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4">
        <f t="shared" si="106"/>
        <v>42496.264965277776</v>
      </c>
      <c r="T1131" s="14">
        <f t="shared" si="107"/>
        <v>42526.264965277776</v>
      </c>
    </row>
    <row r="1132" spans="1:20" ht="45" x14ac:dyDescent="0.25">
      <c r="A1132">
        <v>1130</v>
      </c>
      <c r="B1132" s="3" t="s">
        <v>1131</v>
      </c>
      <c r="C1132" s="3" t="s">
        <v>5240</v>
      </c>
      <c r="D1132">
        <v>5000</v>
      </c>
      <c r="E1132" s="5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8336</v>
      </c>
      <c r="O1132" s="10">
        <f t="shared" si="102"/>
        <v>0.22</v>
      </c>
      <c r="P1132" s="5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4">
        <f t="shared" si="106"/>
        <v>41908.996527777781</v>
      </c>
      <c r="T1132" s="14">
        <f t="shared" si="107"/>
        <v>41969.038194444445</v>
      </c>
    </row>
    <row r="1133" spans="1:20" ht="45" x14ac:dyDescent="0.25">
      <c r="A1133">
        <v>1131</v>
      </c>
      <c r="B1133" s="3" t="s">
        <v>1132</v>
      </c>
      <c r="C1133" s="3" t="s">
        <v>5241</v>
      </c>
      <c r="D1133">
        <v>40000</v>
      </c>
      <c r="E1133" s="5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8336</v>
      </c>
      <c r="O1133" s="10">
        <f t="shared" si="102"/>
        <v>0</v>
      </c>
      <c r="P1133" s="5" t="str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4">
        <f t="shared" si="106"/>
        <v>42332.908194444448</v>
      </c>
      <c r="T1133" s="14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 s="5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8336</v>
      </c>
      <c r="O1134" s="10">
        <f t="shared" si="102"/>
        <v>14.38</v>
      </c>
      <c r="P1134" s="5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4">
        <f t="shared" si="106"/>
        <v>42706.115405092598</v>
      </c>
      <c r="T1134" s="14">
        <f t="shared" si="107"/>
        <v>42736.115405092598</v>
      </c>
    </row>
    <row r="1135" spans="1:20" ht="45" x14ac:dyDescent="0.25">
      <c r="A1135">
        <v>1133</v>
      </c>
      <c r="B1135" s="3" t="s">
        <v>1134</v>
      </c>
      <c r="C1135" s="3" t="s">
        <v>5243</v>
      </c>
      <c r="D1135">
        <v>3000</v>
      </c>
      <c r="E1135" s="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8336</v>
      </c>
      <c r="O1135" s="10">
        <f t="shared" si="102"/>
        <v>0.66666666666666674</v>
      </c>
      <c r="P1135" s="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4">
        <f t="shared" si="106"/>
        <v>41821.407187500001</v>
      </c>
      <c r="T1135" s="14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 s="5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8336</v>
      </c>
      <c r="O1136" s="10">
        <f t="shared" si="102"/>
        <v>4.0000000000000001E-3</v>
      </c>
      <c r="P1136" s="5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4">
        <f t="shared" si="106"/>
        <v>41958.285046296296</v>
      </c>
      <c r="T1136" s="14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 s="5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8336</v>
      </c>
      <c r="O1137" s="10">
        <f t="shared" si="102"/>
        <v>5</v>
      </c>
      <c r="P1137" s="5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4">
        <f t="shared" si="106"/>
        <v>42558.989513888882</v>
      </c>
      <c r="T1137" s="14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 s="5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8336</v>
      </c>
      <c r="O1138" s="10">
        <f t="shared" si="102"/>
        <v>6.4439140811455857</v>
      </c>
      <c r="P1138" s="5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4">
        <f t="shared" si="106"/>
        <v>42327.671631944439</v>
      </c>
      <c r="T1138" s="14">
        <f t="shared" si="107"/>
        <v>42357.671631944439</v>
      </c>
    </row>
    <row r="1139" spans="1:20" ht="45" x14ac:dyDescent="0.25">
      <c r="A1139">
        <v>1137</v>
      </c>
      <c r="B1139" s="3" t="s">
        <v>1138</v>
      </c>
      <c r="C1139" s="3" t="s">
        <v>5247</v>
      </c>
      <c r="D1139">
        <v>25000</v>
      </c>
      <c r="E1139" s="5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8336</v>
      </c>
      <c r="O1139" s="10">
        <f t="shared" si="102"/>
        <v>39.5</v>
      </c>
      <c r="P1139" s="5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4">
        <f t="shared" si="106"/>
        <v>42453.819687499999</v>
      </c>
      <c r="T1139" s="14">
        <f t="shared" si="107"/>
        <v>42483.819687499999</v>
      </c>
    </row>
    <row r="1140" spans="1:20" ht="45" x14ac:dyDescent="0.25">
      <c r="A1140">
        <v>1138</v>
      </c>
      <c r="B1140" s="3" t="s">
        <v>1139</v>
      </c>
      <c r="C1140" s="3" t="s">
        <v>5248</v>
      </c>
      <c r="D1140">
        <v>35000</v>
      </c>
      <c r="E1140" s="5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8336</v>
      </c>
      <c r="O1140" s="10">
        <f t="shared" si="102"/>
        <v>0.35714285714285715</v>
      </c>
      <c r="P1140" s="5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4">
        <f t="shared" si="106"/>
        <v>42736.9066087963</v>
      </c>
      <c r="T1140" s="14">
        <f t="shared" si="107"/>
        <v>42756.9066087963</v>
      </c>
    </row>
    <row r="1141" spans="1:20" ht="45" x14ac:dyDescent="0.25">
      <c r="A1141">
        <v>1139</v>
      </c>
      <c r="B1141" s="3" t="s">
        <v>1140</v>
      </c>
      <c r="C1141" s="3" t="s">
        <v>5249</v>
      </c>
      <c r="D1141">
        <v>8000</v>
      </c>
      <c r="E1141" s="5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8336</v>
      </c>
      <c r="O1141" s="10">
        <f t="shared" si="102"/>
        <v>6.25E-2</v>
      </c>
      <c r="P1141" s="5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4">
        <f t="shared" si="106"/>
        <v>41975.347523148142</v>
      </c>
      <c r="T1141" s="14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 s="5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8336</v>
      </c>
      <c r="O1142" s="10">
        <f t="shared" si="102"/>
        <v>0</v>
      </c>
      <c r="P1142" s="5" t="str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4">
        <f t="shared" si="106"/>
        <v>42192.462048611109</v>
      </c>
      <c r="T1142" s="14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 s="5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8336</v>
      </c>
      <c r="O1143" s="10">
        <f t="shared" si="102"/>
        <v>0</v>
      </c>
      <c r="P1143" s="5" t="str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4">
        <f t="shared" si="106"/>
        <v>42164.699652777781</v>
      </c>
      <c r="T1143" s="14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 s="5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8336</v>
      </c>
      <c r="O1144" s="10">
        <f t="shared" si="102"/>
        <v>0</v>
      </c>
      <c r="P1144" s="5" t="str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4">
        <f t="shared" si="106"/>
        <v>42022.006099537044</v>
      </c>
      <c r="T1144" s="14">
        <f t="shared" si="107"/>
        <v>42052.006099537044</v>
      </c>
    </row>
    <row r="1145" spans="1:20" ht="45" x14ac:dyDescent="0.25">
      <c r="A1145">
        <v>1143</v>
      </c>
      <c r="B1145" s="3" t="s">
        <v>1144</v>
      </c>
      <c r="C1145" s="3" t="s">
        <v>5253</v>
      </c>
      <c r="D1145">
        <v>45000</v>
      </c>
      <c r="E1145" s="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8336</v>
      </c>
      <c r="O1145" s="10">
        <f t="shared" si="102"/>
        <v>0.41333333333333333</v>
      </c>
      <c r="P1145" s="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4">
        <f t="shared" si="106"/>
        <v>42325.19358796296</v>
      </c>
      <c r="T1145" s="14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 s="5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8337</v>
      </c>
      <c r="O1146" s="10">
        <f t="shared" si="102"/>
        <v>0</v>
      </c>
      <c r="P1146" s="5" t="str">
        <f t="shared" si="103"/>
        <v>0</v>
      </c>
      <c r="Q1146" t="str">
        <f t="shared" si="104"/>
        <v>food</v>
      </c>
      <c r="R1146" t="str">
        <f t="shared" si="105"/>
        <v>food trucks</v>
      </c>
      <c r="S1146" s="14">
        <f t="shared" si="106"/>
        <v>42093.181944444441</v>
      </c>
      <c r="T1146" s="14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 s="5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8337</v>
      </c>
      <c r="O1147" s="10">
        <f t="shared" si="102"/>
        <v>0.125</v>
      </c>
      <c r="P1147" s="5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4">
        <f t="shared" si="106"/>
        <v>41854.747592592597</v>
      </c>
      <c r="T1147" s="14">
        <f t="shared" si="107"/>
        <v>41914.747592592597</v>
      </c>
    </row>
    <row r="1148" spans="1:20" ht="30" x14ac:dyDescent="0.25">
      <c r="A1148">
        <v>1146</v>
      </c>
      <c r="B1148" s="3" t="s">
        <v>1147</v>
      </c>
      <c r="C1148" s="3" t="s">
        <v>5256</v>
      </c>
      <c r="D1148">
        <v>6000</v>
      </c>
      <c r="E1148" s="5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8337</v>
      </c>
      <c r="O1148" s="10">
        <f t="shared" si="102"/>
        <v>8.8333333333333339</v>
      </c>
      <c r="P1148" s="5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4">
        <f t="shared" si="106"/>
        <v>41723.9533912037</v>
      </c>
      <c r="T1148" s="14">
        <f t="shared" si="107"/>
        <v>41761.9533912037</v>
      </c>
    </row>
    <row r="1149" spans="1:20" ht="45" x14ac:dyDescent="0.25">
      <c r="A1149">
        <v>1147</v>
      </c>
      <c r="B1149" s="3" t="s">
        <v>1148</v>
      </c>
      <c r="C1149" s="3" t="s">
        <v>5257</v>
      </c>
      <c r="D1149">
        <v>25000</v>
      </c>
      <c r="E1149" s="5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8337</v>
      </c>
      <c r="O1149" s="10">
        <f t="shared" si="102"/>
        <v>0</v>
      </c>
      <c r="P1149" s="5" t="str">
        <f t="shared" si="103"/>
        <v>0</v>
      </c>
      <c r="Q1149" t="str">
        <f t="shared" si="104"/>
        <v>food</v>
      </c>
      <c r="R1149" t="str">
        <f t="shared" si="105"/>
        <v>food trucks</v>
      </c>
      <c r="S1149" s="14">
        <f t="shared" si="106"/>
        <v>41871.972025462965</v>
      </c>
      <c r="T1149" s="14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 s="5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8337</v>
      </c>
      <c r="O1150" s="10">
        <f t="shared" si="102"/>
        <v>0.48666666666666669</v>
      </c>
      <c r="P1150" s="5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4">
        <f t="shared" si="106"/>
        <v>42675.171076388884</v>
      </c>
      <c r="T1150" s="14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 s="5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8337</v>
      </c>
      <c r="O1151" s="10">
        <f t="shared" si="102"/>
        <v>0.15</v>
      </c>
      <c r="P1151" s="5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4">
        <f t="shared" si="106"/>
        <v>42507.71025462963</v>
      </c>
      <c r="T1151" s="14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 s="5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8337</v>
      </c>
      <c r="O1152" s="10">
        <f t="shared" si="102"/>
        <v>10.08</v>
      </c>
      <c r="P1152" s="5">
        <f t="shared" si="103"/>
        <v>42</v>
      </c>
      <c r="Q1152" t="str">
        <f t="shared" si="104"/>
        <v>food</v>
      </c>
      <c r="R1152" t="str">
        <f t="shared" si="105"/>
        <v>food trucks</v>
      </c>
      <c r="S1152" s="14">
        <f t="shared" si="106"/>
        <v>42317.954571759255</v>
      </c>
      <c r="T1152" s="14">
        <f t="shared" si="107"/>
        <v>42377.954571759255</v>
      </c>
    </row>
    <row r="1153" spans="1:20" ht="45" x14ac:dyDescent="0.25">
      <c r="A1153">
        <v>1151</v>
      </c>
      <c r="B1153" s="3" t="s">
        <v>1152</v>
      </c>
      <c r="C1153" s="3" t="s">
        <v>5261</v>
      </c>
      <c r="D1153">
        <v>25000</v>
      </c>
      <c r="E1153" s="5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8337</v>
      </c>
      <c r="O1153" s="10">
        <f t="shared" si="102"/>
        <v>0</v>
      </c>
      <c r="P1153" s="5" t="str">
        <f t="shared" si="103"/>
        <v>0</v>
      </c>
      <c r="Q1153" t="str">
        <f t="shared" si="104"/>
        <v>food</v>
      </c>
      <c r="R1153" t="str">
        <f t="shared" si="105"/>
        <v>food trucks</v>
      </c>
      <c r="S1153" s="14">
        <f t="shared" si="106"/>
        <v>42224.102581018517</v>
      </c>
      <c r="T1153" s="14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 s="5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8337</v>
      </c>
      <c r="O1154" s="10">
        <f t="shared" ref="O1154:O1217" si="108">(E1154/D1154)*100</f>
        <v>5.6937500000000005</v>
      </c>
      <c r="P1154" s="5">
        <f t="shared" ref="P1154:P1217" si="109">IFERROR((E1154/L1154),"0")</f>
        <v>60.733333333333334</v>
      </c>
      <c r="Q1154" t="str">
        <f t="shared" ref="Q1154:Q1217" si="110">LEFT(N1154,FIND("/",N1154)-1)</f>
        <v>food</v>
      </c>
      <c r="R1154" t="str">
        <f t="shared" ref="R1154:R1217" si="111">RIGHT(N1154,LEN(N1154)-SEARCH("/",N1154))</f>
        <v>food trucks</v>
      </c>
      <c r="S1154" s="14">
        <f t="shared" ref="S1154:S1217" si="112">(((J1154/60)/60)/24) + DATE(1970,1,1)</f>
        <v>42109.709629629629</v>
      </c>
      <c r="T1154" s="14">
        <f t="shared" ref="T1154:T1217" si="113">(((I1154/60)/60)/24) + DATE(1970,1,1)</f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 s="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8337</v>
      </c>
      <c r="O1155" s="10">
        <f t="shared" si="108"/>
        <v>0.625</v>
      </c>
      <c r="P1155" s="5">
        <f t="shared" si="109"/>
        <v>50</v>
      </c>
      <c r="Q1155" t="str">
        <f t="shared" si="110"/>
        <v>food</v>
      </c>
      <c r="R1155" t="str">
        <f t="shared" si="111"/>
        <v>food trucks</v>
      </c>
      <c r="S1155" s="14">
        <f t="shared" si="112"/>
        <v>42143.714178240742</v>
      </c>
      <c r="T1155" s="14">
        <f t="shared" si="113"/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 s="5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8337</v>
      </c>
      <c r="O1156" s="10">
        <f t="shared" si="108"/>
        <v>6.5</v>
      </c>
      <c r="P1156" s="5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4">
        <f t="shared" si="112"/>
        <v>42223.108865740738</v>
      </c>
      <c r="T1156" s="14">
        <f t="shared" si="113"/>
        <v>42253.108865740738</v>
      </c>
    </row>
    <row r="1157" spans="1:20" ht="45" x14ac:dyDescent="0.25">
      <c r="A1157">
        <v>1155</v>
      </c>
      <c r="B1157" s="3" t="s">
        <v>1156</v>
      </c>
      <c r="C1157" s="3" t="s">
        <v>5265</v>
      </c>
      <c r="D1157">
        <v>25000</v>
      </c>
      <c r="E1157" s="5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8337</v>
      </c>
      <c r="O1157" s="10">
        <f t="shared" si="108"/>
        <v>0.752</v>
      </c>
      <c r="P1157" s="5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4">
        <f t="shared" si="112"/>
        <v>41835.763981481483</v>
      </c>
      <c r="T1157" s="14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 s="5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8337</v>
      </c>
      <c r="O1158" s="10">
        <f t="shared" si="108"/>
        <v>0</v>
      </c>
      <c r="P1158" s="5" t="str">
        <f t="shared" si="109"/>
        <v>0</v>
      </c>
      <c r="Q1158" t="str">
        <f t="shared" si="110"/>
        <v>food</v>
      </c>
      <c r="R1158" t="str">
        <f t="shared" si="111"/>
        <v>food trucks</v>
      </c>
      <c r="S1158" s="14">
        <f t="shared" si="112"/>
        <v>42029.07131944444</v>
      </c>
      <c r="T1158" s="14">
        <f t="shared" si="113"/>
        <v>42059.07131944444</v>
      </c>
    </row>
    <row r="1159" spans="1:20" ht="45" x14ac:dyDescent="0.25">
      <c r="A1159">
        <v>1157</v>
      </c>
      <c r="B1159" s="3" t="s">
        <v>1158</v>
      </c>
      <c r="C1159" s="3" t="s">
        <v>5267</v>
      </c>
      <c r="D1159">
        <v>10000</v>
      </c>
      <c r="E1159" s="5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8337</v>
      </c>
      <c r="O1159" s="10">
        <f t="shared" si="108"/>
        <v>1.51</v>
      </c>
      <c r="P1159" s="5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4">
        <f t="shared" si="112"/>
        <v>41918.628240740742</v>
      </c>
      <c r="T1159" s="14">
        <f t="shared" si="113"/>
        <v>41978.669907407413</v>
      </c>
    </row>
    <row r="1160" spans="1:20" ht="45" x14ac:dyDescent="0.25">
      <c r="A1160">
        <v>1158</v>
      </c>
      <c r="B1160" s="3" t="s">
        <v>1159</v>
      </c>
      <c r="C1160" s="3" t="s">
        <v>5268</v>
      </c>
      <c r="D1160">
        <v>7500</v>
      </c>
      <c r="E1160" s="5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8337</v>
      </c>
      <c r="O1160" s="10">
        <f t="shared" si="108"/>
        <v>0.46666666666666673</v>
      </c>
      <c r="P1160" s="5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4">
        <f t="shared" si="112"/>
        <v>41952.09175925926</v>
      </c>
      <c r="T1160" s="14">
        <f t="shared" si="113"/>
        <v>41982.09175925926</v>
      </c>
    </row>
    <row r="1161" spans="1:20" ht="45" x14ac:dyDescent="0.25">
      <c r="A1161">
        <v>1159</v>
      </c>
      <c r="B1161" s="3" t="s">
        <v>1160</v>
      </c>
      <c r="C1161" s="3" t="s">
        <v>5269</v>
      </c>
      <c r="D1161">
        <v>6750</v>
      </c>
      <c r="E1161" s="5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8337</v>
      </c>
      <c r="O1161" s="10">
        <f t="shared" si="108"/>
        <v>0</v>
      </c>
      <c r="P1161" s="5" t="str">
        <f t="shared" si="109"/>
        <v>0</v>
      </c>
      <c r="Q1161" t="str">
        <f t="shared" si="110"/>
        <v>food</v>
      </c>
      <c r="R1161" t="str">
        <f t="shared" si="111"/>
        <v>food trucks</v>
      </c>
      <c r="S1161" s="14">
        <f t="shared" si="112"/>
        <v>42154.726446759261</v>
      </c>
      <c r="T1161" s="14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 s="5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8337</v>
      </c>
      <c r="O1162" s="10">
        <f t="shared" si="108"/>
        <v>3.85</v>
      </c>
      <c r="P1162" s="5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4">
        <f t="shared" si="112"/>
        <v>42061.154930555553</v>
      </c>
      <c r="T1162" s="14">
        <f t="shared" si="113"/>
        <v>42091.113263888896</v>
      </c>
    </row>
    <row r="1163" spans="1:20" ht="45" x14ac:dyDescent="0.25">
      <c r="A1163">
        <v>1161</v>
      </c>
      <c r="B1163" s="3" t="s">
        <v>1162</v>
      </c>
      <c r="C1163" s="3" t="s">
        <v>5271</v>
      </c>
      <c r="D1163">
        <v>18000</v>
      </c>
      <c r="E1163" s="5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8337</v>
      </c>
      <c r="O1163" s="10">
        <f t="shared" si="108"/>
        <v>0</v>
      </c>
      <c r="P1163" s="5" t="str">
        <f t="shared" si="109"/>
        <v>0</v>
      </c>
      <c r="Q1163" t="str">
        <f t="shared" si="110"/>
        <v>food</v>
      </c>
      <c r="R1163" t="str">
        <f t="shared" si="111"/>
        <v>food trucks</v>
      </c>
      <c r="S1163" s="14">
        <f t="shared" si="112"/>
        <v>42122.629502314812</v>
      </c>
      <c r="T1163" s="14">
        <f t="shared" si="113"/>
        <v>42143.629502314812</v>
      </c>
    </row>
    <row r="1164" spans="1:20" ht="45" x14ac:dyDescent="0.25">
      <c r="A1164">
        <v>1162</v>
      </c>
      <c r="B1164" s="3" t="s">
        <v>1163</v>
      </c>
      <c r="C1164" s="3" t="s">
        <v>5272</v>
      </c>
      <c r="D1164">
        <v>60000</v>
      </c>
      <c r="E1164" s="5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8337</v>
      </c>
      <c r="O1164" s="10">
        <f t="shared" si="108"/>
        <v>5.8333333333333341E-2</v>
      </c>
      <c r="P1164" s="5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4">
        <f t="shared" si="112"/>
        <v>41876.683611111112</v>
      </c>
      <c r="T1164" s="14">
        <f t="shared" si="113"/>
        <v>41907.683611111112</v>
      </c>
    </row>
    <row r="1165" spans="1:20" ht="45" x14ac:dyDescent="0.25">
      <c r="A1165">
        <v>1163</v>
      </c>
      <c r="B1165" s="3" t="s">
        <v>1164</v>
      </c>
      <c r="C1165" s="3" t="s">
        <v>5273</v>
      </c>
      <c r="D1165">
        <v>5200</v>
      </c>
      <c r="E1165" s="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8337</v>
      </c>
      <c r="O1165" s="10">
        <f t="shared" si="108"/>
        <v>0</v>
      </c>
      <c r="P1165" s="5" t="str">
        <f t="shared" si="109"/>
        <v>0</v>
      </c>
      <c r="Q1165" t="str">
        <f t="shared" si="110"/>
        <v>food</v>
      </c>
      <c r="R1165" t="str">
        <f t="shared" si="111"/>
        <v>food trucks</v>
      </c>
      <c r="S1165" s="14">
        <f t="shared" si="112"/>
        <v>41830.723611111112</v>
      </c>
      <c r="T1165" s="14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 s="5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8337</v>
      </c>
      <c r="O1166" s="10">
        <f t="shared" si="108"/>
        <v>0</v>
      </c>
      <c r="P1166" s="5" t="str">
        <f t="shared" si="109"/>
        <v>0</v>
      </c>
      <c r="Q1166" t="str">
        <f t="shared" si="110"/>
        <v>food</v>
      </c>
      <c r="R1166" t="str">
        <f t="shared" si="111"/>
        <v>food trucks</v>
      </c>
      <c r="S1166" s="14">
        <f t="shared" si="112"/>
        <v>42509.724328703705</v>
      </c>
      <c r="T1166" s="14">
        <f t="shared" si="113"/>
        <v>42539.724328703705</v>
      </c>
    </row>
    <row r="1167" spans="1:20" ht="45" x14ac:dyDescent="0.25">
      <c r="A1167">
        <v>1165</v>
      </c>
      <c r="B1167" s="3" t="s">
        <v>1166</v>
      </c>
      <c r="C1167" s="3" t="s">
        <v>5275</v>
      </c>
      <c r="D1167">
        <v>10000</v>
      </c>
      <c r="E1167" s="5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8337</v>
      </c>
      <c r="O1167" s="10">
        <f t="shared" si="108"/>
        <v>20.705000000000002</v>
      </c>
      <c r="P1167" s="5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4">
        <f t="shared" si="112"/>
        <v>41792.214467592588</v>
      </c>
      <c r="T1167" s="14">
        <f t="shared" si="113"/>
        <v>41826.214467592588</v>
      </c>
    </row>
    <row r="1168" spans="1:20" ht="45" x14ac:dyDescent="0.25">
      <c r="A1168">
        <v>1166</v>
      </c>
      <c r="B1168" s="3" t="s">
        <v>1167</v>
      </c>
      <c r="C1168" s="3" t="s">
        <v>5276</v>
      </c>
      <c r="D1168">
        <v>15000</v>
      </c>
      <c r="E1168" s="5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8337</v>
      </c>
      <c r="O1168" s="10">
        <f t="shared" si="108"/>
        <v>19.139999999999997</v>
      </c>
      <c r="P1168" s="5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4">
        <f t="shared" si="112"/>
        <v>42150.485439814816</v>
      </c>
      <c r="T1168" s="14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 s="5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8337</v>
      </c>
      <c r="O1169" s="10">
        <f t="shared" si="108"/>
        <v>1.6316666666666666</v>
      </c>
      <c r="P1169" s="5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4">
        <f t="shared" si="112"/>
        <v>41863.734895833331</v>
      </c>
      <c r="T1169" s="14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 s="5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8337</v>
      </c>
      <c r="O1170" s="10">
        <f t="shared" si="108"/>
        <v>5.6666666666666661</v>
      </c>
      <c r="P1170" s="5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4">
        <f t="shared" si="112"/>
        <v>42605.053993055553</v>
      </c>
      <c r="T1170" s="14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 s="5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8337</v>
      </c>
      <c r="O1171" s="10">
        <f t="shared" si="108"/>
        <v>0.16999999999999998</v>
      </c>
      <c r="P1171" s="5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4">
        <f t="shared" si="112"/>
        <v>42027.353738425925</v>
      </c>
      <c r="T1171" s="14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 s="5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8337</v>
      </c>
      <c r="O1172" s="10">
        <f t="shared" si="108"/>
        <v>0.4</v>
      </c>
      <c r="P1172" s="5">
        <f t="shared" si="109"/>
        <v>50</v>
      </c>
      <c r="Q1172" t="str">
        <f t="shared" si="110"/>
        <v>food</v>
      </c>
      <c r="R1172" t="str">
        <f t="shared" si="111"/>
        <v>food trucks</v>
      </c>
      <c r="S1172" s="14">
        <f t="shared" si="112"/>
        <v>42124.893182870372</v>
      </c>
      <c r="T1172" s="14">
        <f t="shared" si="113"/>
        <v>42154.893182870372</v>
      </c>
    </row>
    <row r="1173" spans="1:20" ht="30" x14ac:dyDescent="0.25">
      <c r="A1173">
        <v>1171</v>
      </c>
      <c r="B1173" s="3" t="s">
        <v>1172</v>
      </c>
      <c r="C1173" s="3" t="s">
        <v>5281</v>
      </c>
      <c r="D1173">
        <v>25000</v>
      </c>
      <c r="E1173" s="5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8337</v>
      </c>
      <c r="O1173" s="10">
        <f t="shared" si="108"/>
        <v>0.1</v>
      </c>
      <c r="P1173" s="5">
        <f t="shared" si="109"/>
        <v>25</v>
      </c>
      <c r="Q1173" t="str">
        <f t="shared" si="110"/>
        <v>food</v>
      </c>
      <c r="R1173" t="str">
        <f t="shared" si="111"/>
        <v>food trucks</v>
      </c>
      <c r="S1173" s="14">
        <f t="shared" si="112"/>
        <v>41938.804710648146</v>
      </c>
      <c r="T1173" s="14">
        <f t="shared" si="113"/>
        <v>41956.846377314811</v>
      </c>
    </row>
    <row r="1174" spans="1:20" x14ac:dyDescent="0.25">
      <c r="A1174">
        <v>1172</v>
      </c>
      <c r="B1174" s="3" t="s">
        <v>1173</v>
      </c>
      <c r="C1174" s="3" t="s">
        <v>5282</v>
      </c>
      <c r="D1174">
        <v>9000</v>
      </c>
      <c r="E1174" s="5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8337</v>
      </c>
      <c r="O1174" s="10">
        <f t="shared" si="108"/>
        <v>0</v>
      </c>
      <c r="P1174" s="5" t="str">
        <f t="shared" si="109"/>
        <v>0</v>
      </c>
      <c r="Q1174" t="str">
        <f t="shared" si="110"/>
        <v>food</v>
      </c>
      <c r="R1174" t="str">
        <f t="shared" si="111"/>
        <v>food trucks</v>
      </c>
      <c r="S1174" s="14">
        <f t="shared" si="112"/>
        <v>41841.682314814818</v>
      </c>
      <c r="T1174" s="14">
        <f t="shared" si="113"/>
        <v>41871.682314814818</v>
      </c>
    </row>
    <row r="1175" spans="1:20" ht="45" x14ac:dyDescent="0.25">
      <c r="A1175">
        <v>1173</v>
      </c>
      <c r="B1175" s="3" t="s">
        <v>1174</v>
      </c>
      <c r="C1175" s="3" t="s">
        <v>5283</v>
      </c>
      <c r="D1175">
        <v>125000</v>
      </c>
      <c r="E1175" s="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8337</v>
      </c>
      <c r="O1175" s="10">
        <f t="shared" si="108"/>
        <v>2.4E-2</v>
      </c>
      <c r="P1175" s="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4">
        <f t="shared" si="112"/>
        <v>42184.185844907406</v>
      </c>
      <c r="T1175" s="14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 s="5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8337</v>
      </c>
      <c r="O1176" s="10">
        <f t="shared" si="108"/>
        <v>5.9066666666666672</v>
      </c>
      <c r="P1176" s="5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4">
        <f t="shared" si="112"/>
        <v>42468.84174768519</v>
      </c>
      <c r="T1176" s="14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 s="5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8337</v>
      </c>
      <c r="O1177" s="10">
        <f t="shared" si="108"/>
        <v>2.9250000000000003</v>
      </c>
      <c r="P1177" s="5">
        <f t="shared" si="109"/>
        <v>65</v>
      </c>
      <c r="Q1177" t="str">
        <f t="shared" si="110"/>
        <v>food</v>
      </c>
      <c r="R1177" t="str">
        <f t="shared" si="111"/>
        <v>food trucks</v>
      </c>
      <c r="S1177" s="14">
        <f t="shared" si="112"/>
        <v>42170.728460648148</v>
      </c>
      <c r="T1177" s="14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 s="5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8337</v>
      </c>
      <c r="O1178" s="10">
        <f t="shared" si="108"/>
        <v>5.7142857142857143E-3</v>
      </c>
      <c r="P1178" s="5">
        <f t="shared" si="109"/>
        <v>10</v>
      </c>
      <c r="Q1178" t="str">
        <f t="shared" si="110"/>
        <v>food</v>
      </c>
      <c r="R1178" t="str">
        <f t="shared" si="111"/>
        <v>food trucks</v>
      </c>
      <c r="S1178" s="14">
        <f t="shared" si="112"/>
        <v>42746.019652777773</v>
      </c>
      <c r="T1178" s="14">
        <f t="shared" si="113"/>
        <v>42800.541666666672</v>
      </c>
    </row>
    <row r="1179" spans="1:20" ht="45" x14ac:dyDescent="0.25">
      <c r="A1179">
        <v>1177</v>
      </c>
      <c r="B1179" s="3" t="s">
        <v>1178</v>
      </c>
      <c r="C1179" s="3" t="s">
        <v>5287</v>
      </c>
      <c r="D1179">
        <v>6000</v>
      </c>
      <c r="E1179" s="5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8337</v>
      </c>
      <c r="O1179" s="10">
        <f t="shared" si="108"/>
        <v>0</v>
      </c>
      <c r="P1179" s="5" t="str">
        <f t="shared" si="109"/>
        <v>0</v>
      </c>
      <c r="Q1179" t="str">
        <f t="shared" si="110"/>
        <v>food</v>
      </c>
      <c r="R1179" t="str">
        <f t="shared" si="111"/>
        <v>food trucks</v>
      </c>
      <c r="S1179" s="14">
        <f t="shared" si="112"/>
        <v>41897.660833333335</v>
      </c>
      <c r="T1179" s="14">
        <f t="shared" si="113"/>
        <v>41927.660833333335</v>
      </c>
    </row>
    <row r="1180" spans="1:20" ht="45" x14ac:dyDescent="0.25">
      <c r="A1180">
        <v>1178</v>
      </c>
      <c r="B1180" s="3" t="s">
        <v>1179</v>
      </c>
      <c r="C1180" s="3" t="s">
        <v>5288</v>
      </c>
      <c r="D1180">
        <v>75000</v>
      </c>
      <c r="E1180" s="5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8337</v>
      </c>
      <c r="O1180" s="10">
        <f t="shared" si="108"/>
        <v>6.6666666666666671E-3</v>
      </c>
      <c r="P1180" s="5">
        <f t="shared" si="109"/>
        <v>5</v>
      </c>
      <c r="Q1180" t="str">
        <f t="shared" si="110"/>
        <v>food</v>
      </c>
      <c r="R1180" t="str">
        <f t="shared" si="111"/>
        <v>food trucks</v>
      </c>
      <c r="S1180" s="14">
        <f t="shared" si="112"/>
        <v>41837.905694444446</v>
      </c>
      <c r="T1180" s="14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 s="5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8337</v>
      </c>
      <c r="O1181" s="10">
        <f t="shared" si="108"/>
        <v>5.3333333333333339</v>
      </c>
      <c r="P1181" s="5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4">
        <f t="shared" si="112"/>
        <v>42275.720219907409</v>
      </c>
      <c r="T1181" s="14">
        <f t="shared" si="113"/>
        <v>42305.720219907409</v>
      </c>
    </row>
    <row r="1182" spans="1:20" ht="30" x14ac:dyDescent="0.25">
      <c r="A1182">
        <v>1180</v>
      </c>
      <c r="B1182" s="3" t="s">
        <v>1181</v>
      </c>
      <c r="C1182" s="3" t="s">
        <v>5290</v>
      </c>
      <c r="D1182">
        <v>50000</v>
      </c>
      <c r="E1182" s="5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8337</v>
      </c>
      <c r="O1182" s="10">
        <f t="shared" si="108"/>
        <v>11.75</v>
      </c>
      <c r="P1182" s="5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4">
        <f t="shared" si="112"/>
        <v>41781.806875000002</v>
      </c>
      <c r="T1182" s="14">
        <f t="shared" si="113"/>
        <v>41818.806875000002</v>
      </c>
    </row>
    <row r="1183" spans="1:20" x14ac:dyDescent="0.25">
      <c r="A1183">
        <v>1181</v>
      </c>
      <c r="B1183" s="3" t="s">
        <v>1182</v>
      </c>
      <c r="C1183" s="3" t="s">
        <v>5291</v>
      </c>
      <c r="D1183">
        <v>50000</v>
      </c>
      <c r="E1183" s="5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8337</v>
      </c>
      <c r="O1183" s="10">
        <f t="shared" si="108"/>
        <v>8.0000000000000002E-3</v>
      </c>
      <c r="P1183" s="5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4">
        <f t="shared" si="112"/>
        <v>42034.339363425926</v>
      </c>
      <c r="T1183" s="14">
        <f t="shared" si="113"/>
        <v>42064.339363425926</v>
      </c>
    </row>
    <row r="1184" spans="1:20" ht="45" x14ac:dyDescent="0.25">
      <c r="A1184">
        <v>1182</v>
      </c>
      <c r="B1184" s="3" t="s">
        <v>1183</v>
      </c>
      <c r="C1184" s="3" t="s">
        <v>5292</v>
      </c>
      <c r="D1184">
        <v>1000</v>
      </c>
      <c r="E1184" s="5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8337</v>
      </c>
      <c r="O1184" s="10">
        <f t="shared" si="108"/>
        <v>4.2</v>
      </c>
      <c r="P1184" s="5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4">
        <f t="shared" si="112"/>
        <v>42728.827407407407</v>
      </c>
      <c r="T1184" s="14">
        <f t="shared" si="113"/>
        <v>42747.695833333331</v>
      </c>
    </row>
    <row r="1185" spans="1:20" ht="45" x14ac:dyDescent="0.25">
      <c r="A1185">
        <v>1183</v>
      </c>
      <c r="B1185" s="3" t="s">
        <v>1184</v>
      </c>
      <c r="C1185" s="3" t="s">
        <v>5293</v>
      </c>
      <c r="D1185">
        <v>2500</v>
      </c>
      <c r="E1185" s="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8337</v>
      </c>
      <c r="O1185" s="10">
        <f t="shared" si="108"/>
        <v>4</v>
      </c>
      <c r="P1185" s="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4">
        <f t="shared" si="112"/>
        <v>42656.86137731481</v>
      </c>
      <c r="T1185" s="14">
        <f t="shared" si="113"/>
        <v>42676.165972222225</v>
      </c>
    </row>
    <row r="1186" spans="1:20" ht="45" x14ac:dyDescent="0.25">
      <c r="A1186">
        <v>1184</v>
      </c>
      <c r="B1186" s="3" t="s">
        <v>1185</v>
      </c>
      <c r="C1186" s="3" t="s">
        <v>5294</v>
      </c>
      <c r="D1186">
        <v>22000</v>
      </c>
      <c r="E1186" s="5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8338</v>
      </c>
      <c r="O1186" s="10">
        <f t="shared" si="108"/>
        <v>104.93636363636362</v>
      </c>
      <c r="P1186" s="5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4">
        <f t="shared" si="112"/>
        <v>42741.599664351852</v>
      </c>
      <c r="T1186" s="14">
        <f t="shared" si="113"/>
        <v>42772.599664351852</v>
      </c>
    </row>
    <row r="1187" spans="1:20" ht="45" x14ac:dyDescent="0.25">
      <c r="A1187">
        <v>1185</v>
      </c>
      <c r="B1187" s="3" t="s">
        <v>1186</v>
      </c>
      <c r="C1187" s="3" t="s">
        <v>5295</v>
      </c>
      <c r="D1187">
        <v>12500</v>
      </c>
      <c r="E1187" s="5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8338</v>
      </c>
      <c r="O1187" s="10">
        <f t="shared" si="108"/>
        <v>105.44</v>
      </c>
      <c r="P1187" s="5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4">
        <f t="shared" si="112"/>
        <v>42130.865150462967</v>
      </c>
      <c r="T1187" s="14">
        <f t="shared" si="113"/>
        <v>42163.166666666672</v>
      </c>
    </row>
    <row r="1188" spans="1:20" ht="45" x14ac:dyDescent="0.25">
      <c r="A1188">
        <v>1186</v>
      </c>
      <c r="B1188" s="3" t="s">
        <v>1187</v>
      </c>
      <c r="C1188" s="3" t="s">
        <v>5296</v>
      </c>
      <c r="D1188">
        <v>7500</v>
      </c>
      <c r="E1188" s="5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8338</v>
      </c>
      <c r="O1188" s="10">
        <f t="shared" si="108"/>
        <v>106.73333333333332</v>
      </c>
      <c r="P1188" s="5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4">
        <f t="shared" si="112"/>
        <v>42123.86336805555</v>
      </c>
      <c r="T1188" s="14">
        <f t="shared" si="113"/>
        <v>42156.945833333331</v>
      </c>
    </row>
    <row r="1189" spans="1:20" ht="45" x14ac:dyDescent="0.25">
      <c r="A1189">
        <v>1187</v>
      </c>
      <c r="B1189" s="3" t="s">
        <v>1188</v>
      </c>
      <c r="C1189" s="3" t="s">
        <v>5297</v>
      </c>
      <c r="D1189">
        <v>8750</v>
      </c>
      <c r="E1189" s="5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8338</v>
      </c>
      <c r="O1189" s="10">
        <f t="shared" si="108"/>
        <v>104.12571428571428</v>
      </c>
      <c r="P1189" s="5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4">
        <f t="shared" si="112"/>
        <v>42109.894942129627</v>
      </c>
      <c r="T1189" s="14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 s="5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8338</v>
      </c>
      <c r="O1190" s="10">
        <f t="shared" si="108"/>
        <v>160.54999999999998</v>
      </c>
      <c r="P1190" s="5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4">
        <f t="shared" si="112"/>
        <v>42711.700694444444</v>
      </c>
      <c r="T1190" s="14">
        <f t="shared" si="113"/>
        <v>42732.700694444444</v>
      </c>
    </row>
    <row r="1191" spans="1:20" ht="45" x14ac:dyDescent="0.25">
      <c r="A1191">
        <v>1189</v>
      </c>
      <c r="B1191" s="3" t="s">
        <v>1190</v>
      </c>
      <c r="C1191" s="3" t="s">
        <v>5299</v>
      </c>
      <c r="D1191">
        <v>9000</v>
      </c>
      <c r="E1191" s="5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8338</v>
      </c>
      <c r="O1191" s="10">
        <f t="shared" si="108"/>
        <v>107.77777777777777</v>
      </c>
      <c r="P1191" s="5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4">
        <f t="shared" si="112"/>
        <v>42529.979108796295</v>
      </c>
      <c r="T1191" s="14">
        <f t="shared" si="113"/>
        <v>42550.979108796295</v>
      </c>
    </row>
    <row r="1192" spans="1:20" ht="30" x14ac:dyDescent="0.25">
      <c r="A1192">
        <v>1190</v>
      </c>
      <c r="B1192" s="3" t="s">
        <v>1191</v>
      </c>
      <c r="C1192" s="3" t="s">
        <v>5300</v>
      </c>
      <c r="D1192">
        <v>500</v>
      </c>
      <c r="E1192" s="5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8338</v>
      </c>
      <c r="O1192" s="10">
        <f t="shared" si="108"/>
        <v>135</v>
      </c>
      <c r="P1192" s="5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4">
        <f t="shared" si="112"/>
        <v>41852.665798611109</v>
      </c>
      <c r="T1192" s="14">
        <f t="shared" si="113"/>
        <v>41882.665798611109</v>
      </c>
    </row>
    <row r="1193" spans="1:20" ht="45" x14ac:dyDescent="0.25">
      <c r="A1193">
        <v>1191</v>
      </c>
      <c r="B1193" s="3" t="s">
        <v>1192</v>
      </c>
      <c r="C1193" s="3" t="s">
        <v>5301</v>
      </c>
      <c r="D1193">
        <v>2700</v>
      </c>
      <c r="E1193" s="5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8338</v>
      </c>
      <c r="O1193" s="10">
        <f t="shared" si="108"/>
        <v>109.07407407407408</v>
      </c>
      <c r="P1193" s="5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4">
        <f t="shared" si="112"/>
        <v>42419.603703703702</v>
      </c>
      <c r="T1193" s="14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 s="5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8338</v>
      </c>
      <c r="O1194" s="10">
        <f t="shared" si="108"/>
        <v>290</v>
      </c>
      <c r="P1194" s="5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4">
        <f t="shared" si="112"/>
        <v>42747.506689814814</v>
      </c>
      <c r="T1194" s="14">
        <f t="shared" si="113"/>
        <v>42777.506689814814</v>
      </c>
    </row>
    <row r="1195" spans="1:20" ht="45" x14ac:dyDescent="0.25">
      <c r="A1195">
        <v>1193</v>
      </c>
      <c r="B1195" s="3" t="s">
        <v>1194</v>
      </c>
      <c r="C1195" s="3" t="s">
        <v>5303</v>
      </c>
      <c r="D1195">
        <v>21000</v>
      </c>
      <c r="E1195" s="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8338</v>
      </c>
      <c r="O1195" s="10">
        <f t="shared" si="108"/>
        <v>103.95714285714286</v>
      </c>
      <c r="P1195" s="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4">
        <f t="shared" si="112"/>
        <v>42409.776076388895</v>
      </c>
      <c r="T1195" s="14">
        <f t="shared" si="113"/>
        <v>42469.734409722223</v>
      </c>
    </row>
    <row r="1196" spans="1:20" ht="45" x14ac:dyDescent="0.25">
      <c r="A1196">
        <v>1194</v>
      </c>
      <c r="B1196" s="3" t="s">
        <v>1195</v>
      </c>
      <c r="C1196" s="3" t="s">
        <v>5304</v>
      </c>
      <c r="D1196">
        <v>12500</v>
      </c>
      <c r="E1196" s="5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8338</v>
      </c>
      <c r="O1196" s="10">
        <f t="shared" si="108"/>
        <v>322.24</v>
      </c>
      <c r="P1196" s="5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4">
        <f t="shared" si="112"/>
        <v>42072.488182870366</v>
      </c>
      <c r="T1196" s="14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 s="5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8338</v>
      </c>
      <c r="O1197" s="10">
        <f t="shared" si="108"/>
        <v>135</v>
      </c>
      <c r="P1197" s="5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4">
        <f t="shared" si="112"/>
        <v>42298.34783564815</v>
      </c>
      <c r="T1197" s="14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 s="5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8338</v>
      </c>
      <c r="O1198" s="10">
        <f t="shared" si="108"/>
        <v>269.91034482758624</v>
      </c>
      <c r="P1198" s="5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4">
        <f t="shared" si="112"/>
        <v>42326.818738425922</v>
      </c>
      <c r="T1198" s="14">
        <f t="shared" si="113"/>
        <v>42356.818738425922</v>
      </c>
    </row>
    <row r="1199" spans="1:20" ht="45" x14ac:dyDescent="0.25">
      <c r="A1199">
        <v>1197</v>
      </c>
      <c r="B1199" s="3" t="s">
        <v>1198</v>
      </c>
      <c r="C1199" s="3" t="s">
        <v>5307</v>
      </c>
      <c r="D1199">
        <v>15000</v>
      </c>
      <c r="E1199" s="5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8338</v>
      </c>
      <c r="O1199" s="10">
        <f t="shared" si="108"/>
        <v>253.29333333333332</v>
      </c>
      <c r="P1199" s="5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4">
        <f t="shared" si="112"/>
        <v>42503.66474537037</v>
      </c>
      <c r="T1199" s="14">
        <f t="shared" si="113"/>
        <v>42534.249305555553</v>
      </c>
    </row>
    <row r="1200" spans="1:20" ht="45" x14ac:dyDescent="0.25">
      <c r="A1200">
        <v>1198</v>
      </c>
      <c r="B1200" s="3" t="s">
        <v>1199</v>
      </c>
      <c r="C1200" s="3" t="s">
        <v>5308</v>
      </c>
      <c r="D1200">
        <v>3500</v>
      </c>
      <c r="E1200" s="5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8338</v>
      </c>
      <c r="O1200" s="10">
        <f t="shared" si="108"/>
        <v>260.59999999999997</v>
      </c>
      <c r="P1200" s="5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4">
        <f t="shared" si="112"/>
        <v>42333.619050925925</v>
      </c>
      <c r="T1200" s="14">
        <f t="shared" si="113"/>
        <v>42369.125</v>
      </c>
    </row>
    <row r="1201" spans="1:20" ht="45" x14ac:dyDescent="0.25">
      <c r="A1201">
        <v>1199</v>
      </c>
      <c r="B1201" s="3" t="s">
        <v>1200</v>
      </c>
      <c r="C1201" s="3" t="s">
        <v>5309</v>
      </c>
      <c r="D1201">
        <v>2658</v>
      </c>
      <c r="E1201" s="5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8338</v>
      </c>
      <c r="O1201" s="10">
        <f t="shared" si="108"/>
        <v>101.31677953348381</v>
      </c>
      <c r="P1201" s="5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4">
        <f t="shared" si="112"/>
        <v>42161.770833333328</v>
      </c>
      <c r="T1201" s="14">
        <f t="shared" si="113"/>
        <v>42193.770833333328</v>
      </c>
    </row>
    <row r="1202" spans="1:20" ht="45" x14ac:dyDescent="0.25">
      <c r="A1202">
        <v>1200</v>
      </c>
      <c r="B1202" s="3" t="s">
        <v>1201</v>
      </c>
      <c r="C1202" s="3" t="s">
        <v>5310</v>
      </c>
      <c r="D1202">
        <v>4800</v>
      </c>
      <c r="E1202" s="5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8338</v>
      </c>
      <c r="O1202" s="10">
        <f t="shared" si="108"/>
        <v>125.60416666666667</v>
      </c>
      <c r="P1202" s="5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4">
        <f t="shared" si="112"/>
        <v>42089.477500000001</v>
      </c>
      <c r="T1202" s="14">
        <f t="shared" si="113"/>
        <v>42110.477500000001</v>
      </c>
    </row>
    <row r="1203" spans="1:20" ht="45" x14ac:dyDescent="0.25">
      <c r="A1203">
        <v>1201</v>
      </c>
      <c r="B1203" s="3" t="s">
        <v>1202</v>
      </c>
      <c r="C1203" s="3" t="s">
        <v>5311</v>
      </c>
      <c r="D1203">
        <v>6000</v>
      </c>
      <c r="E1203" s="5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8338</v>
      </c>
      <c r="O1203" s="10">
        <f t="shared" si="108"/>
        <v>102.43783333333334</v>
      </c>
      <c r="P1203" s="5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4">
        <f t="shared" si="112"/>
        <v>42536.60701388889</v>
      </c>
      <c r="T1203" s="14">
        <f t="shared" si="113"/>
        <v>42566.60701388889</v>
      </c>
    </row>
    <row r="1204" spans="1:20" ht="45" x14ac:dyDescent="0.25">
      <c r="A1204">
        <v>1202</v>
      </c>
      <c r="B1204" s="3" t="s">
        <v>1203</v>
      </c>
      <c r="C1204" s="3" t="s">
        <v>5312</v>
      </c>
      <c r="D1204">
        <v>25000</v>
      </c>
      <c r="E1204" s="5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8338</v>
      </c>
      <c r="O1204" s="10">
        <f t="shared" si="108"/>
        <v>199.244</v>
      </c>
      <c r="P1204" s="5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4">
        <f t="shared" si="112"/>
        <v>42152.288819444439</v>
      </c>
      <c r="T1204" s="14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 s="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8338</v>
      </c>
      <c r="O1205" s="10">
        <f t="shared" si="108"/>
        <v>102.45398773006136</v>
      </c>
      <c r="P1205" s="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4">
        <f t="shared" si="112"/>
        <v>42125.614895833336</v>
      </c>
      <c r="T1205" s="14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 s="5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8338</v>
      </c>
      <c r="O1206" s="10">
        <f t="shared" si="108"/>
        <v>102.94615384615385</v>
      </c>
      <c r="P1206" s="5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4">
        <f t="shared" si="112"/>
        <v>42297.748067129629</v>
      </c>
      <c r="T1206" s="14">
        <f t="shared" si="113"/>
        <v>42342.208333333328</v>
      </c>
    </row>
    <row r="1207" spans="1:20" ht="45" x14ac:dyDescent="0.25">
      <c r="A1207">
        <v>1205</v>
      </c>
      <c r="B1207" s="3" t="s">
        <v>1206</v>
      </c>
      <c r="C1207" s="3" t="s">
        <v>5315</v>
      </c>
      <c r="D1207">
        <v>13000</v>
      </c>
      <c r="E1207" s="5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8338</v>
      </c>
      <c r="O1207" s="10">
        <f t="shared" si="108"/>
        <v>100.86153846153847</v>
      </c>
      <c r="P1207" s="5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4">
        <f t="shared" si="112"/>
        <v>42138.506377314814</v>
      </c>
      <c r="T1207" s="14">
        <f t="shared" si="113"/>
        <v>42168.506377314814</v>
      </c>
    </row>
    <row r="1208" spans="1:20" ht="45" x14ac:dyDescent="0.25">
      <c r="A1208">
        <v>1206</v>
      </c>
      <c r="B1208" s="3" t="s">
        <v>1207</v>
      </c>
      <c r="C1208" s="3" t="s">
        <v>5316</v>
      </c>
      <c r="D1208">
        <v>900</v>
      </c>
      <c r="E1208" s="5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8338</v>
      </c>
      <c r="O1208" s="10">
        <f t="shared" si="108"/>
        <v>114.99999999999999</v>
      </c>
      <c r="P1208" s="5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4">
        <f t="shared" si="112"/>
        <v>42772.776076388895</v>
      </c>
      <c r="T1208" s="14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 s="5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8338</v>
      </c>
      <c r="O1209" s="10">
        <f t="shared" si="108"/>
        <v>104.16766467065868</v>
      </c>
      <c r="P1209" s="5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4">
        <f t="shared" si="112"/>
        <v>42430.430243055554</v>
      </c>
      <c r="T1209" s="14">
        <f t="shared" si="113"/>
        <v>42460.416666666672</v>
      </c>
    </row>
    <row r="1210" spans="1:20" ht="45" x14ac:dyDescent="0.25">
      <c r="A1210">
        <v>1208</v>
      </c>
      <c r="B1210" s="3" t="s">
        <v>1209</v>
      </c>
      <c r="C1210" s="3" t="s">
        <v>5318</v>
      </c>
      <c r="D1210">
        <v>10000</v>
      </c>
      <c r="E1210" s="5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8338</v>
      </c>
      <c r="O1210" s="10">
        <f t="shared" si="108"/>
        <v>155.29999999999998</v>
      </c>
      <c r="P1210" s="5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4">
        <f t="shared" si="112"/>
        <v>42423.709074074075</v>
      </c>
      <c r="T1210" s="14">
        <f t="shared" si="113"/>
        <v>42453.667407407411</v>
      </c>
    </row>
    <row r="1211" spans="1:20" ht="45" x14ac:dyDescent="0.25">
      <c r="A1211">
        <v>1209</v>
      </c>
      <c r="B1211" s="3" t="s">
        <v>1210</v>
      </c>
      <c r="C1211" s="3" t="s">
        <v>5319</v>
      </c>
      <c r="D1211">
        <v>6000</v>
      </c>
      <c r="E1211" s="5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8338</v>
      </c>
      <c r="O1211" s="10">
        <f t="shared" si="108"/>
        <v>106</v>
      </c>
      <c r="P1211" s="5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4">
        <f t="shared" si="112"/>
        <v>42761.846122685187</v>
      </c>
      <c r="T1211" s="14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 s="5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8338</v>
      </c>
      <c r="O1212" s="10">
        <f t="shared" si="108"/>
        <v>254.31499999999997</v>
      </c>
      <c r="P1212" s="5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4">
        <f t="shared" si="112"/>
        <v>42132.941805555558</v>
      </c>
      <c r="T1212" s="14">
        <f t="shared" si="113"/>
        <v>42155.875</v>
      </c>
    </row>
    <row r="1213" spans="1:20" ht="45" x14ac:dyDescent="0.25">
      <c r="A1213">
        <v>1211</v>
      </c>
      <c r="B1213" s="3" t="s">
        <v>1212</v>
      </c>
      <c r="C1213" s="3" t="s">
        <v>5321</v>
      </c>
      <c r="D1213">
        <v>1000</v>
      </c>
      <c r="E1213" s="5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8338</v>
      </c>
      <c r="O1213" s="10">
        <f t="shared" si="108"/>
        <v>101.1</v>
      </c>
      <c r="P1213" s="5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4">
        <f t="shared" si="112"/>
        <v>42515.866446759261</v>
      </c>
      <c r="T1213" s="14">
        <f t="shared" si="113"/>
        <v>42530.866446759261</v>
      </c>
    </row>
    <row r="1214" spans="1:20" ht="45" x14ac:dyDescent="0.25">
      <c r="A1214">
        <v>1212</v>
      </c>
      <c r="B1214" s="3" t="s">
        <v>1213</v>
      </c>
      <c r="C1214" s="3" t="s">
        <v>5322</v>
      </c>
      <c r="D1214">
        <v>2500</v>
      </c>
      <c r="E1214" s="5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8338</v>
      </c>
      <c r="O1214" s="10">
        <f t="shared" si="108"/>
        <v>129.04</v>
      </c>
      <c r="P1214" s="5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4">
        <f t="shared" si="112"/>
        <v>42318.950173611112</v>
      </c>
      <c r="T1214" s="14">
        <f t="shared" si="113"/>
        <v>42335.041666666672</v>
      </c>
    </row>
    <row r="1215" spans="1:20" ht="45" x14ac:dyDescent="0.25">
      <c r="A1215">
        <v>1213</v>
      </c>
      <c r="B1215" s="3" t="s">
        <v>1214</v>
      </c>
      <c r="C1215" s="3" t="s">
        <v>5323</v>
      </c>
      <c r="D1215">
        <v>6500</v>
      </c>
      <c r="E1215" s="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8338</v>
      </c>
      <c r="O1215" s="10">
        <f t="shared" si="108"/>
        <v>102.23076923076924</v>
      </c>
      <c r="P1215" s="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4">
        <f t="shared" si="112"/>
        <v>42731.755787037036</v>
      </c>
      <c r="T1215" s="14">
        <f t="shared" si="113"/>
        <v>42766.755787037036</v>
      </c>
    </row>
    <row r="1216" spans="1:20" ht="45" x14ac:dyDescent="0.25">
      <c r="A1216">
        <v>1214</v>
      </c>
      <c r="B1216" s="3" t="s">
        <v>1215</v>
      </c>
      <c r="C1216" s="3" t="s">
        <v>5324</v>
      </c>
      <c r="D1216">
        <v>2000</v>
      </c>
      <c r="E1216" s="5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8338</v>
      </c>
      <c r="O1216" s="10">
        <f t="shared" si="108"/>
        <v>131.80000000000001</v>
      </c>
      <c r="P1216" s="5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4">
        <f t="shared" si="112"/>
        <v>42104.840335648143</v>
      </c>
      <c r="T1216" s="14">
        <f t="shared" si="113"/>
        <v>42164.840335648143</v>
      </c>
    </row>
    <row r="1217" spans="1:20" ht="45" x14ac:dyDescent="0.25">
      <c r="A1217">
        <v>1215</v>
      </c>
      <c r="B1217" s="3" t="s">
        <v>1216</v>
      </c>
      <c r="C1217" s="3" t="s">
        <v>5325</v>
      </c>
      <c r="D1217">
        <v>5000</v>
      </c>
      <c r="E1217" s="5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8338</v>
      </c>
      <c r="O1217" s="10">
        <f t="shared" si="108"/>
        <v>786.0802000000001</v>
      </c>
      <c r="P1217" s="5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4">
        <f t="shared" si="112"/>
        <v>41759.923101851848</v>
      </c>
      <c r="T1217" s="14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 s="5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8338</v>
      </c>
      <c r="O1218" s="10">
        <f t="shared" ref="O1218:O1281" si="114">(E1218/D1218)*100</f>
        <v>145.70000000000002</v>
      </c>
      <c r="P1218" s="5">
        <f t="shared" ref="P1218:P1281" si="115">IFERROR((E1218/L1218),"0")</f>
        <v>91.882882882882882</v>
      </c>
      <c r="Q1218" t="str">
        <f t="shared" ref="Q1218:Q1281" si="116">LEFT(N1218,FIND("/",N1218)-1)</f>
        <v>photography</v>
      </c>
      <c r="R1218" t="str">
        <f t="shared" ref="R1218:R1281" si="117">RIGHT(N1218,LEN(N1218)-SEARCH("/",N1218))</f>
        <v>photobooks</v>
      </c>
      <c r="S1218" s="14">
        <f t="shared" ref="S1218:S1281" si="118">(((J1218/60)/60)/24) + DATE(1970,1,1)</f>
        <v>42247.616400462968</v>
      </c>
      <c r="T1218" s="14">
        <f t="shared" ref="T1218:T1281" si="119">(((I1218/60)/60)/24) + DATE(1970,1,1)</f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 s="5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8338</v>
      </c>
      <c r="O1219" s="10">
        <f t="shared" si="114"/>
        <v>102.60000000000001</v>
      </c>
      <c r="P1219" s="5">
        <f t="shared" si="115"/>
        <v>148.57377049180329</v>
      </c>
      <c r="Q1219" t="str">
        <f t="shared" si="116"/>
        <v>photography</v>
      </c>
      <c r="R1219" t="str">
        <f t="shared" si="117"/>
        <v>photobooks</v>
      </c>
      <c r="S1219" s="14">
        <f t="shared" si="118"/>
        <v>42535.809490740736</v>
      </c>
      <c r="T1219" s="14">
        <f t="shared" si="119"/>
        <v>42565.809490740736</v>
      </c>
    </row>
    <row r="1220" spans="1:20" ht="45" x14ac:dyDescent="0.25">
      <c r="A1220">
        <v>1218</v>
      </c>
      <c r="B1220" s="3" t="s">
        <v>1219</v>
      </c>
      <c r="C1220" s="3" t="s">
        <v>5328</v>
      </c>
      <c r="D1220">
        <v>9000</v>
      </c>
      <c r="E1220" s="5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8338</v>
      </c>
      <c r="O1220" s="10">
        <f t="shared" si="114"/>
        <v>172.27777777777777</v>
      </c>
      <c r="P1220" s="5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4">
        <f t="shared" si="118"/>
        <v>42278.662037037036</v>
      </c>
      <c r="T1220" s="14">
        <f t="shared" si="119"/>
        <v>42309.125</v>
      </c>
    </row>
    <row r="1221" spans="1:20" ht="30" x14ac:dyDescent="0.25">
      <c r="A1221">
        <v>1219</v>
      </c>
      <c r="B1221" s="3" t="s">
        <v>1220</v>
      </c>
      <c r="C1221" s="3" t="s">
        <v>5329</v>
      </c>
      <c r="D1221">
        <v>16350</v>
      </c>
      <c r="E1221" s="5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8338</v>
      </c>
      <c r="O1221" s="10">
        <f t="shared" si="114"/>
        <v>159.16819571865443</v>
      </c>
      <c r="P1221" s="5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4">
        <f t="shared" si="118"/>
        <v>42633.461956018517</v>
      </c>
      <c r="T1221" s="14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 s="5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8338</v>
      </c>
      <c r="O1222" s="10">
        <f t="shared" si="114"/>
        <v>103.76666666666668</v>
      </c>
      <c r="P1222" s="5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4">
        <f t="shared" si="118"/>
        <v>42211.628611111111</v>
      </c>
      <c r="T1222" s="14">
        <f t="shared" si="119"/>
        <v>42241.628611111111</v>
      </c>
    </row>
    <row r="1223" spans="1:20" ht="45" x14ac:dyDescent="0.25">
      <c r="A1223">
        <v>1221</v>
      </c>
      <c r="B1223" s="3" t="s">
        <v>1222</v>
      </c>
      <c r="C1223" s="3" t="s">
        <v>5331</v>
      </c>
      <c r="D1223">
        <v>2200</v>
      </c>
      <c r="E1223" s="5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8338</v>
      </c>
      <c r="O1223" s="10">
        <f t="shared" si="114"/>
        <v>111.40954545454547</v>
      </c>
      <c r="P1223" s="5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4">
        <f t="shared" si="118"/>
        <v>42680.47555555556</v>
      </c>
      <c r="T1223" s="14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 s="5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8338</v>
      </c>
      <c r="O1224" s="10">
        <f t="shared" si="114"/>
        <v>280.375</v>
      </c>
      <c r="P1224" s="5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4">
        <f t="shared" si="118"/>
        <v>42430.720451388886</v>
      </c>
      <c r="T1224" s="14">
        <f t="shared" si="119"/>
        <v>42461.166666666672</v>
      </c>
    </row>
    <row r="1225" spans="1:20" ht="30" x14ac:dyDescent="0.25">
      <c r="A1225">
        <v>1223</v>
      </c>
      <c r="B1225" s="3" t="s">
        <v>1224</v>
      </c>
      <c r="C1225" s="3" t="s">
        <v>5333</v>
      </c>
      <c r="D1225">
        <v>19800</v>
      </c>
      <c r="E1225" s="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8338</v>
      </c>
      <c r="O1225" s="10">
        <f t="shared" si="114"/>
        <v>112.10606060606061</v>
      </c>
      <c r="P1225" s="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4">
        <f t="shared" si="118"/>
        <v>42654.177187499998</v>
      </c>
      <c r="T1225" s="14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 s="5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8339</v>
      </c>
      <c r="O1226" s="10">
        <f t="shared" si="114"/>
        <v>7.0666666666666673</v>
      </c>
      <c r="P1226" s="5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4">
        <f t="shared" si="118"/>
        <v>41736.549791666665</v>
      </c>
      <c r="T1226" s="14">
        <f t="shared" si="119"/>
        <v>41796.549791666665</v>
      </c>
    </row>
    <row r="1227" spans="1:20" ht="45" x14ac:dyDescent="0.25">
      <c r="A1227">
        <v>1225</v>
      </c>
      <c r="B1227" s="3" t="s">
        <v>1226</v>
      </c>
      <c r="C1227" s="3" t="s">
        <v>5335</v>
      </c>
      <c r="D1227">
        <v>3000</v>
      </c>
      <c r="E1227" s="5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8339</v>
      </c>
      <c r="O1227" s="10">
        <f t="shared" si="114"/>
        <v>4.3999999999999995</v>
      </c>
      <c r="P1227" s="5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4">
        <f t="shared" si="118"/>
        <v>41509.905995370369</v>
      </c>
      <c r="T1227" s="14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 s="5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8339</v>
      </c>
      <c r="O1228" s="10">
        <f t="shared" si="114"/>
        <v>3.8739999999999997</v>
      </c>
      <c r="P1228" s="5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4">
        <f t="shared" si="118"/>
        <v>41715.874780092592</v>
      </c>
      <c r="T1228" s="14">
        <f t="shared" si="119"/>
        <v>41750.041666666664</v>
      </c>
    </row>
    <row r="1229" spans="1:20" ht="45" x14ac:dyDescent="0.25">
      <c r="A1229">
        <v>1227</v>
      </c>
      <c r="B1229" s="3" t="s">
        <v>1228</v>
      </c>
      <c r="C1229" s="3" t="s">
        <v>5337</v>
      </c>
      <c r="D1229">
        <v>2000</v>
      </c>
      <c r="E1229" s="5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8339</v>
      </c>
      <c r="O1229" s="10">
        <f t="shared" si="114"/>
        <v>0</v>
      </c>
      <c r="P1229" s="5" t="str">
        <f t="shared" si="115"/>
        <v>0</v>
      </c>
      <c r="Q1229" t="str">
        <f t="shared" si="116"/>
        <v>music</v>
      </c>
      <c r="R1229" t="str">
        <f t="shared" si="117"/>
        <v>world music</v>
      </c>
      <c r="S1229" s="14">
        <f t="shared" si="118"/>
        <v>41827.919166666667</v>
      </c>
      <c r="T1229" s="14">
        <f t="shared" si="119"/>
        <v>41858.291666666664</v>
      </c>
    </row>
    <row r="1230" spans="1:20" ht="30" x14ac:dyDescent="0.25">
      <c r="A1230">
        <v>1228</v>
      </c>
      <c r="B1230" s="3" t="s">
        <v>1229</v>
      </c>
      <c r="C1230" s="3" t="s">
        <v>5338</v>
      </c>
      <c r="D1230">
        <v>5000</v>
      </c>
      <c r="E1230" s="5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8339</v>
      </c>
      <c r="O1230" s="10">
        <f t="shared" si="114"/>
        <v>29.299999999999997</v>
      </c>
      <c r="P1230" s="5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4">
        <f t="shared" si="118"/>
        <v>40754.729259259257</v>
      </c>
      <c r="T1230" s="14">
        <f t="shared" si="119"/>
        <v>40814.729259259257</v>
      </c>
    </row>
    <row r="1231" spans="1:20" ht="45" x14ac:dyDescent="0.25">
      <c r="A1231">
        <v>1229</v>
      </c>
      <c r="B1231" s="3" t="s">
        <v>1230</v>
      </c>
      <c r="C1231" s="3" t="s">
        <v>5339</v>
      </c>
      <c r="D1231">
        <v>2750</v>
      </c>
      <c r="E1231" s="5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8339</v>
      </c>
      <c r="O1231" s="10">
        <f t="shared" si="114"/>
        <v>0.90909090909090906</v>
      </c>
      <c r="P1231" s="5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4">
        <f t="shared" si="118"/>
        <v>40985.459803240738</v>
      </c>
      <c r="T1231" s="14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 s="5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8339</v>
      </c>
      <c r="O1232" s="10">
        <f t="shared" si="114"/>
        <v>0</v>
      </c>
      <c r="P1232" s="5" t="str">
        <f t="shared" si="115"/>
        <v>0</v>
      </c>
      <c r="Q1232" t="str">
        <f t="shared" si="116"/>
        <v>music</v>
      </c>
      <c r="R1232" t="str">
        <f t="shared" si="117"/>
        <v>world music</v>
      </c>
      <c r="S1232" s="14">
        <f t="shared" si="118"/>
        <v>40568.972569444442</v>
      </c>
      <c r="T1232" s="14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 s="5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8339</v>
      </c>
      <c r="O1233" s="10">
        <f t="shared" si="114"/>
        <v>0</v>
      </c>
      <c r="P1233" s="5" t="str">
        <f t="shared" si="115"/>
        <v>0</v>
      </c>
      <c r="Q1233" t="str">
        <f t="shared" si="116"/>
        <v>music</v>
      </c>
      <c r="R1233" t="str">
        <f t="shared" si="117"/>
        <v>world music</v>
      </c>
      <c r="S1233" s="14">
        <f t="shared" si="118"/>
        <v>42193.941759259258</v>
      </c>
      <c r="T1233" s="14">
        <f t="shared" si="119"/>
        <v>42244.041666666672</v>
      </c>
    </row>
    <row r="1234" spans="1:20" ht="45" x14ac:dyDescent="0.25">
      <c r="A1234">
        <v>1232</v>
      </c>
      <c r="B1234" s="3" t="s">
        <v>1233</v>
      </c>
      <c r="C1234" s="3" t="s">
        <v>5342</v>
      </c>
      <c r="D1234">
        <v>5000</v>
      </c>
      <c r="E1234" s="5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8339</v>
      </c>
      <c r="O1234" s="10">
        <f t="shared" si="114"/>
        <v>0.8</v>
      </c>
      <c r="P1234" s="5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4">
        <f t="shared" si="118"/>
        <v>41506.848032407412</v>
      </c>
      <c r="T1234" s="14">
        <f t="shared" si="119"/>
        <v>41553.848032407412</v>
      </c>
    </row>
    <row r="1235" spans="1:20" ht="45" x14ac:dyDescent="0.25">
      <c r="A1235">
        <v>1233</v>
      </c>
      <c r="B1235" s="3" t="s">
        <v>1234</v>
      </c>
      <c r="C1235" s="3" t="s">
        <v>5343</v>
      </c>
      <c r="D1235">
        <v>1000</v>
      </c>
      <c r="E1235" s="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8339</v>
      </c>
      <c r="O1235" s="10">
        <f t="shared" si="114"/>
        <v>11.600000000000001</v>
      </c>
      <c r="P1235" s="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4">
        <f t="shared" si="118"/>
        <v>40939.948773148149</v>
      </c>
      <c r="T1235" s="14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 s="5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8339</v>
      </c>
      <c r="O1236" s="10">
        <f t="shared" si="114"/>
        <v>0</v>
      </c>
      <c r="P1236" s="5" t="str">
        <f t="shared" si="115"/>
        <v>0</v>
      </c>
      <c r="Q1236" t="str">
        <f t="shared" si="116"/>
        <v>music</v>
      </c>
      <c r="R1236" t="str">
        <f t="shared" si="117"/>
        <v>world music</v>
      </c>
      <c r="S1236" s="14">
        <f t="shared" si="118"/>
        <v>42007.788680555561</v>
      </c>
      <c r="T1236" s="14">
        <f t="shared" si="119"/>
        <v>42037.788680555561</v>
      </c>
    </row>
    <row r="1237" spans="1:20" ht="45" x14ac:dyDescent="0.25">
      <c r="A1237">
        <v>1235</v>
      </c>
      <c r="B1237" s="3" t="s">
        <v>1236</v>
      </c>
      <c r="C1237" s="3" t="s">
        <v>5345</v>
      </c>
      <c r="D1237">
        <v>7534</v>
      </c>
      <c r="E1237" s="5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8339</v>
      </c>
      <c r="O1237" s="10">
        <f t="shared" si="114"/>
        <v>2.7873639500929119</v>
      </c>
      <c r="P1237" s="5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4">
        <f t="shared" si="118"/>
        <v>41583.135405092595</v>
      </c>
      <c r="T1237" s="14">
        <f t="shared" si="119"/>
        <v>41623.135405092595</v>
      </c>
    </row>
    <row r="1238" spans="1:20" x14ac:dyDescent="0.25">
      <c r="A1238">
        <v>1236</v>
      </c>
      <c r="B1238" s="3" t="s">
        <v>1237</v>
      </c>
      <c r="C1238" s="3" t="s">
        <v>5346</v>
      </c>
      <c r="D1238">
        <v>2500</v>
      </c>
      <c r="E1238" s="5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8339</v>
      </c>
      <c r="O1238" s="10">
        <f t="shared" si="114"/>
        <v>0</v>
      </c>
      <c r="P1238" s="5" t="str">
        <f t="shared" si="115"/>
        <v>0</v>
      </c>
      <c r="Q1238" t="str">
        <f t="shared" si="116"/>
        <v>music</v>
      </c>
      <c r="R1238" t="str">
        <f t="shared" si="117"/>
        <v>world music</v>
      </c>
      <c r="S1238" s="14">
        <f t="shared" si="118"/>
        <v>41110.680138888885</v>
      </c>
      <c r="T1238" s="14">
        <f t="shared" si="119"/>
        <v>41118.666666666664</v>
      </c>
    </row>
    <row r="1239" spans="1:20" ht="45" x14ac:dyDescent="0.25">
      <c r="A1239">
        <v>1237</v>
      </c>
      <c r="B1239" s="3" t="s">
        <v>1238</v>
      </c>
      <c r="C1239" s="3" t="s">
        <v>5347</v>
      </c>
      <c r="D1239">
        <v>25000</v>
      </c>
      <c r="E1239" s="5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8339</v>
      </c>
      <c r="O1239" s="10">
        <f t="shared" si="114"/>
        <v>0</v>
      </c>
      <c r="P1239" s="5" t="str">
        <f t="shared" si="115"/>
        <v>0</v>
      </c>
      <c r="Q1239" t="str">
        <f t="shared" si="116"/>
        <v>music</v>
      </c>
      <c r="R1239" t="str">
        <f t="shared" si="117"/>
        <v>world music</v>
      </c>
      <c r="S1239" s="14">
        <f t="shared" si="118"/>
        <v>41125.283159722225</v>
      </c>
      <c r="T1239" s="14">
        <f t="shared" si="119"/>
        <v>41145.283159722225</v>
      </c>
    </row>
    <row r="1240" spans="1:20" ht="45" x14ac:dyDescent="0.25">
      <c r="A1240">
        <v>1238</v>
      </c>
      <c r="B1240" s="3" t="s">
        <v>1239</v>
      </c>
      <c r="C1240" s="3" t="s">
        <v>5348</v>
      </c>
      <c r="D1240">
        <v>1000</v>
      </c>
      <c r="E1240" s="5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8339</v>
      </c>
      <c r="O1240" s="10">
        <f t="shared" si="114"/>
        <v>17.8</v>
      </c>
      <c r="P1240" s="5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4">
        <f t="shared" si="118"/>
        <v>40731.61037037037</v>
      </c>
      <c r="T1240" s="14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 s="5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8339</v>
      </c>
      <c r="O1241" s="10">
        <f t="shared" si="114"/>
        <v>0</v>
      </c>
      <c r="P1241" s="5" t="str">
        <f t="shared" si="115"/>
        <v>0</v>
      </c>
      <c r="Q1241" t="str">
        <f t="shared" si="116"/>
        <v>music</v>
      </c>
      <c r="R1241" t="str">
        <f t="shared" si="117"/>
        <v>world music</v>
      </c>
      <c r="S1241" s="14">
        <f t="shared" si="118"/>
        <v>40883.962581018517</v>
      </c>
      <c r="T1241" s="14">
        <f t="shared" si="119"/>
        <v>40913.962581018517</v>
      </c>
    </row>
    <row r="1242" spans="1:20" ht="30" x14ac:dyDescent="0.25">
      <c r="A1242">
        <v>1240</v>
      </c>
      <c r="B1242" s="3" t="s">
        <v>1241</v>
      </c>
      <c r="C1242" s="3" t="s">
        <v>5350</v>
      </c>
      <c r="D1242">
        <v>8000</v>
      </c>
      <c r="E1242" s="5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8339</v>
      </c>
      <c r="O1242" s="10">
        <f t="shared" si="114"/>
        <v>3.0124999999999997</v>
      </c>
      <c r="P1242" s="5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4">
        <f t="shared" si="118"/>
        <v>41409.040011574078</v>
      </c>
      <c r="T1242" s="14">
        <f t="shared" si="119"/>
        <v>41467.910416666666</v>
      </c>
    </row>
    <row r="1243" spans="1:20" ht="45" x14ac:dyDescent="0.25">
      <c r="A1243">
        <v>1241</v>
      </c>
      <c r="B1243" s="3" t="s">
        <v>1242</v>
      </c>
      <c r="C1243" s="3" t="s">
        <v>5351</v>
      </c>
      <c r="D1243">
        <v>5000</v>
      </c>
      <c r="E1243" s="5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8339</v>
      </c>
      <c r="O1243" s="10">
        <f t="shared" si="114"/>
        <v>50.739999999999995</v>
      </c>
      <c r="P1243" s="5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4">
        <f t="shared" si="118"/>
        <v>41923.837731481479</v>
      </c>
      <c r="T1243" s="14">
        <f t="shared" si="119"/>
        <v>41946.249305555553</v>
      </c>
    </row>
    <row r="1244" spans="1:20" ht="45" x14ac:dyDescent="0.25">
      <c r="A1244">
        <v>1242</v>
      </c>
      <c r="B1244" s="3" t="s">
        <v>1243</v>
      </c>
      <c r="C1244" s="3" t="s">
        <v>5352</v>
      </c>
      <c r="D1244">
        <v>911</v>
      </c>
      <c r="E1244" s="5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8339</v>
      </c>
      <c r="O1244" s="10">
        <f t="shared" si="114"/>
        <v>0.54884742041712409</v>
      </c>
      <c r="P1244" s="5">
        <f t="shared" si="115"/>
        <v>5</v>
      </c>
      <c r="Q1244" t="str">
        <f t="shared" si="116"/>
        <v>music</v>
      </c>
      <c r="R1244" t="str">
        <f t="shared" si="117"/>
        <v>world music</v>
      </c>
      <c r="S1244" s="14">
        <f t="shared" si="118"/>
        <v>40782.165532407409</v>
      </c>
      <c r="T1244" s="14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 s="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8339</v>
      </c>
      <c r="O1245" s="10">
        <f t="shared" si="114"/>
        <v>14.091666666666667</v>
      </c>
      <c r="P1245" s="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4">
        <f t="shared" si="118"/>
        <v>40671.879293981481</v>
      </c>
      <c r="T1245" s="14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 s="5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8329</v>
      </c>
      <c r="O1246" s="10">
        <f t="shared" si="114"/>
        <v>103.8</v>
      </c>
      <c r="P1246" s="5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4">
        <f t="shared" si="118"/>
        <v>41355.825497685182</v>
      </c>
      <c r="T1246" s="14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 s="5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8329</v>
      </c>
      <c r="O1247" s="10">
        <f t="shared" si="114"/>
        <v>120.24999999999999</v>
      </c>
      <c r="P1247" s="5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4">
        <f t="shared" si="118"/>
        <v>41774.599930555552</v>
      </c>
      <c r="T1247" s="14">
        <f t="shared" si="119"/>
        <v>41804.599930555552</v>
      </c>
    </row>
    <row r="1248" spans="1:20" ht="45" x14ac:dyDescent="0.25">
      <c r="A1248">
        <v>1246</v>
      </c>
      <c r="B1248" s="3" t="s">
        <v>1247</v>
      </c>
      <c r="C1248" s="3" t="s">
        <v>5356</v>
      </c>
      <c r="D1248">
        <v>2000</v>
      </c>
      <c r="E1248" s="5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8329</v>
      </c>
      <c r="O1248" s="10">
        <f t="shared" si="114"/>
        <v>117</v>
      </c>
      <c r="P1248" s="5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4">
        <f t="shared" si="118"/>
        <v>40838.043391203704</v>
      </c>
      <c r="T1248" s="14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 s="5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8329</v>
      </c>
      <c r="O1249" s="10">
        <f t="shared" si="114"/>
        <v>122.14285714285715</v>
      </c>
      <c r="P1249" s="5">
        <f t="shared" si="115"/>
        <v>85.5</v>
      </c>
      <c r="Q1249" t="str">
        <f t="shared" si="116"/>
        <v>music</v>
      </c>
      <c r="R1249" t="str">
        <f t="shared" si="117"/>
        <v>rock</v>
      </c>
      <c r="S1249" s="14">
        <f t="shared" si="118"/>
        <v>41370.292303240742</v>
      </c>
      <c r="T1249" s="14">
        <f t="shared" si="119"/>
        <v>41400.292303240742</v>
      </c>
    </row>
    <row r="1250" spans="1:20" ht="30" x14ac:dyDescent="0.25">
      <c r="A1250">
        <v>1248</v>
      </c>
      <c r="B1250" s="3" t="s">
        <v>1249</v>
      </c>
      <c r="C1250" s="3" t="s">
        <v>5358</v>
      </c>
      <c r="D1250">
        <v>2500</v>
      </c>
      <c r="E1250" s="5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8329</v>
      </c>
      <c r="O1250" s="10">
        <f t="shared" si="114"/>
        <v>151.63999999999999</v>
      </c>
      <c r="P1250" s="5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4">
        <f t="shared" si="118"/>
        <v>41767.656863425924</v>
      </c>
      <c r="T1250" s="14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 s="5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8329</v>
      </c>
      <c r="O1251" s="10">
        <f t="shared" si="114"/>
        <v>104.44</v>
      </c>
      <c r="P1251" s="5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4">
        <f t="shared" si="118"/>
        <v>41067.74086805556</v>
      </c>
      <c r="T1251" s="14">
        <f t="shared" si="119"/>
        <v>41097.74086805556</v>
      </c>
    </row>
    <row r="1252" spans="1:20" ht="45" x14ac:dyDescent="0.25">
      <c r="A1252">
        <v>1250</v>
      </c>
      <c r="B1252" s="3" t="s">
        <v>1251</v>
      </c>
      <c r="C1252" s="3" t="s">
        <v>5360</v>
      </c>
      <c r="D1252">
        <v>30000</v>
      </c>
      <c r="E1252" s="5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8329</v>
      </c>
      <c r="O1252" s="10">
        <f t="shared" si="114"/>
        <v>200.15333333333331</v>
      </c>
      <c r="P1252" s="5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4">
        <f t="shared" si="118"/>
        <v>41843.64271990741</v>
      </c>
      <c r="T1252" s="14">
        <f t="shared" si="119"/>
        <v>41888.64271990741</v>
      </c>
    </row>
    <row r="1253" spans="1:20" ht="30" x14ac:dyDescent="0.25">
      <c r="A1253">
        <v>1251</v>
      </c>
      <c r="B1253" s="3" t="s">
        <v>1252</v>
      </c>
      <c r="C1253" s="3" t="s">
        <v>5361</v>
      </c>
      <c r="D1253">
        <v>6000</v>
      </c>
      <c r="E1253" s="5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8329</v>
      </c>
      <c r="O1253" s="10">
        <f t="shared" si="114"/>
        <v>101.8</v>
      </c>
      <c r="P1253" s="5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4">
        <f t="shared" si="118"/>
        <v>40751.814432870371</v>
      </c>
      <c r="T1253" s="14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 s="5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8329</v>
      </c>
      <c r="O1254" s="10">
        <f t="shared" si="114"/>
        <v>137.65714285714284</v>
      </c>
      <c r="P1254" s="5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4">
        <f t="shared" si="118"/>
        <v>41543.988067129627</v>
      </c>
      <c r="T1254" s="14">
        <f t="shared" si="119"/>
        <v>41571.988067129627</v>
      </c>
    </row>
    <row r="1255" spans="1:20" ht="45" x14ac:dyDescent="0.25">
      <c r="A1255">
        <v>1253</v>
      </c>
      <c r="B1255" s="3" t="s">
        <v>1254</v>
      </c>
      <c r="C1255" s="3" t="s">
        <v>5363</v>
      </c>
      <c r="D1255">
        <v>10</v>
      </c>
      <c r="E1255" s="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8329</v>
      </c>
      <c r="O1255" s="10">
        <f t="shared" si="114"/>
        <v>303833.2</v>
      </c>
      <c r="P1255" s="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4">
        <f t="shared" si="118"/>
        <v>41855.783645833333</v>
      </c>
      <c r="T1255" s="14">
        <f t="shared" si="119"/>
        <v>41885.783645833333</v>
      </c>
    </row>
    <row r="1256" spans="1:20" ht="45" x14ac:dyDescent="0.25">
      <c r="A1256">
        <v>1254</v>
      </c>
      <c r="B1256" s="3" t="s">
        <v>1255</v>
      </c>
      <c r="C1256" s="3" t="s">
        <v>5364</v>
      </c>
      <c r="D1256">
        <v>6700</v>
      </c>
      <c r="E1256" s="5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8329</v>
      </c>
      <c r="O1256" s="10">
        <f t="shared" si="114"/>
        <v>198.85074626865671</v>
      </c>
      <c r="P1256" s="5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4">
        <f t="shared" si="118"/>
        <v>40487.621365740742</v>
      </c>
      <c r="T1256" s="14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 s="5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8329</v>
      </c>
      <c r="O1257" s="10">
        <f t="shared" si="114"/>
        <v>202.36666666666667</v>
      </c>
      <c r="P1257" s="5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4">
        <f t="shared" si="118"/>
        <v>41579.845509259263</v>
      </c>
      <c r="T1257" s="14">
        <f t="shared" si="119"/>
        <v>41609.887175925927</v>
      </c>
    </row>
    <row r="1258" spans="1:20" ht="45" x14ac:dyDescent="0.25">
      <c r="A1258">
        <v>1256</v>
      </c>
      <c r="B1258" s="3" t="s">
        <v>1257</v>
      </c>
      <c r="C1258" s="3" t="s">
        <v>5366</v>
      </c>
      <c r="D1258">
        <v>30000</v>
      </c>
      <c r="E1258" s="5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8329</v>
      </c>
      <c r="O1258" s="10">
        <f t="shared" si="114"/>
        <v>117.96376666666666</v>
      </c>
      <c r="P1258" s="5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4">
        <f t="shared" si="118"/>
        <v>40921.919340277782</v>
      </c>
      <c r="T1258" s="14">
        <f t="shared" si="119"/>
        <v>40951.919340277782</v>
      </c>
    </row>
    <row r="1259" spans="1:20" ht="45" x14ac:dyDescent="0.25">
      <c r="A1259">
        <v>1257</v>
      </c>
      <c r="B1259" s="3" t="s">
        <v>1258</v>
      </c>
      <c r="C1259" s="3" t="s">
        <v>5367</v>
      </c>
      <c r="D1259">
        <v>5500</v>
      </c>
      <c r="E1259" s="5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8329</v>
      </c>
      <c r="O1259" s="10">
        <f t="shared" si="114"/>
        <v>294.72727272727275</v>
      </c>
      <c r="P1259" s="5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4">
        <f t="shared" si="118"/>
        <v>40587.085532407407</v>
      </c>
      <c r="T1259" s="14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 s="5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8329</v>
      </c>
      <c r="O1260" s="10">
        <f t="shared" si="114"/>
        <v>213.14633333333336</v>
      </c>
      <c r="P1260" s="5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4">
        <f t="shared" si="118"/>
        <v>41487.611250000002</v>
      </c>
      <c r="T1260" s="14">
        <f t="shared" si="119"/>
        <v>41517.611250000002</v>
      </c>
    </row>
    <row r="1261" spans="1:20" ht="30" x14ac:dyDescent="0.25">
      <c r="A1261">
        <v>1259</v>
      </c>
      <c r="B1261" s="3" t="s">
        <v>1260</v>
      </c>
      <c r="C1261" s="3" t="s">
        <v>5369</v>
      </c>
      <c r="D1261">
        <v>2500</v>
      </c>
      <c r="E1261" s="5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8329</v>
      </c>
      <c r="O1261" s="10">
        <f t="shared" si="114"/>
        <v>104.24</v>
      </c>
      <c r="P1261" s="5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4">
        <f t="shared" si="118"/>
        <v>41766.970648148148</v>
      </c>
      <c r="T1261" s="14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 s="5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8329</v>
      </c>
      <c r="O1262" s="10">
        <f t="shared" si="114"/>
        <v>113.66666666666667</v>
      </c>
      <c r="P1262" s="5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4">
        <f t="shared" si="118"/>
        <v>41666.842824074076</v>
      </c>
      <c r="T1262" s="14">
        <f t="shared" si="119"/>
        <v>41696.842824074076</v>
      </c>
    </row>
    <row r="1263" spans="1:20" ht="30" x14ac:dyDescent="0.25">
      <c r="A1263">
        <v>1261</v>
      </c>
      <c r="B1263" s="3" t="s">
        <v>1262</v>
      </c>
      <c r="C1263" s="3" t="s">
        <v>5371</v>
      </c>
      <c r="D1263">
        <v>2000</v>
      </c>
      <c r="E1263" s="5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8329</v>
      </c>
      <c r="O1263" s="10">
        <f t="shared" si="114"/>
        <v>101.25</v>
      </c>
      <c r="P1263" s="5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4">
        <f t="shared" si="118"/>
        <v>41638.342905092592</v>
      </c>
      <c r="T1263" s="14">
        <f t="shared" si="119"/>
        <v>41668.342905092592</v>
      </c>
    </row>
    <row r="1264" spans="1:20" ht="45" x14ac:dyDescent="0.25">
      <c r="A1264">
        <v>1262</v>
      </c>
      <c r="B1264" s="3" t="s">
        <v>1263</v>
      </c>
      <c r="C1264" s="3" t="s">
        <v>5372</v>
      </c>
      <c r="D1264">
        <v>6500</v>
      </c>
      <c r="E1264" s="5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8329</v>
      </c>
      <c r="O1264" s="10">
        <f t="shared" si="114"/>
        <v>125.41538461538462</v>
      </c>
      <c r="P1264" s="5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4">
        <f t="shared" si="118"/>
        <v>41656.762638888889</v>
      </c>
      <c r="T1264" s="14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 s="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8329</v>
      </c>
      <c r="O1265" s="10">
        <f t="shared" si="114"/>
        <v>119</v>
      </c>
      <c r="P1265" s="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4">
        <f t="shared" si="118"/>
        <v>41692.084143518521</v>
      </c>
      <c r="T1265" s="14">
        <f t="shared" si="119"/>
        <v>41727.041666666664</v>
      </c>
    </row>
    <row r="1266" spans="1:20" ht="45" x14ac:dyDescent="0.25">
      <c r="A1266">
        <v>1264</v>
      </c>
      <c r="B1266" s="3" t="s">
        <v>1265</v>
      </c>
      <c r="C1266" s="3" t="s">
        <v>5374</v>
      </c>
      <c r="D1266">
        <v>650</v>
      </c>
      <c r="E1266" s="5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8329</v>
      </c>
      <c r="O1266" s="10">
        <f t="shared" si="114"/>
        <v>166.46153846153845</v>
      </c>
      <c r="P1266" s="5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4">
        <f t="shared" si="118"/>
        <v>41547.662997685184</v>
      </c>
      <c r="T1266" s="14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 s="5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8329</v>
      </c>
      <c r="O1267" s="10">
        <f t="shared" si="114"/>
        <v>119.14771428571429</v>
      </c>
      <c r="P1267" s="5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4">
        <f t="shared" si="118"/>
        <v>40465.655266203699</v>
      </c>
      <c r="T1267" s="14">
        <f t="shared" si="119"/>
        <v>40512.655266203699</v>
      </c>
    </row>
    <row r="1268" spans="1:20" ht="30" x14ac:dyDescent="0.25">
      <c r="A1268">
        <v>1266</v>
      </c>
      <c r="B1268" s="3" t="s">
        <v>1267</v>
      </c>
      <c r="C1268" s="3" t="s">
        <v>5376</v>
      </c>
      <c r="D1268">
        <v>9500</v>
      </c>
      <c r="E1268" s="5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8329</v>
      </c>
      <c r="O1268" s="10">
        <f t="shared" si="114"/>
        <v>100.47368421052632</v>
      </c>
      <c r="P1268" s="5">
        <f t="shared" si="115"/>
        <v>190.9</v>
      </c>
      <c r="Q1268" t="str">
        <f t="shared" si="116"/>
        <v>music</v>
      </c>
      <c r="R1268" t="str">
        <f t="shared" si="117"/>
        <v>rock</v>
      </c>
      <c r="S1268" s="14">
        <f t="shared" si="118"/>
        <v>41620.87667824074</v>
      </c>
      <c r="T1268" s="14">
        <f t="shared" si="119"/>
        <v>41650.87667824074</v>
      </c>
    </row>
    <row r="1269" spans="1:20" ht="45" x14ac:dyDescent="0.25">
      <c r="A1269">
        <v>1267</v>
      </c>
      <c r="B1269" s="3" t="s">
        <v>1268</v>
      </c>
      <c r="C1269" s="3" t="s">
        <v>5377</v>
      </c>
      <c r="D1269">
        <v>22000</v>
      </c>
      <c r="E1269" s="5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8329</v>
      </c>
      <c r="O1269" s="10">
        <f t="shared" si="114"/>
        <v>101.8</v>
      </c>
      <c r="P1269" s="5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4">
        <f t="shared" si="118"/>
        <v>41449.585162037038</v>
      </c>
      <c r="T1269" s="14">
        <f t="shared" si="119"/>
        <v>41479.585162037038</v>
      </c>
    </row>
    <row r="1270" spans="1:20" ht="30" x14ac:dyDescent="0.25">
      <c r="A1270">
        <v>1268</v>
      </c>
      <c r="B1270" s="3" t="s">
        <v>1269</v>
      </c>
      <c r="C1270" s="3" t="s">
        <v>5378</v>
      </c>
      <c r="D1270">
        <v>12000</v>
      </c>
      <c r="E1270" s="5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8329</v>
      </c>
      <c r="O1270" s="10">
        <f t="shared" si="114"/>
        <v>116.66666666666667</v>
      </c>
      <c r="P1270" s="5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4">
        <f t="shared" si="118"/>
        <v>41507.845451388886</v>
      </c>
      <c r="T1270" s="14">
        <f t="shared" si="119"/>
        <v>41537.845451388886</v>
      </c>
    </row>
    <row r="1271" spans="1:20" ht="45" x14ac:dyDescent="0.25">
      <c r="A1271">
        <v>1269</v>
      </c>
      <c r="B1271" s="3" t="s">
        <v>1270</v>
      </c>
      <c r="C1271" s="3" t="s">
        <v>5379</v>
      </c>
      <c r="D1271">
        <v>18800</v>
      </c>
      <c r="E1271" s="5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8329</v>
      </c>
      <c r="O1271" s="10">
        <f t="shared" si="114"/>
        <v>108.64893617021276</v>
      </c>
      <c r="P1271" s="5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4">
        <f t="shared" si="118"/>
        <v>42445.823055555549</v>
      </c>
      <c r="T1271" s="14">
        <f t="shared" si="119"/>
        <v>42476</v>
      </c>
    </row>
    <row r="1272" spans="1:20" ht="30" x14ac:dyDescent="0.25">
      <c r="A1272">
        <v>1270</v>
      </c>
      <c r="B1272" s="3" t="s">
        <v>1271</v>
      </c>
      <c r="C1272" s="3" t="s">
        <v>5380</v>
      </c>
      <c r="D1272">
        <v>10000</v>
      </c>
      <c r="E1272" s="5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8329</v>
      </c>
      <c r="O1272" s="10">
        <f t="shared" si="114"/>
        <v>114.72</v>
      </c>
      <c r="P1272" s="5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4">
        <f t="shared" si="118"/>
        <v>40933.856967592597</v>
      </c>
      <c r="T1272" s="14">
        <f t="shared" si="119"/>
        <v>40993.815300925926</v>
      </c>
    </row>
    <row r="1273" spans="1:20" ht="45" x14ac:dyDescent="0.25">
      <c r="A1273">
        <v>1271</v>
      </c>
      <c r="B1273" s="3" t="s">
        <v>1272</v>
      </c>
      <c r="C1273" s="3" t="s">
        <v>5381</v>
      </c>
      <c r="D1273">
        <v>7500</v>
      </c>
      <c r="E1273" s="5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8329</v>
      </c>
      <c r="O1273" s="10">
        <f t="shared" si="114"/>
        <v>101.8</v>
      </c>
      <c r="P1273" s="5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4">
        <f t="shared" si="118"/>
        <v>41561.683553240742</v>
      </c>
      <c r="T1273" s="14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 s="5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8329</v>
      </c>
      <c r="O1274" s="10">
        <f t="shared" si="114"/>
        <v>106</v>
      </c>
      <c r="P1274" s="5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4">
        <f t="shared" si="118"/>
        <v>40274.745127314818</v>
      </c>
      <c r="T1274" s="14">
        <f t="shared" si="119"/>
        <v>40344.166666666664</v>
      </c>
    </row>
    <row r="1275" spans="1:20" ht="30" x14ac:dyDescent="0.25">
      <c r="A1275">
        <v>1273</v>
      </c>
      <c r="B1275" s="3" t="s">
        <v>1274</v>
      </c>
      <c r="C1275" s="3" t="s">
        <v>5383</v>
      </c>
      <c r="D1275">
        <v>4000</v>
      </c>
      <c r="E1275" s="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8329</v>
      </c>
      <c r="O1275" s="10">
        <f t="shared" si="114"/>
        <v>103.49999999999999</v>
      </c>
      <c r="P1275" s="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4">
        <f t="shared" si="118"/>
        <v>41852.730219907404</v>
      </c>
      <c r="T1275" s="14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 s="5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8329</v>
      </c>
      <c r="O1276" s="10">
        <f t="shared" si="114"/>
        <v>154.97535999999999</v>
      </c>
      <c r="P1276" s="5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4">
        <f t="shared" si="118"/>
        <v>41116.690104166664</v>
      </c>
      <c r="T1276" s="14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 s="5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8329</v>
      </c>
      <c r="O1277" s="10">
        <f t="shared" si="114"/>
        <v>162.14066666666668</v>
      </c>
      <c r="P1277" s="5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4">
        <f t="shared" si="118"/>
        <v>41458.867905092593</v>
      </c>
      <c r="T1277" s="14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 s="5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8329</v>
      </c>
      <c r="O1278" s="10">
        <f t="shared" si="114"/>
        <v>104.42100000000001</v>
      </c>
      <c r="P1278" s="5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4">
        <f t="shared" si="118"/>
        <v>40007.704247685186</v>
      </c>
      <c r="T1278" s="14">
        <f t="shared" si="119"/>
        <v>40057.166666666664</v>
      </c>
    </row>
    <row r="1279" spans="1:20" ht="45" x14ac:dyDescent="0.25">
      <c r="A1279">
        <v>1277</v>
      </c>
      <c r="B1279" s="3" t="s">
        <v>1278</v>
      </c>
      <c r="C1279" s="3" t="s">
        <v>5387</v>
      </c>
      <c r="D1279">
        <v>15000</v>
      </c>
      <c r="E1279" s="5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8329</v>
      </c>
      <c r="O1279" s="10">
        <f t="shared" si="114"/>
        <v>106.12433333333333</v>
      </c>
      <c r="P1279" s="5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4">
        <f t="shared" si="118"/>
        <v>41121.561886574076</v>
      </c>
      <c r="T1279" s="14">
        <f t="shared" si="119"/>
        <v>41156.561886574076</v>
      </c>
    </row>
    <row r="1280" spans="1:20" ht="45" x14ac:dyDescent="0.25">
      <c r="A1280">
        <v>1278</v>
      </c>
      <c r="B1280" s="3" t="s">
        <v>1279</v>
      </c>
      <c r="C1280" s="3" t="s">
        <v>5388</v>
      </c>
      <c r="D1280">
        <v>6500</v>
      </c>
      <c r="E1280" s="5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8329</v>
      </c>
      <c r="O1280" s="10">
        <f t="shared" si="114"/>
        <v>154.93846153846152</v>
      </c>
      <c r="P1280" s="5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4">
        <f t="shared" si="118"/>
        <v>41786.555162037039</v>
      </c>
      <c r="T1280" s="14">
        <f t="shared" si="119"/>
        <v>41815.083333333336</v>
      </c>
    </row>
    <row r="1281" spans="1:20" ht="45" x14ac:dyDescent="0.25">
      <c r="A1281">
        <v>1279</v>
      </c>
      <c r="B1281" s="3" t="s">
        <v>1280</v>
      </c>
      <c r="C1281" s="3" t="s">
        <v>5389</v>
      </c>
      <c r="D1281">
        <v>12516</v>
      </c>
      <c r="E1281" s="5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8329</v>
      </c>
      <c r="O1281" s="10">
        <f t="shared" si="114"/>
        <v>110.77157238734421</v>
      </c>
      <c r="P1281" s="5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4">
        <f t="shared" si="118"/>
        <v>41682.099189814813</v>
      </c>
      <c r="T1281" s="14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 s="5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8329</v>
      </c>
      <c r="O1282" s="10">
        <f t="shared" ref="O1282:O1345" si="120">(E1282/D1282)*100</f>
        <v>110.91186666666665</v>
      </c>
      <c r="P1282" s="5">
        <f t="shared" ref="P1282:P1345" si="121">IFERROR((E1282/L1282),"0")</f>
        <v>127.97523076923076</v>
      </c>
      <c r="Q1282" t="str">
        <f t="shared" ref="Q1282:Q1345" si="122">LEFT(N1282,FIND("/",N1282)-1)</f>
        <v>music</v>
      </c>
      <c r="R1282" t="str">
        <f t="shared" ref="R1282:R1345" si="123">RIGHT(N1282,LEN(N1282)-SEARCH("/",N1282))</f>
        <v>rock</v>
      </c>
      <c r="S1282" s="14">
        <f t="shared" ref="S1282:S1345" si="124">(((J1282/60)/60)/24) + DATE(1970,1,1)</f>
        <v>40513.757569444446</v>
      </c>
      <c r="T1282" s="14">
        <f t="shared" ref="T1282:T1345" si="125">(((I1282/60)/60)/24) + DATE(1970,1,1)</f>
        <v>40603.757569444446</v>
      </c>
    </row>
    <row r="1283" spans="1:20" ht="45" x14ac:dyDescent="0.25">
      <c r="A1283">
        <v>1281</v>
      </c>
      <c r="B1283" s="3" t="s">
        <v>1282</v>
      </c>
      <c r="C1283" s="3" t="s">
        <v>5391</v>
      </c>
      <c r="D1283">
        <v>7000</v>
      </c>
      <c r="E1283" s="5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8329</v>
      </c>
      <c r="O1283" s="10">
        <f t="shared" si="120"/>
        <v>110.71428571428572</v>
      </c>
      <c r="P1283" s="5">
        <f t="shared" si="121"/>
        <v>104.72972972972973</v>
      </c>
      <c r="Q1283" t="str">
        <f t="shared" si="122"/>
        <v>music</v>
      </c>
      <c r="R1283" t="str">
        <f t="shared" si="123"/>
        <v>rock</v>
      </c>
      <c r="S1283" s="14">
        <f t="shared" si="124"/>
        <v>41463.743472222224</v>
      </c>
      <c r="T1283" s="14">
        <f t="shared" si="125"/>
        <v>41483.743472222224</v>
      </c>
    </row>
    <row r="1284" spans="1:20" ht="45" x14ac:dyDescent="0.25">
      <c r="A1284">
        <v>1282</v>
      </c>
      <c r="B1284" s="3" t="s">
        <v>1283</v>
      </c>
      <c r="C1284" s="3" t="s">
        <v>5392</v>
      </c>
      <c r="D1284">
        <v>15000</v>
      </c>
      <c r="E1284" s="5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8329</v>
      </c>
      <c r="O1284" s="10">
        <f t="shared" si="120"/>
        <v>123.61333333333333</v>
      </c>
      <c r="P1284" s="5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4">
        <f t="shared" si="124"/>
        <v>41586.475173611114</v>
      </c>
      <c r="T1284" s="14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 s="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8329</v>
      </c>
      <c r="O1285" s="10">
        <f t="shared" si="120"/>
        <v>211.05</v>
      </c>
      <c r="P1285" s="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4">
        <f t="shared" si="124"/>
        <v>41320.717465277776</v>
      </c>
      <c r="T1285" s="14">
        <f t="shared" si="125"/>
        <v>41344.166666666664</v>
      </c>
    </row>
    <row r="1286" spans="1:20" ht="45" x14ac:dyDescent="0.25">
      <c r="A1286">
        <v>1284</v>
      </c>
      <c r="B1286" s="3" t="s">
        <v>1285</v>
      </c>
      <c r="C1286" s="3" t="s">
        <v>5394</v>
      </c>
      <c r="D1286">
        <v>2000</v>
      </c>
      <c r="E1286" s="5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8324</v>
      </c>
      <c r="O1286" s="10">
        <f t="shared" si="120"/>
        <v>101</v>
      </c>
      <c r="P1286" s="5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4">
        <f t="shared" si="124"/>
        <v>42712.23474537037</v>
      </c>
      <c r="T1286" s="14">
        <f t="shared" si="125"/>
        <v>42735.707638888889</v>
      </c>
    </row>
    <row r="1287" spans="1:20" ht="45" x14ac:dyDescent="0.25">
      <c r="A1287">
        <v>1285</v>
      </c>
      <c r="B1287" s="3" t="s">
        <v>1286</v>
      </c>
      <c r="C1287" s="3" t="s">
        <v>5395</v>
      </c>
      <c r="D1287">
        <v>2000</v>
      </c>
      <c r="E1287" s="5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8324</v>
      </c>
      <c r="O1287" s="10">
        <f t="shared" si="120"/>
        <v>101.64999999999999</v>
      </c>
      <c r="P1287" s="5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4">
        <f t="shared" si="124"/>
        <v>42160.583043981482</v>
      </c>
      <c r="T1287" s="14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 s="5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8324</v>
      </c>
      <c r="O1288" s="10">
        <f t="shared" si="120"/>
        <v>108.33333333333333</v>
      </c>
      <c r="P1288" s="5">
        <f t="shared" si="121"/>
        <v>81.25</v>
      </c>
      <c r="Q1288" t="str">
        <f t="shared" si="122"/>
        <v>theater</v>
      </c>
      <c r="R1288" t="str">
        <f t="shared" si="123"/>
        <v>plays</v>
      </c>
      <c r="S1288" s="14">
        <f t="shared" si="124"/>
        <v>42039.384571759263</v>
      </c>
      <c r="T1288" s="14">
        <f t="shared" si="125"/>
        <v>42052.583333333328</v>
      </c>
    </row>
    <row r="1289" spans="1:20" ht="60" x14ac:dyDescent="0.25">
      <c r="A1289">
        <v>1287</v>
      </c>
      <c r="B1289" s="3" t="s">
        <v>1288</v>
      </c>
      <c r="C1289" s="3" t="s">
        <v>5397</v>
      </c>
      <c r="D1289">
        <v>250</v>
      </c>
      <c r="E1289" s="5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8324</v>
      </c>
      <c r="O1289" s="10">
        <f t="shared" si="120"/>
        <v>242</v>
      </c>
      <c r="P1289" s="5">
        <f t="shared" si="121"/>
        <v>24.2</v>
      </c>
      <c r="Q1289" t="str">
        <f t="shared" si="122"/>
        <v>theater</v>
      </c>
      <c r="R1289" t="str">
        <f t="shared" si="123"/>
        <v>plays</v>
      </c>
      <c r="S1289" s="14">
        <f t="shared" si="124"/>
        <v>42107.621018518519</v>
      </c>
      <c r="T1289" s="14">
        <f t="shared" si="125"/>
        <v>42167.621018518519</v>
      </c>
    </row>
    <row r="1290" spans="1:20" ht="45" x14ac:dyDescent="0.25">
      <c r="A1290">
        <v>1288</v>
      </c>
      <c r="B1290" s="3" t="s">
        <v>1289</v>
      </c>
      <c r="C1290" s="3" t="s">
        <v>5398</v>
      </c>
      <c r="D1290">
        <v>4000</v>
      </c>
      <c r="E1290" s="5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8324</v>
      </c>
      <c r="O1290" s="10">
        <f t="shared" si="120"/>
        <v>100.44999999999999</v>
      </c>
      <c r="P1290" s="5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4">
        <f t="shared" si="124"/>
        <v>42561.154664351852</v>
      </c>
      <c r="T1290" s="14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 s="5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8324</v>
      </c>
      <c r="O1291" s="10">
        <f t="shared" si="120"/>
        <v>125.06666666666666</v>
      </c>
      <c r="P1291" s="5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4">
        <f t="shared" si="124"/>
        <v>42709.134780092587</v>
      </c>
      <c r="T1291" s="14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 s="5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8324</v>
      </c>
      <c r="O1292" s="10">
        <f t="shared" si="120"/>
        <v>108.57142857142857</v>
      </c>
      <c r="P1292" s="5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4">
        <f t="shared" si="124"/>
        <v>42086.614942129629</v>
      </c>
      <c r="T1292" s="14">
        <f t="shared" si="125"/>
        <v>42117.290972222225</v>
      </c>
    </row>
    <row r="1293" spans="1:20" ht="45" x14ac:dyDescent="0.25">
      <c r="A1293">
        <v>1291</v>
      </c>
      <c r="B1293" s="3" t="s">
        <v>1292</v>
      </c>
      <c r="C1293" s="3" t="s">
        <v>5401</v>
      </c>
      <c r="D1293">
        <v>3000</v>
      </c>
      <c r="E1293" s="5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8324</v>
      </c>
      <c r="O1293" s="10">
        <f t="shared" si="120"/>
        <v>145.70000000000002</v>
      </c>
      <c r="P1293" s="5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4">
        <f t="shared" si="124"/>
        <v>42064.652673611112</v>
      </c>
      <c r="T1293" s="14">
        <f t="shared" si="125"/>
        <v>42101.291666666672</v>
      </c>
    </row>
    <row r="1294" spans="1:20" ht="45" x14ac:dyDescent="0.25">
      <c r="A1294">
        <v>1292</v>
      </c>
      <c r="B1294" s="3" t="s">
        <v>1293</v>
      </c>
      <c r="C1294" s="3" t="s">
        <v>5402</v>
      </c>
      <c r="D1294">
        <v>1700</v>
      </c>
      <c r="E1294" s="5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8324</v>
      </c>
      <c r="O1294" s="10">
        <f t="shared" si="120"/>
        <v>110.00000000000001</v>
      </c>
      <c r="P1294" s="5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4">
        <f t="shared" si="124"/>
        <v>42256.764212962968</v>
      </c>
      <c r="T1294" s="14">
        <f t="shared" si="125"/>
        <v>42283.957638888889</v>
      </c>
    </row>
    <row r="1295" spans="1:20" ht="45" x14ac:dyDescent="0.25">
      <c r="A1295">
        <v>1293</v>
      </c>
      <c r="B1295" s="3" t="s">
        <v>1294</v>
      </c>
      <c r="C1295" s="3" t="s">
        <v>5403</v>
      </c>
      <c r="D1295">
        <v>15000</v>
      </c>
      <c r="E1295" s="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8324</v>
      </c>
      <c r="O1295" s="10">
        <f t="shared" si="120"/>
        <v>102.23333333333333</v>
      </c>
      <c r="P1295" s="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4">
        <f t="shared" si="124"/>
        <v>42292.701053240744</v>
      </c>
      <c r="T1295" s="14">
        <f t="shared" si="125"/>
        <v>42322.742719907401</v>
      </c>
    </row>
    <row r="1296" spans="1:20" ht="45" x14ac:dyDescent="0.25">
      <c r="A1296">
        <v>1294</v>
      </c>
      <c r="B1296" s="3" t="s">
        <v>1295</v>
      </c>
      <c r="C1296" s="3" t="s">
        <v>5404</v>
      </c>
      <c r="D1296">
        <v>500</v>
      </c>
      <c r="E1296" s="5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8324</v>
      </c>
      <c r="O1296" s="10">
        <f t="shared" si="120"/>
        <v>122</v>
      </c>
      <c r="P1296" s="5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4">
        <f t="shared" si="124"/>
        <v>42278.453668981485</v>
      </c>
      <c r="T1296" s="14">
        <f t="shared" si="125"/>
        <v>42296.458333333328</v>
      </c>
    </row>
    <row r="1297" spans="1:20" ht="45" x14ac:dyDescent="0.25">
      <c r="A1297">
        <v>1295</v>
      </c>
      <c r="B1297" s="3" t="s">
        <v>1296</v>
      </c>
      <c r="C1297" s="3" t="s">
        <v>5405</v>
      </c>
      <c r="D1297">
        <v>2500</v>
      </c>
      <c r="E1297" s="5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8324</v>
      </c>
      <c r="O1297" s="10">
        <f t="shared" si="120"/>
        <v>101.96000000000001</v>
      </c>
      <c r="P1297" s="5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4">
        <f t="shared" si="124"/>
        <v>42184.572881944448</v>
      </c>
      <c r="T1297" s="14">
        <f t="shared" si="125"/>
        <v>42214.708333333328</v>
      </c>
    </row>
    <row r="1298" spans="1:20" ht="45" x14ac:dyDescent="0.25">
      <c r="A1298">
        <v>1296</v>
      </c>
      <c r="B1298" s="3" t="s">
        <v>1297</v>
      </c>
      <c r="C1298" s="3" t="s">
        <v>5406</v>
      </c>
      <c r="D1298">
        <v>850</v>
      </c>
      <c r="E1298" s="5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8324</v>
      </c>
      <c r="O1298" s="10">
        <f t="shared" si="120"/>
        <v>141.1764705882353</v>
      </c>
      <c r="P1298" s="5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4">
        <f t="shared" si="124"/>
        <v>42423.050613425927</v>
      </c>
      <c r="T1298" s="14">
        <f t="shared" si="125"/>
        <v>42443.008946759262</v>
      </c>
    </row>
    <row r="1299" spans="1:20" ht="45" x14ac:dyDescent="0.25">
      <c r="A1299">
        <v>1297</v>
      </c>
      <c r="B1299" s="3" t="s">
        <v>1298</v>
      </c>
      <c r="C1299" s="3" t="s">
        <v>5407</v>
      </c>
      <c r="D1299">
        <v>20000</v>
      </c>
      <c r="E1299" s="5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8324</v>
      </c>
      <c r="O1299" s="10">
        <f t="shared" si="120"/>
        <v>109.52500000000001</v>
      </c>
      <c r="P1299" s="5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4">
        <f t="shared" si="124"/>
        <v>42461.747199074074</v>
      </c>
      <c r="T1299" s="14">
        <f t="shared" si="125"/>
        <v>42491.747199074074</v>
      </c>
    </row>
    <row r="1300" spans="1:20" ht="45" x14ac:dyDescent="0.25">
      <c r="A1300">
        <v>1298</v>
      </c>
      <c r="B1300" s="3" t="s">
        <v>1299</v>
      </c>
      <c r="C1300" s="3" t="s">
        <v>5408</v>
      </c>
      <c r="D1300">
        <v>2000</v>
      </c>
      <c r="E1300" s="5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8324</v>
      </c>
      <c r="O1300" s="10">
        <f t="shared" si="120"/>
        <v>104.65</v>
      </c>
      <c r="P1300" s="5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4">
        <f t="shared" si="124"/>
        <v>42458.680925925932</v>
      </c>
      <c r="T1300" s="14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 s="5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8324</v>
      </c>
      <c r="O1301" s="10">
        <f t="shared" si="120"/>
        <v>124</v>
      </c>
      <c r="P1301" s="5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4">
        <f t="shared" si="124"/>
        <v>42169.814340277779</v>
      </c>
      <c r="T1301" s="14">
        <f t="shared" si="125"/>
        <v>42199.814340277779</v>
      </c>
    </row>
    <row r="1302" spans="1:20" ht="45" x14ac:dyDescent="0.25">
      <c r="A1302">
        <v>1300</v>
      </c>
      <c r="B1302" s="3" t="s">
        <v>1301</v>
      </c>
      <c r="C1302" s="3" t="s">
        <v>5410</v>
      </c>
      <c r="D1302">
        <v>3000</v>
      </c>
      <c r="E1302" s="5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8324</v>
      </c>
      <c r="O1302" s="10">
        <f t="shared" si="120"/>
        <v>135</v>
      </c>
      <c r="P1302" s="5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4">
        <f t="shared" si="124"/>
        <v>42483.675208333334</v>
      </c>
      <c r="T1302" s="14">
        <f t="shared" si="125"/>
        <v>42522.789583333331</v>
      </c>
    </row>
    <row r="1303" spans="1:20" ht="45" x14ac:dyDescent="0.25">
      <c r="A1303">
        <v>1301</v>
      </c>
      <c r="B1303" s="3" t="s">
        <v>1302</v>
      </c>
      <c r="C1303" s="3" t="s">
        <v>5411</v>
      </c>
      <c r="D1303">
        <v>2000</v>
      </c>
      <c r="E1303" s="5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8324</v>
      </c>
      <c r="O1303" s="10">
        <f t="shared" si="120"/>
        <v>102.75000000000001</v>
      </c>
      <c r="P1303" s="5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4">
        <f t="shared" si="124"/>
        <v>42195.749745370369</v>
      </c>
      <c r="T1303" s="14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 s="5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8324</v>
      </c>
      <c r="O1304" s="10">
        <f t="shared" si="120"/>
        <v>100</v>
      </c>
      <c r="P1304" s="5">
        <f t="shared" si="121"/>
        <v>50</v>
      </c>
      <c r="Q1304" t="str">
        <f t="shared" si="122"/>
        <v>theater</v>
      </c>
      <c r="R1304" t="str">
        <f t="shared" si="123"/>
        <v>plays</v>
      </c>
      <c r="S1304" s="14">
        <f t="shared" si="124"/>
        <v>42675.057997685188</v>
      </c>
      <c r="T1304" s="14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 s="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8324</v>
      </c>
      <c r="O1305" s="10">
        <f t="shared" si="120"/>
        <v>130.26085714285716</v>
      </c>
      <c r="P1305" s="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4">
        <f t="shared" si="124"/>
        <v>42566.441203703704</v>
      </c>
      <c r="T1305" s="14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 s="5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8326</v>
      </c>
      <c r="O1306" s="10">
        <f t="shared" si="120"/>
        <v>39.627499999999998</v>
      </c>
      <c r="P1306" s="5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4">
        <f t="shared" si="124"/>
        <v>42747.194502314815</v>
      </c>
      <c r="T1306" s="14">
        <f t="shared" si="125"/>
        <v>42807.152835648143</v>
      </c>
    </row>
    <row r="1307" spans="1:20" ht="45" x14ac:dyDescent="0.25">
      <c r="A1307">
        <v>1305</v>
      </c>
      <c r="B1307" s="3" t="s">
        <v>1306</v>
      </c>
      <c r="C1307" s="3" t="s">
        <v>5415</v>
      </c>
      <c r="D1307">
        <v>30000</v>
      </c>
      <c r="E1307" s="5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8326</v>
      </c>
      <c r="O1307" s="10">
        <f t="shared" si="120"/>
        <v>25.976666666666663</v>
      </c>
      <c r="P1307" s="5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4">
        <f t="shared" si="124"/>
        <v>42543.665601851855</v>
      </c>
      <c r="T1307" s="14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 s="5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8326</v>
      </c>
      <c r="O1308" s="10">
        <f t="shared" si="120"/>
        <v>65.24636363636364</v>
      </c>
      <c r="P1308" s="5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4">
        <f t="shared" si="124"/>
        <v>41947.457569444443</v>
      </c>
      <c r="T1308" s="14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 s="5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8326</v>
      </c>
      <c r="O1309" s="10">
        <f t="shared" si="120"/>
        <v>11.514000000000001</v>
      </c>
      <c r="P1309" s="5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4">
        <f t="shared" si="124"/>
        <v>42387.503229166665</v>
      </c>
      <c r="T1309" s="14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 s="5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8326</v>
      </c>
      <c r="O1310" s="10">
        <f t="shared" si="120"/>
        <v>11.360000000000001</v>
      </c>
      <c r="P1310" s="5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4">
        <f t="shared" si="124"/>
        <v>42611.613564814819</v>
      </c>
      <c r="T1310" s="14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 s="5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8326</v>
      </c>
      <c r="O1311" s="10">
        <f t="shared" si="120"/>
        <v>111.99130434782609</v>
      </c>
      <c r="P1311" s="5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4">
        <f t="shared" si="124"/>
        <v>42257.882731481484</v>
      </c>
      <c r="T1311" s="14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 s="5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8326</v>
      </c>
      <c r="O1312" s="10">
        <f t="shared" si="120"/>
        <v>15.5</v>
      </c>
      <c r="P1312" s="5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4">
        <f t="shared" si="124"/>
        <v>42556.667245370365</v>
      </c>
      <c r="T1312" s="14">
        <f t="shared" si="125"/>
        <v>42601.667245370365</v>
      </c>
    </row>
    <row r="1313" spans="1:20" ht="45" x14ac:dyDescent="0.25">
      <c r="A1313">
        <v>1311</v>
      </c>
      <c r="B1313" s="3" t="s">
        <v>1312</v>
      </c>
      <c r="C1313" s="3" t="s">
        <v>5421</v>
      </c>
      <c r="D1313">
        <v>250000</v>
      </c>
      <c r="E1313" s="5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8326</v>
      </c>
      <c r="O1313" s="10">
        <f t="shared" si="120"/>
        <v>32.027999999999999</v>
      </c>
      <c r="P1313" s="5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4">
        <f t="shared" si="124"/>
        <v>42669.802303240736</v>
      </c>
      <c r="T1313" s="14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 s="5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8326</v>
      </c>
      <c r="O1314" s="10">
        <f t="shared" si="120"/>
        <v>0.60869565217391308</v>
      </c>
      <c r="P1314" s="5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4">
        <f t="shared" si="124"/>
        <v>42082.702800925923</v>
      </c>
      <c r="T1314" s="14">
        <f t="shared" si="125"/>
        <v>42112.702800925923</v>
      </c>
    </row>
    <row r="1315" spans="1:20" ht="45" x14ac:dyDescent="0.25">
      <c r="A1315">
        <v>1313</v>
      </c>
      <c r="B1315" s="3" t="s">
        <v>1314</v>
      </c>
      <c r="C1315" s="3" t="s">
        <v>5423</v>
      </c>
      <c r="D1315">
        <v>40000</v>
      </c>
      <c r="E1315" s="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8326</v>
      </c>
      <c r="O1315" s="10">
        <f t="shared" si="120"/>
        <v>31.114999999999998</v>
      </c>
      <c r="P1315" s="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4">
        <f t="shared" si="124"/>
        <v>42402.709652777776</v>
      </c>
      <c r="T1315" s="14">
        <f t="shared" si="125"/>
        <v>42432.709652777776</v>
      </c>
    </row>
    <row r="1316" spans="1:20" ht="45" x14ac:dyDescent="0.25">
      <c r="A1316">
        <v>1314</v>
      </c>
      <c r="B1316" s="3" t="s">
        <v>1315</v>
      </c>
      <c r="C1316" s="3" t="s">
        <v>5424</v>
      </c>
      <c r="D1316">
        <v>180000</v>
      </c>
      <c r="E1316" s="5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8326</v>
      </c>
      <c r="O1316" s="10">
        <f t="shared" si="120"/>
        <v>1.1266666666666667</v>
      </c>
      <c r="P1316" s="5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4">
        <f t="shared" si="124"/>
        <v>42604.669675925921</v>
      </c>
      <c r="T1316" s="14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 s="5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8326</v>
      </c>
      <c r="O1317" s="10">
        <f t="shared" si="120"/>
        <v>40.404000000000003</v>
      </c>
      <c r="P1317" s="5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4">
        <f t="shared" si="124"/>
        <v>42278.498240740737</v>
      </c>
      <c r="T1317" s="14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 s="5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8326</v>
      </c>
      <c r="O1318" s="10">
        <f t="shared" si="120"/>
        <v>1.3333333333333333E-3</v>
      </c>
      <c r="P1318" s="5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4">
        <f t="shared" si="124"/>
        <v>42393.961909722217</v>
      </c>
      <c r="T1318" s="14">
        <f t="shared" si="125"/>
        <v>42428.961909722217</v>
      </c>
    </row>
    <row r="1319" spans="1:20" ht="45" x14ac:dyDescent="0.25">
      <c r="A1319">
        <v>1317</v>
      </c>
      <c r="B1319" s="3" t="s">
        <v>1318</v>
      </c>
      <c r="C1319" s="3" t="s">
        <v>5427</v>
      </c>
      <c r="D1319">
        <v>200000</v>
      </c>
      <c r="E1319" s="5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8326</v>
      </c>
      <c r="O1319" s="10">
        <f t="shared" si="120"/>
        <v>5.7334999999999994</v>
      </c>
      <c r="P1319" s="5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4">
        <f t="shared" si="124"/>
        <v>42520.235486111109</v>
      </c>
      <c r="T1319" s="14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 s="5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8326</v>
      </c>
      <c r="O1320" s="10">
        <f t="shared" si="120"/>
        <v>15.324999999999999</v>
      </c>
      <c r="P1320" s="5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4">
        <f t="shared" si="124"/>
        <v>41985.043657407412</v>
      </c>
      <c r="T1320" s="14">
        <f t="shared" si="125"/>
        <v>42015.043657407412</v>
      </c>
    </row>
    <row r="1321" spans="1:20" ht="45" x14ac:dyDescent="0.25">
      <c r="A1321">
        <v>1319</v>
      </c>
      <c r="B1321" s="3" t="s">
        <v>1320</v>
      </c>
      <c r="C1321" s="3" t="s">
        <v>5429</v>
      </c>
      <c r="D1321">
        <v>5800</v>
      </c>
      <c r="E1321" s="5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8326</v>
      </c>
      <c r="O1321" s="10">
        <f t="shared" si="120"/>
        <v>15.103448275862069</v>
      </c>
      <c r="P1321" s="5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4">
        <f t="shared" si="124"/>
        <v>41816.812094907407</v>
      </c>
      <c r="T1321" s="14">
        <f t="shared" si="125"/>
        <v>41831.666666666664</v>
      </c>
    </row>
    <row r="1322" spans="1:20" ht="45" x14ac:dyDescent="0.25">
      <c r="A1322">
        <v>1320</v>
      </c>
      <c r="B1322" s="3" t="s">
        <v>1321</v>
      </c>
      <c r="C1322" s="3" t="s">
        <v>5430</v>
      </c>
      <c r="D1322">
        <v>100000</v>
      </c>
      <c r="E1322" s="5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8326</v>
      </c>
      <c r="O1322" s="10">
        <f t="shared" si="120"/>
        <v>0.503</v>
      </c>
      <c r="P1322" s="5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4">
        <f t="shared" si="124"/>
        <v>42705.690347222218</v>
      </c>
      <c r="T1322" s="14">
        <f t="shared" si="125"/>
        <v>42734.958333333328</v>
      </c>
    </row>
    <row r="1323" spans="1:20" ht="45" x14ac:dyDescent="0.25">
      <c r="A1323">
        <v>1321</v>
      </c>
      <c r="B1323" s="3" t="s">
        <v>1322</v>
      </c>
      <c r="C1323" s="3" t="s">
        <v>5431</v>
      </c>
      <c r="D1323">
        <v>462000</v>
      </c>
      <c r="E1323" s="5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8326</v>
      </c>
      <c r="O1323" s="10">
        <f t="shared" si="120"/>
        <v>1.3028138528138529</v>
      </c>
      <c r="P1323" s="5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4">
        <f t="shared" si="124"/>
        <v>42697.74927083333</v>
      </c>
      <c r="T1323" s="14">
        <f t="shared" si="125"/>
        <v>42727.74927083333</v>
      </c>
    </row>
    <row r="1324" spans="1:20" ht="45" x14ac:dyDescent="0.25">
      <c r="A1324">
        <v>1322</v>
      </c>
      <c r="B1324" s="3" t="s">
        <v>1323</v>
      </c>
      <c r="C1324" s="3" t="s">
        <v>5432</v>
      </c>
      <c r="D1324">
        <v>35000</v>
      </c>
      <c r="E1324" s="5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8326</v>
      </c>
      <c r="O1324" s="10">
        <f t="shared" si="120"/>
        <v>0.30285714285714288</v>
      </c>
      <c r="P1324" s="5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4">
        <f t="shared" si="124"/>
        <v>42115.656539351854</v>
      </c>
      <c r="T1324" s="14">
        <f t="shared" si="125"/>
        <v>42145.656539351854</v>
      </c>
    </row>
    <row r="1325" spans="1:20" ht="45" x14ac:dyDescent="0.25">
      <c r="A1325">
        <v>1323</v>
      </c>
      <c r="B1325" s="3" t="s">
        <v>1324</v>
      </c>
      <c r="C1325" s="3" t="s">
        <v>5433</v>
      </c>
      <c r="D1325">
        <v>15000</v>
      </c>
      <c r="E1325" s="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8326</v>
      </c>
      <c r="O1325" s="10">
        <f t="shared" si="120"/>
        <v>8.8800000000000008</v>
      </c>
      <c r="P1325" s="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4">
        <f t="shared" si="124"/>
        <v>42451.698449074072</v>
      </c>
      <c r="T1325" s="14">
        <f t="shared" si="125"/>
        <v>42486.288194444445</v>
      </c>
    </row>
    <row r="1326" spans="1:20" ht="45" x14ac:dyDescent="0.25">
      <c r="A1326">
        <v>1324</v>
      </c>
      <c r="B1326" s="3" t="s">
        <v>1325</v>
      </c>
      <c r="C1326" s="3" t="s">
        <v>5434</v>
      </c>
      <c r="D1326">
        <v>50000</v>
      </c>
      <c r="E1326" s="5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8326</v>
      </c>
      <c r="O1326" s="10">
        <f t="shared" si="120"/>
        <v>9.84</v>
      </c>
      <c r="P1326" s="5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4">
        <f t="shared" si="124"/>
        <v>42626.633703703701</v>
      </c>
      <c r="T1326" s="14">
        <f t="shared" si="125"/>
        <v>42656.633703703701</v>
      </c>
    </row>
    <row r="1327" spans="1:20" ht="45" x14ac:dyDescent="0.25">
      <c r="A1327">
        <v>1325</v>
      </c>
      <c r="B1327" s="3" t="s">
        <v>1326</v>
      </c>
      <c r="C1327" s="3" t="s">
        <v>5435</v>
      </c>
      <c r="D1327">
        <v>20000</v>
      </c>
      <c r="E1327" s="5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8326</v>
      </c>
      <c r="O1327" s="10">
        <f t="shared" si="120"/>
        <v>2.4299999999999997</v>
      </c>
      <c r="P1327" s="5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4">
        <f t="shared" si="124"/>
        <v>42704.086053240739</v>
      </c>
      <c r="T1327" s="14">
        <f t="shared" si="125"/>
        <v>42734.086053240739</v>
      </c>
    </row>
    <row r="1328" spans="1:20" ht="45" x14ac:dyDescent="0.25">
      <c r="A1328">
        <v>1326</v>
      </c>
      <c r="B1328" s="3" t="s">
        <v>1327</v>
      </c>
      <c r="C1328" s="3" t="s">
        <v>5436</v>
      </c>
      <c r="D1328">
        <v>100000</v>
      </c>
      <c r="E1328" s="5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8326</v>
      </c>
      <c r="O1328" s="10">
        <f t="shared" si="120"/>
        <v>1.1299999999999999</v>
      </c>
      <c r="P1328" s="5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4">
        <f t="shared" si="124"/>
        <v>41974.791990740734</v>
      </c>
      <c r="T1328" s="14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 s="5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8326</v>
      </c>
      <c r="O1329" s="10">
        <f t="shared" si="120"/>
        <v>3.5520833333333335</v>
      </c>
      <c r="P1329" s="5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4">
        <f t="shared" si="124"/>
        <v>42123.678645833337</v>
      </c>
      <c r="T1329" s="14">
        <f t="shared" si="125"/>
        <v>42153.678645833337</v>
      </c>
    </row>
    <row r="1330" spans="1:20" ht="45" x14ac:dyDescent="0.25">
      <c r="A1330">
        <v>1328</v>
      </c>
      <c r="B1330" s="3" t="s">
        <v>1329</v>
      </c>
      <c r="C1330" s="3" t="s">
        <v>5438</v>
      </c>
      <c r="D1330">
        <v>75000</v>
      </c>
      <c r="E1330" s="5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8326</v>
      </c>
      <c r="O1330" s="10">
        <f t="shared" si="120"/>
        <v>2.3306666666666667</v>
      </c>
      <c r="P1330" s="5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4">
        <f t="shared" si="124"/>
        <v>42612.642754629633</v>
      </c>
      <c r="T1330" s="14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 s="5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8326</v>
      </c>
      <c r="O1331" s="10">
        <f t="shared" si="120"/>
        <v>0.81600000000000006</v>
      </c>
      <c r="P1331" s="5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4">
        <f t="shared" si="124"/>
        <v>41935.221585648149</v>
      </c>
      <c r="T1331" s="14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 s="5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8326</v>
      </c>
      <c r="O1332" s="10">
        <f t="shared" si="120"/>
        <v>22.494285714285713</v>
      </c>
      <c r="P1332" s="5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4">
        <f t="shared" si="124"/>
        <v>42522.276724537034</v>
      </c>
      <c r="T1332" s="14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 s="5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8326</v>
      </c>
      <c r="O1333" s="10">
        <f t="shared" si="120"/>
        <v>1.3668</v>
      </c>
      <c r="P1333" s="5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4">
        <f t="shared" si="124"/>
        <v>42569.50409722222</v>
      </c>
      <c r="T1333" s="14">
        <f t="shared" si="125"/>
        <v>42599.50409722222</v>
      </c>
    </row>
    <row r="1334" spans="1:20" ht="45" x14ac:dyDescent="0.25">
      <c r="A1334">
        <v>1332</v>
      </c>
      <c r="B1334" s="3" t="s">
        <v>1333</v>
      </c>
      <c r="C1334" s="3" t="s">
        <v>5442</v>
      </c>
      <c r="D1334">
        <v>10115</v>
      </c>
      <c r="E1334" s="5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8326</v>
      </c>
      <c r="O1334" s="10">
        <f t="shared" si="120"/>
        <v>0</v>
      </c>
      <c r="P1334" s="5" t="str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4">
        <f t="shared" si="124"/>
        <v>42732.060277777782</v>
      </c>
      <c r="T1334" s="14">
        <f t="shared" si="125"/>
        <v>42762.060277777782</v>
      </c>
    </row>
    <row r="1335" spans="1:20" ht="45" x14ac:dyDescent="0.25">
      <c r="A1335">
        <v>1333</v>
      </c>
      <c r="B1335" s="3" t="s">
        <v>1334</v>
      </c>
      <c r="C1335" s="3" t="s">
        <v>5443</v>
      </c>
      <c r="D1335">
        <v>2500</v>
      </c>
      <c r="E1335" s="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8326</v>
      </c>
      <c r="O1335" s="10">
        <f t="shared" si="120"/>
        <v>0</v>
      </c>
      <c r="P1335" s="5" t="str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4">
        <f t="shared" si="124"/>
        <v>41806.106770833336</v>
      </c>
      <c r="T1335" s="14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 s="5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8326</v>
      </c>
      <c r="O1336" s="10">
        <f t="shared" si="120"/>
        <v>10.754135338345865</v>
      </c>
      <c r="P1336" s="5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4">
        <f t="shared" si="124"/>
        <v>42410.774155092593</v>
      </c>
      <c r="T1336" s="14">
        <f t="shared" si="125"/>
        <v>42440.774155092593</v>
      </c>
    </row>
    <row r="1337" spans="1:20" ht="45" x14ac:dyDescent="0.25">
      <c r="A1337">
        <v>1335</v>
      </c>
      <c r="B1337" s="3" t="s">
        <v>1336</v>
      </c>
      <c r="C1337" s="3" t="s">
        <v>5445</v>
      </c>
      <c r="D1337">
        <v>25000</v>
      </c>
      <c r="E1337" s="5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8326</v>
      </c>
      <c r="O1337" s="10">
        <f t="shared" si="120"/>
        <v>19.759999999999998</v>
      </c>
      <c r="P1337" s="5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4">
        <f t="shared" si="124"/>
        <v>42313.936365740738</v>
      </c>
      <c r="T1337" s="14">
        <f t="shared" si="125"/>
        <v>42343.936365740738</v>
      </c>
    </row>
    <row r="1338" spans="1:20" ht="45" x14ac:dyDescent="0.25">
      <c r="A1338">
        <v>1336</v>
      </c>
      <c r="B1338" s="3" t="s">
        <v>1337</v>
      </c>
      <c r="C1338" s="3" t="s">
        <v>5446</v>
      </c>
      <c r="D1338">
        <v>100000</v>
      </c>
      <c r="E1338" s="5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8326</v>
      </c>
      <c r="O1338" s="10">
        <f t="shared" si="120"/>
        <v>84.946999999999989</v>
      </c>
      <c r="P1338" s="5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4">
        <f t="shared" si="124"/>
        <v>41955.863750000004</v>
      </c>
      <c r="T1338" s="14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 s="5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8326</v>
      </c>
      <c r="O1339" s="10">
        <f t="shared" si="120"/>
        <v>49.381999999999998</v>
      </c>
      <c r="P1339" s="5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4">
        <f t="shared" si="124"/>
        <v>42767.577303240745</v>
      </c>
      <c r="T1339" s="14">
        <f t="shared" si="125"/>
        <v>42797.577303240745</v>
      </c>
    </row>
    <row r="1340" spans="1:20" ht="45" x14ac:dyDescent="0.25">
      <c r="A1340">
        <v>1338</v>
      </c>
      <c r="B1340" s="3" t="s">
        <v>1339</v>
      </c>
      <c r="C1340" s="3" t="s">
        <v>5448</v>
      </c>
      <c r="D1340">
        <v>30000</v>
      </c>
      <c r="E1340" s="5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8326</v>
      </c>
      <c r="O1340" s="10">
        <f t="shared" si="120"/>
        <v>3.3033333333333332</v>
      </c>
      <c r="P1340" s="5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4">
        <f t="shared" si="124"/>
        <v>42188.803622685184</v>
      </c>
      <c r="T1340" s="14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 s="5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8326</v>
      </c>
      <c r="O1341" s="10">
        <f t="shared" si="120"/>
        <v>6.6339999999999995</v>
      </c>
      <c r="P1341" s="5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4">
        <f t="shared" si="124"/>
        <v>41936.647164351853</v>
      </c>
      <c r="T1341" s="14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 s="5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8326</v>
      </c>
      <c r="O1342" s="10">
        <f t="shared" si="120"/>
        <v>0</v>
      </c>
      <c r="P1342" s="5" t="str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4">
        <f t="shared" si="124"/>
        <v>41836.595520833333</v>
      </c>
      <c r="T1342" s="14">
        <f t="shared" si="125"/>
        <v>41866.595520833333</v>
      </c>
    </row>
    <row r="1343" spans="1:20" ht="45" x14ac:dyDescent="0.25">
      <c r="A1343">
        <v>1341</v>
      </c>
      <c r="B1343" s="3" t="s">
        <v>1342</v>
      </c>
      <c r="C1343" s="3" t="s">
        <v>5451</v>
      </c>
      <c r="D1343">
        <v>25000</v>
      </c>
      <c r="E1343" s="5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8326</v>
      </c>
      <c r="O1343" s="10">
        <f t="shared" si="120"/>
        <v>70.36</v>
      </c>
      <c r="P1343" s="5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4">
        <f t="shared" si="124"/>
        <v>42612.624039351853</v>
      </c>
      <c r="T1343" s="14">
        <f t="shared" si="125"/>
        <v>42644.624039351853</v>
      </c>
    </row>
    <row r="1344" spans="1:20" ht="45" x14ac:dyDescent="0.25">
      <c r="A1344">
        <v>1342</v>
      </c>
      <c r="B1344" s="3" t="s">
        <v>1343</v>
      </c>
      <c r="C1344" s="3" t="s">
        <v>5452</v>
      </c>
      <c r="D1344">
        <v>50000</v>
      </c>
      <c r="E1344" s="5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8326</v>
      </c>
      <c r="O1344" s="10">
        <f t="shared" si="120"/>
        <v>0.2</v>
      </c>
      <c r="P1344" s="5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4">
        <f t="shared" si="124"/>
        <v>42172.816423611104</v>
      </c>
      <c r="T1344" s="14">
        <f t="shared" si="125"/>
        <v>42202.816423611104</v>
      </c>
    </row>
    <row r="1345" spans="1:20" ht="45" x14ac:dyDescent="0.25">
      <c r="A1345">
        <v>1343</v>
      </c>
      <c r="B1345" s="3" t="s">
        <v>1344</v>
      </c>
      <c r="C1345" s="3" t="s">
        <v>5453</v>
      </c>
      <c r="D1345">
        <v>50000</v>
      </c>
      <c r="E1345" s="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8326</v>
      </c>
      <c r="O1345" s="10">
        <f t="shared" si="120"/>
        <v>102.298</v>
      </c>
      <c r="P1345" s="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4">
        <f t="shared" si="124"/>
        <v>42542.526423611111</v>
      </c>
      <c r="T1345" s="14">
        <f t="shared" si="125"/>
        <v>42601.165972222225</v>
      </c>
    </row>
    <row r="1346" spans="1:20" ht="45" x14ac:dyDescent="0.25">
      <c r="A1346">
        <v>1344</v>
      </c>
      <c r="B1346" s="3" t="s">
        <v>1345</v>
      </c>
      <c r="C1346" s="3" t="s">
        <v>5454</v>
      </c>
      <c r="D1346">
        <v>1500</v>
      </c>
      <c r="E1346" s="5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8327</v>
      </c>
      <c r="O1346" s="10">
        <f t="shared" ref="O1346:O1409" si="126">(E1346/D1346)*100</f>
        <v>377.73333333333335</v>
      </c>
      <c r="P1346" s="5">
        <f t="shared" ref="P1346:P1409" si="127">IFERROR((E1346/L1346),"0")</f>
        <v>40.762589928057551</v>
      </c>
      <c r="Q1346" t="str">
        <f t="shared" ref="Q1346:Q1409" si="128">LEFT(N1346,FIND("/",N1346)-1)</f>
        <v>publishing</v>
      </c>
      <c r="R1346" t="str">
        <f t="shared" ref="R1346:R1409" si="129">RIGHT(N1346,LEN(N1346)-SEARCH("/",N1346))</f>
        <v>nonfiction</v>
      </c>
      <c r="S1346" s="14">
        <f t="shared" ref="S1346:S1409" si="130">(((J1346/60)/60)/24) + DATE(1970,1,1)</f>
        <v>42522.789803240739</v>
      </c>
      <c r="T1346" s="14">
        <f t="shared" ref="T1346:T1409" si="131">(((I1346/60)/60)/24) + DATE(1970,1,1)</f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 s="5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8327</v>
      </c>
      <c r="O1347" s="10">
        <f t="shared" si="126"/>
        <v>125</v>
      </c>
      <c r="P1347" s="5">
        <f t="shared" si="127"/>
        <v>53.571428571428569</v>
      </c>
      <c r="Q1347" t="str">
        <f t="shared" si="128"/>
        <v>publishing</v>
      </c>
      <c r="R1347" t="str">
        <f t="shared" si="129"/>
        <v>nonfiction</v>
      </c>
      <c r="S1347" s="14">
        <f t="shared" si="130"/>
        <v>41799.814340277779</v>
      </c>
      <c r="T1347" s="14">
        <f t="shared" si="131"/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 s="5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8327</v>
      </c>
      <c r="O1348" s="10">
        <f t="shared" si="126"/>
        <v>147.32653061224491</v>
      </c>
      <c r="P1348" s="5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4">
        <f t="shared" si="130"/>
        <v>41422.075821759259</v>
      </c>
      <c r="T1348" s="14">
        <f t="shared" si="131"/>
        <v>41452.075821759259</v>
      </c>
    </row>
    <row r="1349" spans="1:20" ht="45" x14ac:dyDescent="0.25">
      <c r="A1349">
        <v>1347</v>
      </c>
      <c r="B1349" s="3" t="s">
        <v>1348</v>
      </c>
      <c r="C1349" s="3" t="s">
        <v>5457</v>
      </c>
      <c r="D1349">
        <v>2500</v>
      </c>
      <c r="E1349" s="5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8327</v>
      </c>
      <c r="O1349" s="10">
        <f t="shared" si="126"/>
        <v>102.2</v>
      </c>
      <c r="P1349" s="5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4">
        <f t="shared" si="130"/>
        <v>42040.638020833328</v>
      </c>
      <c r="T1349" s="14">
        <f t="shared" si="131"/>
        <v>42070.638020833328</v>
      </c>
    </row>
    <row r="1350" spans="1:20" ht="45" x14ac:dyDescent="0.25">
      <c r="A1350">
        <v>1348</v>
      </c>
      <c r="B1350" s="3" t="s">
        <v>1349</v>
      </c>
      <c r="C1350" s="3" t="s">
        <v>5458</v>
      </c>
      <c r="D1350">
        <v>5875</v>
      </c>
      <c r="E1350" s="5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8327</v>
      </c>
      <c r="O1350" s="10">
        <f t="shared" si="126"/>
        <v>101.8723404255319</v>
      </c>
      <c r="P1350" s="5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4">
        <f t="shared" si="130"/>
        <v>41963.506168981476</v>
      </c>
      <c r="T1350" s="14">
        <f t="shared" si="131"/>
        <v>41991.506168981476</v>
      </c>
    </row>
    <row r="1351" spans="1:20" ht="45" x14ac:dyDescent="0.25">
      <c r="A1351">
        <v>1349</v>
      </c>
      <c r="B1351" s="3" t="s">
        <v>1350</v>
      </c>
      <c r="C1351" s="3" t="s">
        <v>5459</v>
      </c>
      <c r="D1351">
        <v>5000</v>
      </c>
      <c r="E1351" s="5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8327</v>
      </c>
      <c r="O1351" s="10">
        <f t="shared" si="126"/>
        <v>204.2</v>
      </c>
      <c r="P1351" s="5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4">
        <f t="shared" si="130"/>
        <v>42317.33258101852</v>
      </c>
      <c r="T1351" s="14">
        <f t="shared" si="131"/>
        <v>42354.290972222225</v>
      </c>
    </row>
    <row r="1352" spans="1:20" ht="45" x14ac:dyDescent="0.25">
      <c r="A1352">
        <v>1350</v>
      </c>
      <c r="B1352" s="3" t="s">
        <v>1351</v>
      </c>
      <c r="C1352" s="3" t="s">
        <v>5460</v>
      </c>
      <c r="D1352">
        <v>5000</v>
      </c>
      <c r="E1352" s="5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8327</v>
      </c>
      <c r="O1352" s="10">
        <f t="shared" si="126"/>
        <v>104.05</v>
      </c>
      <c r="P1352" s="5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4">
        <f t="shared" si="130"/>
        <v>42334.013124999998</v>
      </c>
      <c r="T1352" s="14">
        <f t="shared" si="131"/>
        <v>42364.013124999998</v>
      </c>
    </row>
    <row r="1353" spans="1:20" ht="30" x14ac:dyDescent="0.25">
      <c r="A1353">
        <v>1351</v>
      </c>
      <c r="B1353" s="3" t="s">
        <v>1352</v>
      </c>
      <c r="C1353" s="3" t="s">
        <v>5461</v>
      </c>
      <c r="D1353">
        <v>20000</v>
      </c>
      <c r="E1353" s="5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8327</v>
      </c>
      <c r="O1353" s="10">
        <f t="shared" si="126"/>
        <v>101.265</v>
      </c>
      <c r="P1353" s="5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4">
        <f t="shared" si="130"/>
        <v>42382.74009259259</v>
      </c>
      <c r="T1353" s="14">
        <f t="shared" si="131"/>
        <v>42412.74009259259</v>
      </c>
    </row>
    <row r="1354" spans="1:20" ht="45" x14ac:dyDescent="0.25">
      <c r="A1354">
        <v>1352</v>
      </c>
      <c r="B1354" s="3" t="s">
        <v>1353</v>
      </c>
      <c r="C1354" s="3" t="s">
        <v>5462</v>
      </c>
      <c r="D1354">
        <v>10000</v>
      </c>
      <c r="E1354" s="5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8327</v>
      </c>
      <c r="O1354" s="10">
        <f t="shared" si="126"/>
        <v>136.13999999999999</v>
      </c>
      <c r="P1354" s="5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4">
        <f t="shared" si="130"/>
        <v>42200.578310185185</v>
      </c>
      <c r="T1354" s="14">
        <f t="shared" si="131"/>
        <v>42252.165972222225</v>
      </c>
    </row>
    <row r="1355" spans="1:20" ht="30" x14ac:dyDescent="0.25">
      <c r="A1355">
        <v>1353</v>
      </c>
      <c r="B1355" s="3" t="s">
        <v>1354</v>
      </c>
      <c r="C1355" s="3" t="s">
        <v>5463</v>
      </c>
      <c r="D1355">
        <v>1000</v>
      </c>
      <c r="E1355" s="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8327</v>
      </c>
      <c r="O1355" s="10">
        <f t="shared" si="126"/>
        <v>133.6</v>
      </c>
      <c r="P1355" s="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4">
        <f t="shared" si="130"/>
        <v>41309.11791666667</v>
      </c>
      <c r="T1355" s="14">
        <f t="shared" si="131"/>
        <v>41344</v>
      </c>
    </row>
    <row r="1356" spans="1:20" ht="45" x14ac:dyDescent="0.25">
      <c r="A1356">
        <v>1354</v>
      </c>
      <c r="B1356" s="3" t="s">
        <v>1355</v>
      </c>
      <c r="C1356" s="3" t="s">
        <v>5464</v>
      </c>
      <c r="D1356">
        <v>1200</v>
      </c>
      <c r="E1356" s="5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8327</v>
      </c>
      <c r="O1356" s="10">
        <f t="shared" si="126"/>
        <v>130.25</v>
      </c>
      <c r="P1356" s="5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4">
        <f t="shared" si="130"/>
        <v>42502.807627314818</v>
      </c>
      <c r="T1356" s="14">
        <f t="shared" si="131"/>
        <v>42532.807627314818</v>
      </c>
    </row>
    <row r="1357" spans="1:20" ht="45" x14ac:dyDescent="0.25">
      <c r="A1357">
        <v>1355</v>
      </c>
      <c r="B1357" s="3" t="s">
        <v>1356</v>
      </c>
      <c r="C1357" s="3" t="s">
        <v>5465</v>
      </c>
      <c r="D1357">
        <v>2500</v>
      </c>
      <c r="E1357" s="5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8327</v>
      </c>
      <c r="O1357" s="10">
        <f t="shared" si="126"/>
        <v>122.67999999999999</v>
      </c>
      <c r="P1357" s="5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4">
        <f t="shared" si="130"/>
        <v>41213.254687499997</v>
      </c>
      <c r="T1357" s="14">
        <f t="shared" si="131"/>
        <v>41243.416666666664</v>
      </c>
    </row>
    <row r="1358" spans="1:20" ht="45" x14ac:dyDescent="0.25">
      <c r="A1358">
        <v>1356</v>
      </c>
      <c r="B1358" s="3" t="s">
        <v>1357</v>
      </c>
      <c r="C1358" s="3" t="s">
        <v>5466</v>
      </c>
      <c r="D1358">
        <v>3400</v>
      </c>
      <c r="E1358" s="5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8327</v>
      </c>
      <c r="O1358" s="10">
        <f t="shared" si="126"/>
        <v>182.81058823529412</v>
      </c>
      <c r="P1358" s="5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4">
        <f t="shared" si="130"/>
        <v>41430.038888888892</v>
      </c>
      <c r="T1358" s="14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 s="5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8327</v>
      </c>
      <c r="O1359" s="10">
        <f t="shared" si="126"/>
        <v>125.29999999999998</v>
      </c>
      <c r="P1359" s="5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4">
        <f t="shared" si="130"/>
        <v>41304.962233796294</v>
      </c>
      <c r="T1359" s="14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 s="5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8327</v>
      </c>
      <c r="O1360" s="10">
        <f t="shared" si="126"/>
        <v>111.66666666666667</v>
      </c>
      <c r="P1360" s="5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4">
        <f t="shared" si="130"/>
        <v>40689.570868055554</v>
      </c>
      <c r="T1360" s="14">
        <f t="shared" si="131"/>
        <v>40719.570868055554</v>
      </c>
    </row>
    <row r="1361" spans="1:20" ht="45" x14ac:dyDescent="0.25">
      <c r="A1361">
        <v>1359</v>
      </c>
      <c r="B1361" s="3" t="s">
        <v>1360</v>
      </c>
      <c r="C1361" s="3" t="s">
        <v>5469</v>
      </c>
      <c r="D1361">
        <v>660</v>
      </c>
      <c r="E1361" s="5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8327</v>
      </c>
      <c r="O1361" s="10">
        <f t="shared" si="126"/>
        <v>115.75757575757575</v>
      </c>
      <c r="P1361" s="5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4">
        <f t="shared" si="130"/>
        <v>40668.814699074072</v>
      </c>
      <c r="T1361" s="14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 s="5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8327</v>
      </c>
      <c r="O1362" s="10">
        <f t="shared" si="126"/>
        <v>173.2</v>
      </c>
      <c r="P1362" s="5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4">
        <f t="shared" si="130"/>
        <v>41095.900694444441</v>
      </c>
      <c r="T1362" s="14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 s="5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8327</v>
      </c>
      <c r="O1363" s="10">
        <f t="shared" si="126"/>
        <v>125.98333333333333</v>
      </c>
      <c r="P1363" s="5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4">
        <f t="shared" si="130"/>
        <v>41781.717268518521</v>
      </c>
      <c r="T1363" s="14">
        <f t="shared" si="131"/>
        <v>41811.717268518521</v>
      </c>
    </row>
    <row r="1364" spans="1:20" ht="30" x14ac:dyDescent="0.25">
      <c r="A1364">
        <v>1362</v>
      </c>
      <c r="B1364" s="3" t="s">
        <v>1363</v>
      </c>
      <c r="C1364" s="3" t="s">
        <v>5472</v>
      </c>
      <c r="D1364">
        <v>1000</v>
      </c>
      <c r="E1364" s="5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8327</v>
      </c>
      <c r="O1364" s="10">
        <f t="shared" si="126"/>
        <v>109.1</v>
      </c>
      <c r="P1364" s="5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4">
        <f t="shared" si="130"/>
        <v>41464.934386574074</v>
      </c>
      <c r="T1364" s="14">
        <f t="shared" si="131"/>
        <v>41524.934386574074</v>
      </c>
    </row>
    <row r="1365" spans="1:20" ht="45" x14ac:dyDescent="0.25">
      <c r="A1365">
        <v>1363</v>
      </c>
      <c r="B1365" s="3" t="s">
        <v>1364</v>
      </c>
      <c r="C1365" s="3" t="s">
        <v>5473</v>
      </c>
      <c r="D1365">
        <v>200</v>
      </c>
      <c r="E1365" s="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8327</v>
      </c>
      <c r="O1365" s="10">
        <f t="shared" si="126"/>
        <v>100</v>
      </c>
      <c r="P1365" s="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4">
        <f t="shared" si="130"/>
        <v>42396.8440625</v>
      </c>
      <c r="T1365" s="14">
        <f t="shared" si="131"/>
        <v>42415.332638888889</v>
      </c>
    </row>
    <row r="1366" spans="1:20" ht="45" x14ac:dyDescent="0.25">
      <c r="A1366">
        <v>1364</v>
      </c>
      <c r="B1366" s="3" t="s">
        <v>1365</v>
      </c>
      <c r="C1366" s="3" t="s">
        <v>5474</v>
      </c>
      <c r="D1366">
        <v>42000</v>
      </c>
      <c r="E1366" s="5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8329</v>
      </c>
      <c r="O1366" s="10">
        <f t="shared" si="126"/>
        <v>118.64285714285714</v>
      </c>
      <c r="P1366" s="5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4">
        <f t="shared" si="130"/>
        <v>41951.695671296293</v>
      </c>
      <c r="T1366" s="14">
        <f t="shared" si="131"/>
        <v>42011.6956712963</v>
      </c>
    </row>
    <row r="1367" spans="1:20" ht="45" x14ac:dyDescent="0.25">
      <c r="A1367">
        <v>1365</v>
      </c>
      <c r="B1367" s="3" t="s">
        <v>1366</v>
      </c>
      <c r="C1367" s="3" t="s">
        <v>5475</v>
      </c>
      <c r="D1367">
        <v>7500</v>
      </c>
      <c r="E1367" s="5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8329</v>
      </c>
      <c r="O1367" s="10">
        <f t="shared" si="126"/>
        <v>100.26666666666667</v>
      </c>
      <c r="P1367" s="5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4">
        <f t="shared" si="130"/>
        <v>42049.733240740738</v>
      </c>
      <c r="T1367" s="14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 s="5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8329</v>
      </c>
      <c r="O1368" s="10">
        <f t="shared" si="126"/>
        <v>126.48920000000001</v>
      </c>
      <c r="P1368" s="5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4">
        <f t="shared" si="130"/>
        <v>41924.996099537035</v>
      </c>
      <c r="T1368" s="14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 s="5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8329</v>
      </c>
      <c r="O1369" s="10">
        <f t="shared" si="126"/>
        <v>114.26</v>
      </c>
      <c r="P1369" s="5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4">
        <f t="shared" si="130"/>
        <v>42292.002893518518</v>
      </c>
      <c r="T1369" s="14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 s="5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8329</v>
      </c>
      <c r="O1370" s="10">
        <f t="shared" si="126"/>
        <v>110.7</v>
      </c>
      <c r="P1370" s="5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4">
        <f t="shared" si="130"/>
        <v>42146.190902777773</v>
      </c>
      <c r="T1370" s="14">
        <f t="shared" si="131"/>
        <v>42170.190902777773</v>
      </c>
    </row>
    <row r="1371" spans="1:20" ht="45" x14ac:dyDescent="0.25">
      <c r="A1371">
        <v>1369</v>
      </c>
      <c r="B1371" s="3" t="s">
        <v>1370</v>
      </c>
      <c r="C1371" s="3" t="s">
        <v>5479</v>
      </c>
      <c r="D1371">
        <v>32360</v>
      </c>
      <c r="E1371" s="5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8329</v>
      </c>
      <c r="O1371" s="10">
        <f t="shared" si="126"/>
        <v>105.34805315203954</v>
      </c>
      <c r="P1371" s="5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4">
        <f t="shared" si="130"/>
        <v>41710.594282407408</v>
      </c>
      <c r="T1371" s="14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 s="5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8329</v>
      </c>
      <c r="O1372" s="10">
        <f t="shared" si="126"/>
        <v>103.66666666666666</v>
      </c>
      <c r="P1372" s="5">
        <f t="shared" si="127"/>
        <v>77.75</v>
      </c>
      <c r="Q1372" t="str">
        <f t="shared" si="128"/>
        <v>music</v>
      </c>
      <c r="R1372" t="str">
        <f t="shared" si="129"/>
        <v>rock</v>
      </c>
      <c r="S1372" s="14">
        <f t="shared" si="130"/>
        <v>41548.00335648148</v>
      </c>
      <c r="T1372" s="14">
        <f t="shared" si="131"/>
        <v>41563.00335648148</v>
      </c>
    </row>
    <row r="1373" spans="1:20" ht="45" x14ac:dyDescent="0.25">
      <c r="A1373">
        <v>1371</v>
      </c>
      <c r="B1373" s="3" t="s">
        <v>1372</v>
      </c>
      <c r="C1373" s="3" t="s">
        <v>5481</v>
      </c>
      <c r="D1373">
        <v>6999</v>
      </c>
      <c r="E1373" s="5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8329</v>
      </c>
      <c r="O1373" s="10">
        <f t="shared" si="126"/>
        <v>107.08672667523933</v>
      </c>
      <c r="P1373" s="5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4">
        <f t="shared" si="130"/>
        <v>42101.758587962962</v>
      </c>
      <c r="T1373" s="14">
        <f t="shared" si="131"/>
        <v>42131.758587962962</v>
      </c>
    </row>
    <row r="1374" spans="1:20" x14ac:dyDescent="0.25">
      <c r="A1374">
        <v>1372</v>
      </c>
      <c r="B1374" s="3" t="s">
        <v>1373</v>
      </c>
      <c r="C1374" s="3" t="s">
        <v>5482</v>
      </c>
      <c r="D1374">
        <v>500</v>
      </c>
      <c r="E1374" s="5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8329</v>
      </c>
      <c r="O1374" s="10">
        <f t="shared" si="126"/>
        <v>124</v>
      </c>
      <c r="P1374" s="5">
        <f t="shared" si="127"/>
        <v>38.75</v>
      </c>
      <c r="Q1374" t="str">
        <f t="shared" si="128"/>
        <v>music</v>
      </c>
      <c r="R1374" t="str">
        <f t="shared" si="129"/>
        <v>rock</v>
      </c>
      <c r="S1374" s="14">
        <f t="shared" si="130"/>
        <v>41072.739953703705</v>
      </c>
      <c r="T1374" s="14">
        <f t="shared" si="131"/>
        <v>41102.739953703705</v>
      </c>
    </row>
    <row r="1375" spans="1:20" ht="30" x14ac:dyDescent="0.25">
      <c r="A1375">
        <v>1373</v>
      </c>
      <c r="B1375" s="3" t="s">
        <v>1374</v>
      </c>
      <c r="C1375" s="3" t="s">
        <v>5483</v>
      </c>
      <c r="D1375">
        <v>10000</v>
      </c>
      <c r="E1375" s="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8329</v>
      </c>
      <c r="O1375" s="10">
        <f t="shared" si="126"/>
        <v>105.01</v>
      </c>
      <c r="P1375" s="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4">
        <f t="shared" si="130"/>
        <v>42704.95177083333</v>
      </c>
      <c r="T1375" s="14">
        <f t="shared" si="131"/>
        <v>42734.95177083333</v>
      </c>
    </row>
    <row r="1376" spans="1:20" ht="45" x14ac:dyDescent="0.25">
      <c r="A1376">
        <v>1374</v>
      </c>
      <c r="B1376" s="3" t="s">
        <v>1375</v>
      </c>
      <c r="C1376" s="3" t="s">
        <v>5484</v>
      </c>
      <c r="D1376">
        <v>1500</v>
      </c>
      <c r="E1376" s="5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8329</v>
      </c>
      <c r="O1376" s="10">
        <f t="shared" si="126"/>
        <v>189.46666666666667</v>
      </c>
      <c r="P1376" s="5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4">
        <f t="shared" si="130"/>
        <v>42424.161898148144</v>
      </c>
      <c r="T1376" s="14">
        <f t="shared" si="131"/>
        <v>42454.12023148148</v>
      </c>
    </row>
    <row r="1377" spans="1:20" ht="45" x14ac:dyDescent="0.25">
      <c r="A1377">
        <v>1375</v>
      </c>
      <c r="B1377" s="3" t="s">
        <v>1376</v>
      </c>
      <c r="C1377" s="3" t="s">
        <v>5485</v>
      </c>
      <c r="D1377">
        <v>4000</v>
      </c>
      <c r="E1377" s="5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8329</v>
      </c>
      <c r="O1377" s="10">
        <f t="shared" si="126"/>
        <v>171.32499999999999</v>
      </c>
      <c r="P1377" s="5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4">
        <f t="shared" si="130"/>
        <v>42720.066192129627</v>
      </c>
      <c r="T1377" s="14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 s="5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8329</v>
      </c>
      <c r="O1378" s="10">
        <f t="shared" si="126"/>
        <v>252.48648648648651</v>
      </c>
      <c r="P1378" s="5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4">
        <f t="shared" si="130"/>
        <v>42677.669050925921</v>
      </c>
      <c r="T1378" s="14">
        <f t="shared" si="131"/>
        <v>42707.710717592592</v>
      </c>
    </row>
    <row r="1379" spans="1:20" ht="45" x14ac:dyDescent="0.25">
      <c r="A1379">
        <v>1377</v>
      </c>
      <c r="B1379" s="3" t="s">
        <v>1378</v>
      </c>
      <c r="C1379" s="3" t="s">
        <v>5487</v>
      </c>
      <c r="D1379">
        <v>1300</v>
      </c>
      <c r="E1379" s="5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8329</v>
      </c>
      <c r="O1379" s="10">
        <f t="shared" si="126"/>
        <v>116.15384615384616</v>
      </c>
      <c r="P1379" s="5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4">
        <f t="shared" si="130"/>
        <v>42747.219560185185</v>
      </c>
      <c r="T1379" s="14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 s="5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8329</v>
      </c>
      <c r="O1380" s="10">
        <f t="shared" si="126"/>
        <v>203.35000000000002</v>
      </c>
      <c r="P1380" s="5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4">
        <f t="shared" si="130"/>
        <v>42568.759374999994</v>
      </c>
      <c r="T1380" s="14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 s="5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8329</v>
      </c>
      <c r="O1381" s="10">
        <f t="shared" si="126"/>
        <v>111.60000000000001</v>
      </c>
      <c r="P1381" s="5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4">
        <f t="shared" si="130"/>
        <v>42130.491620370376</v>
      </c>
      <c r="T1381" s="14">
        <f t="shared" si="131"/>
        <v>42160.491620370376</v>
      </c>
    </row>
    <row r="1382" spans="1:20" ht="30" x14ac:dyDescent="0.25">
      <c r="A1382">
        <v>1380</v>
      </c>
      <c r="B1382" s="3" t="s">
        <v>1381</v>
      </c>
      <c r="C1382" s="3" t="s">
        <v>5490</v>
      </c>
      <c r="D1382">
        <v>25</v>
      </c>
      <c r="E1382" s="5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8329</v>
      </c>
      <c r="O1382" s="10">
        <f t="shared" si="126"/>
        <v>424</v>
      </c>
      <c r="P1382" s="5">
        <f t="shared" si="127"/>
        <v>21.2</v>
      </c>
      <c r="Q1382" t="str">
        <f t="shared" si="128"/>
        <v>music</v>
      </c>
      <c r="R1382" t="str">
        <f t="shared" si="129"/>
        <v>rock</v>
      </c>
      <c r="S1382" s="14">
        <f t="shared" si="130"/>
        <v>42141.762800925921</v>
      </c>
      <c r="T1382" s="14">
        <f t="shared" si="131"/>
        <v>42164.083333333328</v>
      </c>
    </row>
    <row r="1383" spans="1:20" ht="45" x14ac:dyDescent="0.25">
      <c r="A1383">
        <v>1381</v>
      </c>
      <c r="B1383" s="3" t="s">
        <v>1382</v>
      </c>
      <c r="C1383" s="3" t="s">
        <v>5491</v>
      </c>
      <c r="D1383">
        <v>5000</v>
      </c>
      <c r="E1383" s="5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8329</v>
      </c>
      <c r="O1383" s="10">
        <f t="shared" si="126"/>
        <v>107.1</v>
      </c>
      <c r="P1383" s="5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4">
        <f t="shared" si="130"/>
        <v>42703.214409722219</v>
      </c>
      <c r="T1383" s="14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 s="5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8329</v>
      </c>
      <c r="O1384" s="10">
        <f t="shared" si="126"/>
        <v>104.3625</v>
      </c>
      <c r="P1384" s="5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4">
        <f t="shared" si="130"/>
        <v>41370.800185185188</v>
      </c>
      <c r="T1384" s="14">
        <f t="shared" si="131"/>
        <v>41400.800185185188</v>
      </c>
    </row>
    <row r="1385" spans="1:20" ht="45" x14ac:dyDescent="0.25">
      <c r="A1385">
        <v>1383</v>
      </c>
      <c r="B1385" s="3" t="s">
        <v>1384</v>
      </c>
      <c r="C1385" s="3" t="s">
        <v>5493</v>
      </c>
      <c r="D1385">
        <v>2200</v>
      </c>
      <c r="E1385" s="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8329</v>
      </c>
      <c r="O1385" s="10">
        <f t="shared" si="126"/>
        <v>212.40909090909091</v>
      </c>
      <c r="P1385" s="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4">
        <f t="shared" si="130"/>
        <v>42707.074976851851</v>
      </c>
      <c r="T1385" s="14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 s="5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8329</v>
      </c>
      <c r="O1386" s="10">
        <f t="shared" si="126"/>
        <v>124.08571428571429</v>
      </c>
      <c r="P1386" s="5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4">
        <f t="shared" si="130"/>
        <v>42160.735208333332</v>
      </c>
      <c r="T1386" s="14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 s="5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8329</v>
      </c>
      <c r="O1387" s="10">
        <f t="shared" si="126"/>
        <v>110.406125</v>
      </c>
      <c r="P1387" s="5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4">
        <f t="shared" si="130"/>
        <v>42433.688900462963</v>
      </c>
      <c r="T1387" s="14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 s="5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8329</v>
      </c>
      <c r="O1388" s="10">
        <f t="shared" si="126"/>
        <v>218.75</v>
      </c>
      <c r="P1388" s="5">
        <f t="shared" si="127"/>
        <v>62.5</v>
      </c>
      <c r="Q1388" t="str">
        <f t="shared" si="128"/>
        <v>music</v>
      </c>
      <c r="R1388" t="str">
        <f t="shared" si="129"/>
        <v>rock</v>
      </c>
      <c r="S1388" s="14">
        <f t="shared" si="130"/>
        <v>42184.646863425922</v>
      </c>
      <c r="T1388" s="14">
        <f t="shared" si="131"/>
        <v>42214.646863425922</v>
      </c>
    </row>
    <row r="1389" spans="1:20" ht="45" x14ac:dyDescent="0.25">
      <c r="A1389">
        <v>1387</v>
      </c>
      <c r="B1389" s="3" t="s">
        <v>1388</v>
      </c>
      <c r="C1389" s="3" t="s">
        <v>5497</v>
      </c>
      <c r="D1389">
        <v>4000</v>
      </c>
      <c r="E1389" s="5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8329</v>
      </c>
      <c r="O1389" s="10">
        <f t="shared" si="126"/>
        <v>136.625</v>
      </c>
      <c r="P1389" s="5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4">
        <f t="shared" si="130"/>
        <v>42126.92123842593</v>
      </c>
      <c r="T1389" s="14">
        <f t="shared" si="131"/>
        <v>42158.1875</v>
      </c>
    </row>
    <row r="1390" spans="1:20" ht="45" x14ac:dyDescent="0.25">
      <c r="A1390">
        <v>1388</v>
      </c>
      <c r="B1390" s="3" t="s">
        <v>1389</v>
      </c>
      <c r="C1390" s="3" t="s">
        <v>5498</v>
      </c>
      <c r="D1390">
        <v>5000</v>
      </c>
      <c r="E1390" s="5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8329</v>
      </c>
      <c r="O1390" s="10">
        <f t="shared" si="126"/>
        <v>134.8074</v>
      </c>
      <c r="P1390" s="5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4">
        <f t="shared" si="130"/>
        <v>42634.614780092597</v>
      </c>
      <c r="T1390" s="14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 s="5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8329</v>
      </c>
      <c r="O1391" s="10">
        <f t="shared" si="126"/>
        <v>145.4</v>
      </c>
      <c r="P1391" s="5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4">
        <f t="shared" si="130"/>
        <v>42565.480983796297</v>
      </c>
      <c r="T1391" s="14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 s="5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8329</v>
      </c>
      <c r="O1392" s="10">
        <f t="shared" si="126"/>
        <v>109.10714285714285</v>
      </c>
      <c r="P1392" s="5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4">
        <f t="shared" si="130"/>
        <v>42087.803310185183</v>
      </c>
      <c r="T1392" s="14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 s="5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8329</v>
      </c>
      <c r="O1393" s="10">
        <f t="shared" si="126"/>
        <v>110.2</v>
      </c>
      <c r="P1393" s="5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4">
        <f t="shared" si="130"/>
        <v>42193.650671296295</v>
      </c>
      <c r="T1393" s="14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 s="5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8329</v>
      </c>
      <c r="O1394" s="10">
        <f t="shared" si="126"/>
        <v>113.64000000000001</v>
      </c>
      <c r="P1394" s="5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4">
        <f t="shared" si="130"/>
        <v>42401.154930555553</v>
      </c>
      <c r="T1394" s="14">
        <f t="shared" si="131"/>
        <v>42432.154930555553</v>
      </c>
    </row>
    <row r="1395" spans="1:20" x14ac:dyDescent="0.25">
      <c r="A1395">
        <v>1393</v>
      </c>
      <c r="B1395" s="3" t="s">
        <v>1394</v>
      </c>
      <c r="C1395" s="3" t="s">
        <v>5503</v>
      </c>
      <c r="D1395">
        <v>10000</v>
      </c>
      <c r="E1395" s="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8329</v>
      </c>
      <c r="O1395" s="10">
        <f t="shared" si="126"/>
        <v>102.35000000000001</v>
      </c>
      <c r="P1395" s="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4">
        <f t="shared" si="130"/>
        <v>42553.681979166664</v>
      </c>
      <c r="T1395" s="14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 s="5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8329</v>
      </c>
      <c r="O1396" s="10">
        <f t="shared" si="126"/>
        <v>122.13333333333334</v>
      </c>
      <c r="P1396" s="5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4">
        <f t="shared" si="130"/>
        <v>42752.144976851851</v>
      </c>
      <c r="T1396" s="14">
        <f t="shared" si="131"/>
        <v>42795.125</v>
      </c>
    </row>
    <row r="1397" spans="1:20" x14ac:dyDescent="0.25">
      <c r="A1397">
        <v>1395</v>
      </c>
      <c r="B1397" s="3" t="s">
        <v>1396</v>
      </c>
      <c r="C1397" s="3" t="s">
        <v>5505</v>
      </c>
      <c r="D1397">
        <v>3500</v>
      </c>
      <c r="E1397" s="5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8329</v>
      </c>
      <c r="O1397" s="10">
        <f t="shared" si="126"/>
        <v>111.88571428571427</v>
      </c>
      <c r="P1397" s="5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4">
        <f t="shared" si="130"/>
        <v>42719.90834490741</v>
      </c>
      <c r="T1397" s="14">
        <f t="shared" si="131"/>
        <v>42749.90834490741</v>
      </c>
    </row>
    <row r="1398" spans="1:20" ht="45" x14ac:dyDescent="0.25">
      <c r="A1398">
        <v>1396</v>
      </c>
      <c r="B1398" s="3" t="s">
        <v>1397</v>
      </c>
      <c r="C1398" s="3" t="s">
        <v>5506</v>
      </c>
      <c r="D1398">
        <v>6000</v>
      </c>
      <c r="E1398" s="5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8329</v>
      </c>
      <c r="O1398" s="10">
        <f t="shared" si="126"/>
        <v>107.3</v>
      </c>
      <c r="P1398" s="5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4">
        <f t="shared" si="130"/>
        <v>42018.99863425926</v>
      </c>
      <c r="T1398" s="14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 s="5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8329</v>
      </c>
      <c r="O1399" s="10">
        <f t="shared" si="126"/>
        <v>113.85000000000001</v>
      </c>
      <c r="P1399" s="5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4">
        <f t="shared" si="130"/>
        <v>42640.917939814812</v>
      </c>
      <c r="T1399" s="14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 s="5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8329</v>
      </c>
      <c r="O1400" s="10">
        <f t="shared" si="126"/>
        <v>109.68181818181819</v>
      </c>
      <c r="P1400" s="5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4">
        <f t="shared" si="130"/>
        <v>42526.874236111107</v>
      </c>
      <c r="T1400" s="14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 s="5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8329</v>
      </c>
      <c r="O1401" s="10">
        <f t="shared" si="126"/>
        <v>126.14444444444443</v>
      </c>
      <c r="P1401" s="5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4">
        <f t="shared" si="130"/>
        <v>41889.004317129627</v>
      </c>
      <c r="T1401" s="14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 s="5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8329</v>
      </c>
      <c r="O1402" s="10">
        <f t="shared" si="126"/>
        <v>167.42857142857144</v>
      </c>
      <c r="P1402" s="5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4">
        <f t="shared" si="130"/>
        <v>42498.341122685189</v>
      </c>
      <c r="T1402" s="14">
        <f t="shared" si="131"/>
        <v>42533.229166666672</v>
      </c>
    </row>
    <row r="1403" spans="1:20" ht="45" x14ac:dyDescent="0.25">
      <c r="A1403">
        <v>1401</v>
      </c>
      <c r="B1403" s="3" t="s">
        <v>1402</v>
      </c>
      <c r="C1403" s="3" t="s">
        <v>5511</v>
      </c>
      <c r="D1403">
        <v>2500</v>
      </c>
      <c r="E1403" s="5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8329</v>
      </c>
      <c r="O1403" s="10">
        <f t="shared" si="126"/>
        <v>496.52000000000004</v>
      </c>
      <c r="P1403" s="5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4">
        <f t="shared" si="130"/>
        <v>41399.99622685185</v>
      </c>
      <c r="T1403" s="14">
        <f t="shared" si="131"/>
        <v>41420.99622685185</v>
      </c>
    </row>
    <row r="1404" spans="1:20" ht="45" x14ac:dyDescent="0.25">
      <c r="A1404">
        <v>1402</v>
      </c>
      <c r="B1404" s="3" t="s">
        <v>1403</v>
      </c>
      <c r="C1404" s="3" t="s">
        <v>5512</v>
      </c>
      <c r="D1404">
        <v>2500</v>
      </c>
      <c r="E1404" s="5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8329</v>
      </c>
      <c r="O1404" s="10">
        <f t="shared" si="126"/>
        <v>109.16</v>
      </c>
      <c r="P1404" s="5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4">
        <f t="shared" si="130"/>
        <v>42065.053368055553</v>
      </c>
      <c r="T1404" s="14">
        <f t="shared" si="131"/>
        <v>42125.011701388896</v>
      </c>
    </row>
    <row r="1405" spans="1:20" ht="45" x14ac:dyDescent="0.25">
      <c r="A1405">
        <v>1403</v>
      </c>
      <c r="B1405" s="3" t="s">
        <v>1404</v>
      </c>
      <c r="C1405" s="3" t="s">
        <v>5513</v>
      </c>
      <c r="D1405">
        <v>4000</v>
      </c>
      <c r="E1405" s="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8329</v>
      </c>
      <c r="O1405" s="10">
        <f t="shared" si="126"/>
        <v>102.57499999999999</v>
      </c>
      <c r="P1405" s="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4">
        <f t="shared" si="130"/>
        <v>41451.062905092593</v>
      </c>
      <c r="T1405" s="14">
        <f t="shared" si="131"/>
        <v>41481.062905092593</v>
      </c>
    </row>
    <row r="1406" spans="1:20" ht="45" x14ac:dyDescent="0.25">
      <c r="A1406">
        <v>1404</v>
      </c>
      <c r="B1406" s="3" t="s">
        <v>1405</v>
      </c>
      <c r="C1406" s="3" t="s">
        <v>5514</v>
      </c>
      <c r="D1406">
        <v>14500</v>
      </c>
      <c r="E1406" s="5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8340</v>
      </c>
      <c r="O1406" s="10">
        <f t="shared" si="126"/>
        <v>1.6620689655172414</v>
      </c>
      <c r="P1406" s="5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4">
        <f t="shared" si="130"/>
        <v>42032.510243055556</v>
      </c>
      <c r="T1406" s="14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 s="5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8340</v>
      </c>
      <c r="O1407" s="10">
        <f t="shared" si="126"/>
        <v>0.42</v>
      </c>
      <c r="P1407" s="5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4">
        <f t="shared" si="130"/>
        <v>41941.680567129632</v>
      </c>
      <c r="T1407" s="14">
        <f t="shared" si="131"/>
        <v>41971.722233796296</v>
      </c>
    </row>
    <row r="1408" spans="1:20" x14ac:dyDescent="0.25">
      <c r="A1408">
        <v>1406</v>
      </c>
      <c r="B1408" s="3" t="s">
        <v>1407</v>
      </c>
      <c r="C1408" s="3" t="s">
        <v>5516</v>
      </c>
      <c r="D1408">
        <v>12000</v>
      </c>
      <c r="E1408" s="5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8340</v>
      </c>
      <c r="O1408" s="10">
        <f t="shared" si="126"/>
        <v>0.125</v>
      </c>
      <c r="P1408" s="5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4">
        <f t="shared" si="130"/>
        <v>42297.432951388888</v>
      </c>
      <c r="T1408" s="14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 s="5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8340</v>
      </c>
      <c r="O1409" s="10">
        <f t="shared" si="126"/>
        <v>0.5</v>
      </c>
      <c r="P1409" s="5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4">
        <f t="shared" si="130"/>
        <v>41838.536782407406</v>
      </c>
      <c r="T1409" s="14">
        <f t="shared" si="131"/>
        <v>41863.536782407406</v>
      </c>
    </row>
    <row r="1410" spans="1:20" ht="45" x14ac:dyDescent="0.25">
      <c r="A1410">
        <v>1408</v>
      </c>
      <c r="B1410" s="3" t="s">
        <v>1409</v>
      </c>
      <c r="C1410" s="3" t="s">
        <v>5518</v>
      </c>
      <c r="D1410">
        <v>1000</v>
      </c>
      <c r="E1410" s="5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8340</v>
      </c>
      <c r="O1410" s="10">
        <f t="shared" ref="O1410:O1473" si="132">(E1410/D1410)*100</f>
        <v>7.1999999999999993</v>
      </c>
      <c r="P1410" s="5">
        <f t="shared" ref="P1410:P1473" si="133">IFERROR((E1410/L1410),"0")</f>
        <v>12</v>
      </c>
      <c r="Q1410" t="str">
        <f t="shared" ref="Q1410:Q1473" si="134">LEFT(N1410,FIND("/",N1410)-1)</f>
        <v>publishing</v>
      </c>
      <c r="R1410" t="str">
        <f t="shared" ref="R1410:R1473" si="135">RIGHT(N1410,LEN(N1410)-SEARCH("/",N1410))</f>
        <v>translations</v>
      </c>
      <c r="S1410" s="14">
        <f t="shared" ref="S1410:S1473" si="136">(((J1410/60)/60)/24) + DATE(1970,1,1)</f>
        <v>42291.872175925921</v>
      </c>
      <c r="T1410" s="14">
        <f t="shared" ref="T1410:T1473" si="137">(((I1410/60)/60)/24) + DATE(1970,1,1)</f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 s="5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8340</v>
      </c>
      <c r="O1411" s="10">
        <f t="shared" si="132"/>
        <v>0</v>
      </c>
      <c r="P1411" s="5" t="str">
        <f t="shared" si="133"/>
        <v>0</v>
      </c>
      <c r="Q1411" t="str">
        <f t="shared" si="134"/>
        <v>publishing</v>
      </c>
      <c r="R1411" t="str">
        <f t="shared" si="135"/>
        <v>translations</v>
      </c>
      <c r="S1411" s="14">
        <f t="shared" si="136"/>
        <v>41945.133506944447</v>
      </c>
      <c r="T1411" s="14">
        <f t="shared" si="137"/>
        <v>42005.175173611111</v>
      </c>
    </row>
    <row r="1412" spans="1:20" ht="45" x14ac:dyDescent="0.25">
      <c r="A1412">
        <v>1410</v>
      </c>
      <c r="B1412" s="3" t="s">
        <v>1411</v>
      </c>
      <c r="C1412" s="3" t="s">
        <v>5520</v>
      </c>
      <c r="D1412">
        <v>6000</v>
      </c>
      <c r="E1412" s="5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8340</v>
      </c>
      <c r="O1412" s="10">
        <f t="shared" si="132"/>
        <v>1.6666666666666666E-2</v>
      </c>
      <c r="P1412" s="5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4">
        <f t="shared" si="136"/>
        <v>42479.318518518514</v>
      </c>
      <c r="T1412" s="14">
        <f t="shared" si="137"/>
        <v>42524.318518518514</v>
      </c>
    </row>
    <row r="1413" spans="1:20" ht="45" x14ac:dyDescent="0.25">
      <c r="A1413">
        <v>1411</v>
      </c>
      <c r="B1413" s="3" t="s">
        <v>1412</v>
      </c>
      <c r="C1413" s="3" t="s">
        <v>5521</v>
      </c>
      <c r="D1413">
        <v>3000</v>
      </c>
      <c r="E1413" s="5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8340</v>
      </c>
      <c r="O1413" s="10">
        <f t="shared" si="132"/>
        <v>0.23333333333333336</v>
      </c>
      <c r="P1413" s="5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4">
        <f t="shared" si="136"/>
        <v>42013.059027777781</v>
      </c>
      <c r="T1413" s="14">
        <f t="shared" si="137"/>
        <v>42041.059027777781</v>
      </c>
    </row>
    <row r="1414" spans="1:20" ht="30" x14ac:dyDescent="0.25">
      <c r="A1414">
        <v>1412</v>
      </c>
      <c r="B1414" s="3" t="s">
        <v>1413</v>
      </c>
      <c r="C1414" s="3" t="s">
        <v>5522</v>
      </c>
      <c r="D1414">
        <v>7000</v>
      </c>
      <c r="E1414" s="5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8340</v>
      </c>
      <c r="O1414" s="10">
        <f t="shared" si="132"/>
        <v>4.5714285714285712</v>
      </c>
      <c r="P1414" s="5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4">
        <f t="shared" si="136"/>
        <v>41947.063645833332</v>
      </c>
      <c r="T1414" s="14">
        <f t="shared" si="137"/>
        <v>41977.063645833332</v>
      </c>
    </row>
    <row r="1415" spans="1:20" ht="45" x14ac:dyDescent="0.25">
      <c r="A1415">
        <v>1413</v>
      </c>
      <c r="B1415" s="3" t="s">
        <v>1414</v>
      </c>
      <c r="C1415" s="3" t="s">
        <v>5523</v>
      </c>
      <c r="D1415">
        <v>2000</v>
      </c>
      <c r="E1415" s="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8340</v>
      </c>
      <c r="O1415" s="10">
        <f t="shared" si="132"/>
        <v>5</v>
      </c>
      <c r="P1415" s="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4">
        <f t="shared" si="136"/>
        <v>42360.437152777777</v>
      </c>
      <c r="T1415" s="14">
        <f t="shared" si="137"/>
        <v>42420.437152777777</v>
      </c>
    </row>
    <row r="1416" spans="1:20" ht="45" x14ac:dyDescent="0.25">
      <c r="A1416">
        <v>1414</v>
      </c>
      <c r="B1416" s="3" t="s">
        <v>1415</v>
      </c>
      <c r="C1416" s="3" t="s">
        <v>5524</v>
      </c>
      <c r="D1416">
        <v>500</v>
      </c>
      <c r="E1416" s="5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8340</v>
      </c>
      <c r="O1416" s="10">
        <f t="shared" si="132"/>
        <v>0.2</v>
      </c>
      <c r="P1416" s="5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4">
        <f t="shared" si="136"/>
        <v>42708.25309027778</v>
      </c>
      <c r="T1416" s="14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 s="5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8340</v>
      </c>
      <c r="O1417" s="10">
        <f t="shared" si="132"/>
        <v>18.181818181818183</v>
      </c>
      <c r="P1417" s="5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4">
        <f t="shared" si="136"/>
        <v>42192.675821759258</v>
      </c>
      <c r="T1417" s="14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 s="5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8340</v>
      </c>
      <c r="O1418" s="10">
        <f t="shared" si="132"/>
        <v>0</v>
      </c>
      <c r="P1418" s="5" t="str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4">
        <f t="shared" si="136"/>
        <v>42299.926145833335</v>
      </c>
      <c r="T1418" s="14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 s="5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8340</v>
      </c>
      <c r="O1419" s="10">
        <f t="shared" si="132"/>
        <v>1.2222222222222223</v>
      </c>
      <c r="P1419" s="5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4">
        <f t="shared" si="136"/>
        <v>42232.15016203704</v>
      </c>
      <c r="T1419" s="14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 s="5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8340</v>
      </c>
      <c r="O1420" s="10">
        <f t="shared" si="132"/>
        <v>0.2</v>
      </c>
      <c r="P1420" s="5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4">
        <f t="shared" si="136"/>
        <v>42395.456412037034</v>
      </c>
      <c r="T1420" s="14">
        <f t="shared" si="137"/>
        <v>42425.456412037034</v>
      </c>
    </row>
    <row r="1421" spans="1:20" ht="45" x14ac:dyDescent="0.25">
      <c r="A1421">
        <v>1419</v>
      </c>
      <c r="B1421" s="3" t="s">
        <v>1420</v>
      </c>
      <c r="C1421" s="3" t="s">
        <v>5529</v>
      </c>
      <c r="D1421">
        <v>6300</v>
      </c>
      <c r="E1421" s="5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8340</v>
      </c>
      <c r="O1421" s="10">
        <f t="shared" si="132"/>
        <v>7.0634920634920633</v>
      </c>
      <c r="P1421" s="5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4">
        <f t="shared" si="136"/>
        <v>42622.456238425926</v>
      </c>
      <c r="T1421" s="14">
        <f t="shared" si="137"/>
        <v>42652.456238425926</v>
      </c>
    </row>
    <row r="1422" spans="1:20" x14ac:dyDescent="0.25">
      <c r="A1422">
        <v>1420</v>
      </c>
      <c r="B1422" s="3" t="s">
        <v>1421</v>
      </c>
      <c r="C1422" s="3" t="s">
        <v>5530</v>
      </c>
      <c r="D1422">
        <v>110</v>
      </c>
      <c r="E1422" s="5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8340</v>
      </c>
      <c r="O1422" s="10">
        <f t="shared" si="132"/>
        <v>2.7272727272727271</v>
      </c>
      <c r="P1422" s="5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4">
        <f t="shared" si="136"/>
        <v>42524.667662037042</v>
      </c>
      <c r="T1422" s="14">
        <f t="shared" si="137"/>
        <v>42549.667662037042</v>
      </c>
    </row>
    <row r="1423" spans="1:20" ht="45" x14ac:dyDescent="0.25">
      <c r="A1423">
        <v>1421</v>
      </c>
      <c r="B1423" s="3" t="s">
        <v>1422</v>
      </c>
      <c r="C1423" s="3" t="s">
        <v>5531</v>
      </c>
      <c r="D1423">
        <v>200000</v>
      </c>
      <c r="E1423" s="5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8340</v>
      </c>
      <c r="O1423" s="10">
        <f t="shared" si="132"/>
        <v>0.1</v>
      </c>
      <c r="P1423" s="5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4">
        <f t="shared" si="136"/>
        <v>42013.915613425925</v>
      </c>
      <c r="T1423" s="14">
        <f t="shared" si="137"/>
        <v>42043.915613425925</v>
      </c>
    </row>
    <row r="1424" spans="1:20" ht="45" x14ac:dyDescent="0.25">
      <c r="A1424">
        <v>1422</v>
      </c>
      <c r="B1424" s="3" t="s">
        <v>1423</v>
      </c>
      <c r="C1424" s="3" t="s">
        <v>5532</v>
      </c>
      <c r="D1424">
        <v>25000</v>
      </c>
      <c r="E1424" s="5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8340</v>
      </c>
      <c r="O1424" s="10">
        <f t="shared" si="132"/>
        <v>0.104</v>
      </c>
      <c r="P1424" s="5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4">
        <f t="shared" si="136"/>
        <v>42604.239629629628</v>
      </c>
      <c r="T1424" s="14">
        <f t="shared" si="137"/>
        <v>42634.239629629628</v>
      </c>
    </row>
    <row r="1425" spans="1:20" ht="45" x14ac:dyDescent="0.25">
      <c r="A1425">
        <v>1423</v>
      </c>
      <c r="B1425" s="3" t="s">
        <v>1424</v>
      </c>
      <c r="C1425" s="3" t="s">
        <v>5533</v>
      </c>
      <c r="D1425">
        <v>30000</v>
      </c>
      <c r="E1425" s="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8340</v>
      </c>
      <c r="O1425" s="10">
        <f t="shared" si="132"/>
        <v>0.33333333333333337</v>
      </c>
      <c r="P1425" s="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4">
        <f t="shared" si="136"/>
        <v>42340.360312500001</v>
      </c>
      <c r="T1425" s="14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 s="5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8340</v>
      </c>
      <c r="O1426" s="10">
        <f t="shared" si="132"/>
        <v>20.36</v>
      </c>
      <c r="P1426" s="5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4">
        <f t="shared" si="136"/>
        <v>42676.717615740738</v>
      </c>
      <c r="T1426" s="14">
        <f t="shared" si="137"/>
        <v>42689.759282407409</v>
      </c>
    </row>
    <row r="1427" spans="1:20" ht="45" x14ac:dyDescent="0.25">
      <c r="A1427">
        <v>1425</v>
      </c>
      <c r="B1427" s="3" t="s">
        <v>1426</v>
      </c>
      <c r="C1427" s="3" t="s">
        <v>5535</v>
      </c>
      <c r="D1427">
        <v>13000</v>
      </c>
      <c r="E1427" s="5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8340</v>
      </c>
      <c r="O1427" s="10">
        <f t="shared" si="132"/>
        <v>0</v>
      </c>
      <c r="P1427" s="5" t="str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4">
        <f t="shared" si="136"/>
        <v>42093.131469907406</v>
      </c>
      <c r="T1427" s="14">
        <f t="shared" si="137"/>
        <v>42123.131469907406</v>
      </c>
    </row>
    <row r="1428" spans="1:20" ht="45" x14ac:dyDescent="0.25">
      <c r="A1428">
        <v>1426</v>
      </c>
      <c r="B1428" s="3" t="s">
        <v>1427</v>
      </c>
      <c r="C1428" s="3" t="s">
        <v>5536</v>
      </c>
      <c r="D1428">
        <v>1000</v>
      </c>
      <c r="E1428" s="5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8340</v>
      </c>
      <c r="O1428" s="10">
        <f t="shared" si="132"/>
        <v>0</v>
      </c>
      <c r="P1428" s="5" t="str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4">
        <f t="shared" si="136"/>
        <v>42180.390277777777</v>
      </c>
      <c r="T1428" s="14">
        <f t="shared" si="137"/>
        <v>42240.390277777777</v>
      </c>
    </row>
    <row r="1429" spans="1:20" ht="45" x14ac:dyDescent="0.25">
      <c r="A1429">
        <v>1427</v>
      </c>
      <c r="B1429" s="3" t="s">
        <v>1428</v>
      </c>
      <c r="C1429" s="3" t="s">
        <v>5537</v>
      </c>
      <c r="D1429">
        <v>5000</v>
      </c>
      <c r="E1429" s="5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8340</v>
      </c>
      <c r="O1429" s="10">
        <f t="shared" si="132"/>
        <v>8.3800000000000008</v>
      </c>
      <c r="P1429" s="5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4">
        <f t="shared" si="136"/>
        <v>42601.851678240739</v>
      </c>
      <c r="T1429" s="14">
        <f t="shared" si="137"/>
        <v>42631.851678240739</v>
      </c>
    </row>
    <row r="1430" spans="1:20" ht="45" x14ac:dyDescent="0.25">
      <c r="A1430">
        <v>1428</v>
      </c>
      <c r="B1430" s="3" t="s">
        <v>1429</v>
      </c>
      <c r="C1430" s="3" t="s">
        <v>5538</v>
      </c>
      <c r="D1430">
        <v>1000</v>
      </c>
      <c r="E1430" s="5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8340</v>
      </c>
      <c r="O1430" s="10">
        <f t="shared" si="132"/>
        <v>4.5</v>
      </c>
      <c r="P1430" s="5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4">
        <f t="shared" si="136"/>
        <v>42432.379826388889</v>
      </c>
      <c r="T1430" s="14">
        <f t="shared" si="137"/>
        <v>42462.338159722218</v>
      </c>
    </row>
    <row r="1431" spans="1:20" ht="30" x14ac:dyDescent="0.25">
      <c r="A1431">
        <v>1429</v>
      </c>
      <c r="B1431" s="3" t="s">
        <v>1430</v>
      </c>
      <c r="C1431" s="3" t="s">
        <v>5539</v>
      </c>
      <c r="D1431">
        <v>10000</v>
      </c>
      <c r="E1431" s="5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8340</v>
      </c>
      <c r="O1431" s="10">
        <f t="shared" si="132"/>
        <v>0</v>
      </c>
      <c r="P1431" s="5" t="str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4">
        <f t="shared" si="136"/>
        <v>42074.060671296291</v>
      </c>
      <c r="T1431" s="14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 s="5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8340</v>
      </c>
      <c r="O1432" s="10">
        <f t="shared" si="132"/>
        <v>8.06</v>
      </c>
      <c r="P1432" s="5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4">
        <f t="shared" si="136"/>
        <v>41961.813518518517</v>
      </c>
      <c r="T1432" s="14">
        <f t="shared" si="137"/>
        <v>41992.813518518517</v>
      </c>
    </row>
    <row r="1433" spans="1:20" ht="45" x14ac:dyDescent="0.25">
      <c r="A1433">
        <v>1431</v>
      </c>
      <c r="B1433" s="3" t="s">
        <v>1432</v>
      </c>
      <c r="C1433" s="3" t="s">
        <v>5541</v>
      </c>
      <c r="D1433">
        <v>17000</v>
      </c>
      <c r="E1433" s="5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8340</v>
      </c>
      <c r="O1433" s="10">
        <f t="shared" si="132"/>
        <v>31.94705882352941</v>
      </c>
      <c r="P1433" s="5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4">
        <f t="shared" si="136"/>
        <v>42304.210833333331</v>
      </c>
      <c r="T1433" s="14">
        <f t="shared" si="137"/>
        <v>42334.252500000002</v>
      </c>
    </row>
    <row r="1434" spans="1:20" ht="45" x14ac:dyDescent="0.25">
      <c r="A1434">
        <v>1432</v>
      </c>
      <c r="B1434" s="3" t="s">
        <v>1433</v>
      </c>
      <c r="C1434" s="3" t="s">
        <v>5542</v>
      </c>
      <c r="D1434">
        <v>40000</v>
      </c>
      <c r="E1434" s="5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8340</v>
      </c>
      <c r="O1434" s="10">
        <f t="shared" si="132"/>
        <v>0</v>
      </c>
      <c r="P1434" s="5" t="str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4">
        <f t="shared" si="136"/>
        <v>42175.780416666668</v>
      </c>
      <c r="T1434" s="14">
        <f t="shared" si="137"/>
        <v>42205.780416666668</v>
      </c>
    </row>
    <row r="1435" spans="1:20" ht="45" x14ac:dyDescent="0.25">
      <c r="A1435">
        <v>1433</v>
      </c>
      <c r="B1435" s="3" t="s">
        <v>1434</v>
      </c>
      <c r="C1435" s="3" t="s">
        <v>5543</v>
      </c>
      <c r="D1435">
        <v>12000</v>
      </c>
      <c r="E1435" s="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8340</v>
      </c>
      <c r="O1435" s="10">
        <f t="shared" si="132"/>
        <v>6.708333333333333</v>
      </c>
      <c r="P1435" s="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4">
        <f t="shared" si="136"/>
        <v>42673.625868055555</v>
      </c>
      <c r="T1435" s="14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 s="5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8340</v>
      </c>
      <c r="O1436" s="10">
        <f t="shared" si="132"/>
        <v>9.9878048780487809</v>
      </c>
      <c r="P1436" s="5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4">
        <f t="shared" si="136"/>
        <v>42142.767106481479</v>
      </c>
      <c r="T1436" s="14">
        <f t="shared" si="137"/>
        <v>42163.625</v>
      </c>
    </row>
    <row r="1437" spans="1:20" ht="30" x14ac:dyDescent="0.25">
      <c r="A1437">
        <v>1435</v>
      </c>
      <c r="B1437" s="3" t="s">
        <v>1436</v>
      </c>
      <c r="C1437" s="3" t="s">
        <v>5545</v>
      </c>
      <c r="D1437">
        <v>15000</v>
      </c>
      <c r="E1437" s="5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8340</v>
      </c>
      <c r="O1437" s="10">
        <f t="shared" si="132"/>
        <v>0.1</v>
      </c>
      <c r="P1437" s="5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4">
        <f t="shared" si="136"/>
        <v>42258.780324074076</v>
      </c>
      <c r="T1437" s="14">
        <f t="shared" si="137"/>
        <v>42288.780324074076</v>
      </c>
    </row>
    <row r="1438" spans="1:20" ht="45" x14ac:dyDescent="0.25">
      <c r="A1438">
        <v>1436</v>
      </c>
      <c r="B1438" s="3" t="s">
        <v>1437</v>
      </c>
      <c r="C1438" s="3" t="s">
        <v>5546</v>
      </c>
      <c r="D1438">
        <v>10000</v>
      </c>
      <c r="E1438" s="5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8340</v>
      </c>
      <c r="O1438" s="10">
        <f t="shared" si="132"/>
        <v>0.77</v>
      </c>
      <c r="P1438" s="5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4">
        <f t="shared" si="136"/>
        <v>42391.35019675926</v>
      </c>
      <c r="T1438" s="14">
        <f t="shared" si="137"/>
        <v>42421.35019675926</v>
      </c>
    </row>
    <row r="1439" spans="1:20" ht="45" x14ac:dyDescent="0.25">
      <c r="A1439">
        <v>1437</v>
      </c>
      <c r="B1439" s="3" t="s">
        <v>1438</v>
      </c>
      <c r="C1439" s="3" t="s">
        <v>5547</v>
      </c>
      <c r="D1439">
        <v>3000</v>
      </c>
      <c r="E1439" s="5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8340</v>
      </c>
      <c r="O1439" s="10">
        <f t="shared" si="132"/>
        <v>26.900000000000002</v>
      </c>
      <c r="P1439" s="5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4">
        <f t="shared" si="136"/>
        <v>41796.531701388885</v>
      </c>
      <c r="T1439" s="14">
        <f t="shared" si="137"/>
        <v>41833.207638888889</v>
      </c>
    </row>
    <row r="1440" spans="1:20" ht="45" x14ac:dyDescent="0.25">
      <c r="A1440">
        <v>1438</v>
      </c>
      <c r="B1440" s="3" t="s">
        <v>1439</v>
      </c>
      <c r="C1440" s="3" t="s">
        <v>5548</v>
      </c>
      <c r="D1440">
        <v>20000</v>
      </c>
      <c r="E1440" s="5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8340</v>
      </c>
      <c r="O1440" s="10">
        <f t="shared" si="132"/>
        <v>3</v>
      </c>
      <c r="P1440" s="5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4">
        <f t="shared" si="136"/>
        <v>42457.871516203704</v>
      </c>
      <c r="T1440" s="14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 s="5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8340</v>
      </c>
      <c r="O1441" s="10">
        <f t="shared" si="132"/>
        <v>6.6055045871559637</v>
      </c>
      <c r="P1441" s="5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4">
        <f t="shared" si="136"/>
        <v>42040.829872685179</v>
      </c>
      <c r="T1441" s="14">
        <f t="shared" si="137"/>
        <v>42070.829872685179</v>
      </c>
    </row>
    <row r="1442" spans="1:20" ht="45" x14ac:dyDescent="0.25">
      <c r="A1442">
        <v>1440</v>
      </c>
      <c r="B1442" s="3" t="s">
        <v>1441</v>
      </c>
      <c r="C1442" s="3" t="s">
        <v>5550</v>
      </c>
      <c r="D1442">
        <v>13000</v>
      </c>
      <c r="E1442" s="5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8340</v>
      </c>
      <c r="O1442" s="10">
        <f t="shared" si="132"/>
        <v>7.6923076923076927E-3</v>
      </c>
      <c r="P1442" s="5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4">
        <f t="shared" si="136"/>
        <v>42486.748414351852</v>
      </c>
      <c r="T1442" s="14">
        <f t="shared" si="137"/>
        <v>42516.748414351852</v>
      </c>
    </row>
    <row r="1443" spans="1:20" ht="45" x14ac:dyDescent="0.25">
      <c r="A1443">
        <v>1441</v>
      </c>
      <c r="B1443" s="3" t="s">
        <v>1442</v>
      </c>
      <c r="C1443" s="3" t="s">
        <v>5551</v>
      </c>
      <c r="D1443">
        <v>180000</v>
      </c>
      <c r="E1443" s="5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8340</v>
      </c>
      <c r="O1443" s="10">
        <f t="shared" si="132"/>
        <v>1.1222222222222222</v>
      </c>
      <c r="P1443" s="5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4">
        <f t="shared" si="136"/>
        <v>42198.765844907408</v>
      </c>
      <c r="T1443" s="14">
        <f t="shared" si="137"/>
        <v>42258.765844907408</v>
      </c>
    </row>
    <row r="1444" spans="1:20" ht="45" x14ac:dyDescent="0.25">
      <c r="A1444">
        <v>1442</v>
      </c>
      <c r="B1444" s="3" t="s">
        <v>1443</v>
      </c>
      <c r="C1444" s="3" t="s">
        <v>5552</v>
      </c>
      <c r="D1444">
        <v>1500</v>
      </c>
      <c r="E1444" s="5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8340</v>
      </c>
      <c r="O1444" s="10">
        <f t="shared" si="132"/>
        <v>0</v>
      </c>
      <c r="P1444" s="5" t="str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4">
        <f t="shared" si="136"/>
        <v>42485.64534722222</v>
      </c>
      <c r="T1444" s="14">
        <f t="shared" si="137"/>
        <v>42515.64534722222</v>
      </c>
    </row>
    <row r="1445" spans="1:20" ht="45" x14ac:dyDescent="0.25">
      <c r="A1445">
        <v>1443</v>
      </c>
      <c r="B1445" s="3" t="s">
        <v>1444</v>
      </c>
      <c r="C1445" s="3" t="s">
        <v>5553</v>
      </c>
      <c r="D1445">
        <v>13000</v>
      </c>
      <c r="E1445" s="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8340</v>
      </c>
      <c r="O1445" s="10">
        <f t="shared" si="132"/>
        <v>0</v>
      </c>
      <c r="P1445" s="5" t="str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4">
        <f t="shared" si="136"/>
        <v>42707.926030092596</v>
      </c>
      <c r="T1445" s="14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 s="5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8340</v>
      </c>
      <c r="O1446" s="10">
        <f t="shared" si="132"/>
        <v>0</v>
      </c>
      <c r="P1446" s="5" t="str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4">
        <f t="shared" si="136"/>
        <v>42199.873402777783</v>
      </c>
      <c r="T1446" s="14">
        <f t="shared" si="137"/>
        <v>42259.873402777783</v>
      </c>
    </row>
    <row r="1447" spans="1:20" ht="45" x14ac:dyDescent="0.25">
      <c r="A1447">
        <v>1445</v>
      </c>
      <c r="B1447" s="3" t="s">
        <v>1446</v>
      </c>
      <c r="C1447" s="3" t="s">
        <v>5555</v>
      </c>
      <c r="D1447">
        <v>130000</v>
      </c>
      <c r="E1447" s="5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8340</v>
      </c>
      <c r="O1447" s="10">
        <f t="shared" si="132"/>
        <v>0</v>
      </c>
      <c r="P1447" s="5" t="str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4">
        <f t="shared" si="136"/>
        <v>42139.542303240742</v>
      </c>
      <c r="T1447" s="14">
        <f t="shared" si="137"/>
        <v>42169.542303240742</v>
      </c>
    </row>
    <row r="1448" spans="1:20" ht="45" x14ac:dyDescent="0.25">
      <c r="A1448">
        <v>1446</v>
      </c>
      <c r="B1448" s="3" t="s">
        <v>1447</v>
      </c>
      <c r="C1448" s="3" t="s">
        <v>5556</v>
      </c>
      <c r="D1448">
        <v>900</v>
      </c>
      <c r="E1448" s="5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8340</v>
      </c>
      <c r="O1448" s="10">
        <f t="shared" si="132"/>
        <v>0</v>
      </c>
      <c r="P1448" s="5" t="str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4">
        <f t="shared" si="136"/>
        <v>42461.447662037041</v>
      </c>
      <c r="T1448" s="14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 s="5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8340</v>
      </c>
      <c r="O1449" s="10">
        <f t="shared" si="132"/>
        <v>1.4999999999999999E-2</v>
      </c>
      <c r="P1449" s="5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4">
        <f t="shared" si="136"/>
        <v>42529.730717592596</v>
      </c>
      <c r="T1449" s="14">
        <f t="shared" si="137"/>
        <v>42559.730717592596</v>
      </c>
    </row>
    <row r="1450" spans="1:20" ht="45" x14ac:dyDescent="0.25">
      <c r="A1450">
        <v>1448</v>
      </c>
      <c r="B1450" s="3" t="s">
        <v>1449</v>
      </c>
      <c r="C1450" s="3" t="s">
        <v>5558</v>
      </c>
      <c r="D1450">
        <v>200000</v>
      </c>
      <c r="E1450" s="5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8340</v>
      </c>
      <c r="O1450" s="10">
        <f t="shared" si="132"/>
        <v>0</v>
      </c>
      <c r="P1450" s="5" t="str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4">
        <f t="shared" si="136"/>
        <v>42115.936550925922</v>
      </c>
      <c r="T1450" s="14">
        <f t="shared" si="137"/>
        <v>42146.225694444445</v>
      </c>
    </row>
    <row r="1451" spans="1:20" ht="45" x14ac:dyDescent="0.25">
      <c r="A1451">
        <v>1449</v>
      </c>
      <c r="B1451" s="3" t="s">
        <v>1450</v>
      </c>
      <c r="C1451" s="3" t="s">
        <v>5559</v>
      </c>
      <c r="D1451">
        <v>8888</v>
      </c>
      <c r="E1451" s="5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8340</v>
      </c>
      <c r="O1451" s="10">
        <f t="shared" si="132"/>
        <v>0</v>
      </c>
      <c r="P1451" s="5" t="str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4">
        <f t="shared" si="136"/>
        <v>42086.811400462961</v>
      </c>
      <c r="T1451" s="14">
        <f t="shared" si="137"/>
        <v>42134.811400462961</v>
      </c>
    </row>
    <row r="1452" spans="1:20" ht="45" x14ac:dyDescent="0.25">
      <c r="A1452">
        <v>1450</v>
      </c>
      <c r="B1452" s="3" t="s">
        <v>1451</v>
      </c>
      <c r="C1452" s="3" t="s">
        <v>5560</v>
      </c>
      <c r="D1452">
        <v>100000</v>
      </c>
      <c r="E1452" s="5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8340</v>
      </c>
      <c r="O1452" s="10">
        <f t="shared" si="132"/>
        <v>1E-3</v>
      </c>
      <c r="P1452" s="5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4">
        <f t="shared" si="136"/>
        <v>42390.171261574069</v>
      </c>
      <c r="T1452" s="14">
        <f t="shared" si="137"/>
        <v>42420.171261574069</v>
      </c>
    </row>
    <row r="1453" spans="1:20" ht="30" x14ac:dyDescent="0.25">
      <c r="A1453">
        <v>1451</v>
      </c>
      <c r="B1453" s="3" t="s">
        <v>1452</v>
      </c>
      <c r="C1453" s="3" t="s">
        <v>5561</v>
      </c>
      <c r="D1453">
        <v>18950</v>
      </c>
      <c r="E1453" s="5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8340</v>
      </c>
      <c r="O1453" s="10">
        <f t="shared" si="132"/>
        <v>1.0554089709762533E-2</v>
      </c>
      <c r="P1453" s="5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4">
        <f t="shared" si="136"/>
        <v>41931.959016203706</v>
      </c>
      <c r="T1453" s="14">
        <f t="shared" si="137"/>
        <v>41962.00068287037</v>
      </c>
    </row>
    <row r="1454" spans="1:20" ht="30" x14ac:dyDescent="0.25">
      <c r="A1454">
        <v>1452</v>
      </c>
      <c r="B1454" s="3" t="s">
        <v>1453</v>
      </c>
      <c r="C1454" s="3" t="s">
        <v>5562</v>
      </c>
      <c r="D1454">
        <v>14000</v>
      </c>
      <c r="E1454" s="5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8340</v>
      </c>
      <c r="O1454" s="10">
        <f t="shared" si="132"/>
        <v>0</v>
      </c>
      <c r="P1454" s="5" t="str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4">
        <f t="shared" si="136"/>
        <v>41818.703275462962</v>
      </c>
      <c r="T1454" s="14">
        <f t="shared" si="137"/>
        <v>41848.703275462962</v>
      </c>
    </row>
    <row r="1455" spans="1:20" ht="45" x14ac:dyDescent="0.25">
      <c r="A1455">
        <v>1453</v>
      </c>
      <c r="B1455" s="3" t="s">
        <v>1454</v>
      </c>
      <c r="C1455" s="3" t="s">
        <v>5563</v>
      </c>
      <c r="D1455">
        <v>25000</v>
      </c>
      <c r="E1455" s="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8340</v>
      </c>
      <c r="O1455" s="10">
        <f t="shared" si="132"/>
        <v>0</v>
      </c>
      <c r="P1455" s="5" t="str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4">
        <f t="shared" si="136"/>
        <v>42795.696145833332</v>
      </c>
      <c r="T1455" s="14">
        <f t="shared" si="137"/>
        <v>42840.654479166667</v>
      </c>
    </row>
    <row r="1456" spans="1:20" ht="45" x14ac:dyDescent="0.25">
      <c r="A1456">
        <v>1454</v>
      </c>
      <c r="B1456" s="3" t="s">
        <v>1455</v>
      </c>
      <c r="C1456" s="3" t="s">
        <v>5564</v>
      </c>
      <c r="D1456">
        <v>1750</v>
      </c>
      <c r="E1456" s="5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8340</v>
      </c>
      <c r="O1456" s="10">
        <f t="shared" si="132"/>
        <v>0.85714285714285721</v>
      </c>
      <c r="P1456" s="5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4">
        <f t="shared" si="136"/>
        <v>42463.866666666669</v>
      </c>
      <c r="T1456" s="14">
        <f t="shared" si="137"/>
        <v>42484.915972222225</v>
      </c>
    </row>
    <row r="1457" spans="1:20" ht="45" x14ac:dyDescent="0.25">
      <c r="A1457">
        <v>1455</v>
      </c>
      <c r="B1457" s="3" t="s">
        <v>1456</v>
      </c>
      <c r="C1457" s="3" t="s">
        <v>5565</v>
      </c>
      <c r="D1457">
        <v>15000</v>
      </c>
      <c r="E1457" s="5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8340</v>
      </c>
      <c r="O1457" s="10">
        <f t="shared" si="132"/>
        <v>10.5</v>
      </c>
      <c r="P1457" s="5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4">
        <f t="shared" si="136"/>
        <v>41832.672685185185</v>
      </c>
      <c r="T1457" s="14">
        <f t="shared" si="137"/>
        <v>41887.568749999999</v>
      </c>
    </row>
    <row r="1458" spans="1:20" x14ac:dyDescent="0.25">
      <c r="A1458">
        <v>1456</v>
      </c>
      <c r="B1458" s="3" t="s">
        <v>1457</v>
      </c>
      <c r="C1458" s="3" t="s">
        <v>5566</v>
      </c>
      <c r="D1458">
        <v>5000</v>
      </c>
      <c r="E1458" s="5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8340</v>
      </c>
      <c r="O1458" s="10">
        <f t="shared" si="132"/>
        <v>2.9000000000000004</v>
      </c>
      <c r="P1458" s="5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4">
        <f t="shared" si="136"/>
        <v>42708.668576388889</v>
      </c>
      <c r="T1458" s="14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 s="5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8340</v>
      </c>
      <c r="O1459" s="10">
        <f t="shared" si="132"/>
        <v>0</v>
      </c>
      <c r="P1459" s="5" t="str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4">
        <f t="shared" si="136"/>
        <v>42289.89634259259</v>
      </c>
      <c r="T1459" s="14">
        <f t="shared" si="137"/>
        <v>42319.938009259262</v>
      </c>
    </row>
    <row r="1460" spans="1:20" ht="45" x14ac:dyDescent="0.25">
      <c r="A1460">
        <v>1458</v>
      </c>
      <c r="B1460" s="3" t="s">
        <v>1459</v>
      </c>
      <c r="C1460" s="3" t="s">
        <v>5568</v>
      </c>
      <c r="D1460">
        <v>5000</v>
      </c>
      <c r="E1460" s="5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8340</v>
      </c>
      <c r="O1460" s="10">
        <f t="shared" si="132"/>
        <v>0</v>
      </c>
      <c r="P1460" s="5" t="str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4">
        <f t="shared" si="136"/>
        <v>41831.705555555556</v>
      </c>
      <c r="T1460" s="14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 s="5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8340</v>
      </c>
      <c r="O1461" s="10">
        <f t="shared" si="132"/>
        <v>0</v>
      </c>
      <c r="P1461" s="5" t="str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4">
        <f t="shared" si="136"/>
        <v>42312.204814814817</v>
      </c>
      <c r="T1461" s="14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 s="5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8340</v>
      </c>
      <c r="O1462" s="10">
        <f t="shared" si="132"/>
        <v>0</v>
      </c>
      <c r="P1462" s="5" t="str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4">
        <f t="shared" si="136"/>
        <v>41915.896967592591</v>
      </c>
      <c r="T1462" s="14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 s="5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8341</v>
      </c>
      <c r="O1463" s="10">
        <f t="shared" si="132"/>
        <v>101.24459999999999</v>
      </c>
      <c r="P1463" s="5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4">
        <f t="shared" si="136"/>
        <v>41899.645300925928</v>
      </c>
      <c r="T1463" s="14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 s="5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8341</v>
      </c>
      <c r="O1464" s="10">
        <f t="shared" si="132"/>
        <v>108.5175</v>
      </c>
      <c r="P1464" s="5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4">
        <f t="shared" si="136"/>
        <v>41344.662858796299</v>
      </c>
      <c r="T1464" s="14">
        <f t="shared" si="137"/>
        <v>41374.662858796299</v>
      </c>
    </row>
    <row r="1465" spans="1:20" ht="45" x14ac:dyDescent="0.25">
      <c r="A1465">
        <v>1463</v>
      </c>
      <c r="B1465" s="3" t="s">
        <v>1464</v>
      </c>
      <c r="C1465" s="3" t="s">
        <v>5573</v>
      </c>
      <c r="D1465">
        <v>600</v>
      </c>
      <c r="E1465" s="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8341</v>
      </c>
      <c r="O1465" s="10">
        <f t="shared" si="132"/>
        <v>147.66666666666666</v>
      </c>
      <c r="P1465" s="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4">
        <f t="shared" si="136"/>
        <v>41326.911319444444</v>
      </c>
      <c r="T1465" s="14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 s="5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8341</v>
      </c>
      <c r="O1466" s="10">
        <f t="shared" si="132"/>
        <v>163.19999999999999</v>
      </c>
      <c r="P1466" s="5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4">
        <f t="shared" si="136"/>
        <v>41291.661550925928</v>
      </c>
      <c r="T1466" s="14">
        <f t="shared" si="137"/>
        <v>41321.661550925928</v>
      </c>
    </row>
    <row r="1467" spans="1:20" ht="45" x14ac:dyDescent="0.25">
      <c r="A1467">
        <v>1465</v>
      </c>
      <c r="B1467" s="3" t="s">
        <v>1466</v>
      </c>
      <c r="C1467" s="3" t="s">
        <v>5575</v>
      </c>
      <c r="D1467">
        <v>30000</v>
      </c>
      <c r="E1467" s="5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8341</v>
      </c>
      <c r="O1467" s="10">
        <f t="shared" si="132"/>
        <v>456.41449999999998</v>
      </c>
      <c r="P1467" s="5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4">
        <f t="shared" si="136"/>
        <v>40959.734398148146</v>
      </c>
      <c r="T1467" s="14">
        <f t="shared" si="137"/>
        <v>40990.125</v>
      </c>
    </row>
    <row r="1468" spans="1:20" ht="45" x14ac:dyDescent="0.25">
      <c r="A1468">
        <v>1466</v>
      </c>
      <c r="B1468" s="3" t="s">
        <v>1467</v>
      </c>
      <c r="C1468" s="3" t="s">
        <v>5576</v>
      </c>
      <c r="D1468">
        <v>16000</v>
      </c>
      <c r="E1468" s="5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8341</v>
      </c>
      <c r="O1468" s="10">
        <f t="shared" si="132"/>
        <v>107.87731249999999</v>
      </c>
      <c r="P1468" s="5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4">
        <f t="shared" si="136"/>
        <v>42340.172060185185</v>
      </c>
      <c r="T1468" s="14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 s="5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8341</v>
      </c>
      <c r="O1469" s="10">
        <f t="shared" si="132"/>
        <v>115.08</v>
      </c>
      <c r="P1469" s="5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4">
        <f t="shared" si="136"/>
        <v>40933.80190972222</v>
      </c>
      <c r="T1469" s="14">
        <f t="shared" si="137"/>
        <v>40993.760243055556</v>
      </c>
    </row>
    <row r="1470" spans="1:20" ht="45" x14ac:dyDescent="0.25">
      <c r="A1470">
        <v>1468</v>
      </c>
      <c r="B1470" s="3" t="s">
        <v>1469</v>
      </c>
      <c r="C1470" s="3" t="s">
        <v>5578</v>
      </c>
      <c r="D1470">
        <v>9500</v>
      </c>
      <c r="E1470" s="5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8341</v>
      </c>
      <c r="O1470" s="10">
        <f t="shared" si="132"/>
        <v>102.36842105263158</v>
      </c>
      <c r="P1470" s="5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4">
        <f t="shared" si="136"/>
        <v>40646.014456018522</v>
      </c>
      <c r="T1470" s="14">
        <f t="shared" si="137"/>
        <v>40706.014456018522</v>
      </c>
    </row>
    <row r="1471" spans="1:20" ht="30" x14ac:dyDescent="0.25">
      <c r="A1471">
        <v>1469</v>
      </c>
      <c r="B1471" s="3" t="s">
        <v>1470</v>
      </c>
      <c r="C1471" s="3" t="s">
        <v>5579</v>
      </c>
      <c r="D1471">
        <v>44250</v>
      </c>
      <c r="E1471" s="5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8341</v>
      </c>
      <c r="O1471" s="10">
        <f t="shared" si="132"/>
        <v>108.42485875706214</v>
      </c>
      <c r="P1471" s="5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4">
        <f t="shared" si="136"/>
        <v>41290.598483796297</v>
      </c>
      <c r="T1471" s="14">
        <f t="shared" si="137"/>
        <v>41320.598483796297</v>
      </c>
    </row>
    <row r="1472" spans="1:20" ht="45" x14ac:dyDescent="0.25">
      <c r="A1472">
        <v>1470</v>
      </c>
      <c r="B1472" s="3" t="s">
        <v>1471</v>
      </c>
      <c r="C1472" s="3" t="s">
        <v>5580</v>
      </c>
      <c r="D1472">
        <v>1500</v>
      </c>
      <c r="E1472" s="5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8341</v>
      </c>
      <c r="O1472" s="10">
        <f t="shared" si="132"/>
        <v>125.13333333333334</v>
      </c>
      <c r="P1472" s="5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4">
        <f t="shared" si="136"/>
        <v>41250.827118055553</v>
      </c>
      <c r="T1472" s="14">
        <f t="shared" si="137"/>
        <v>41271.827118055553</v>
      </c>
    </row>
    <row r="1473" spans="1:20" ht="45" x14ac:dyDescent="0.25">
      <c r="A1473">
        <v>1471</v>
      </c>
      <c r="B1473" s="3" t="s">
        <v>1472</v>
      </c>
      <c r="C1473" s="3" t="s">
        <v>5581</v>
      </c>
      <c r="D1473">
        <v>32000</v>
      </c>
      <c r="E1473" s="5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8341</v>
      </c>
      <c r="O1473" s="10">
        <f t="shared" si="132"/>
        <v>103.840625</v>
      </c>
      <c r="P1473" s="5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4">
        <f t="shared" si="136"/>
        <v>42073.957569444443</v>
      </c>
      <c r="T1473" s="14">
        <f t="shared" si="137"/>
        <v>42103.957569444443</v>
      </c>
    </row>
    <row r="1474" spans="1:20" ht="45" x14ac:dyDescent="0.25">
      <c r="A1474">
        <v>1472</v>
      </c>
      <c r="B1474" s="3" t="s">
        <v>1473</v>
      </c>
      <c r="C1474" s="3" t="s">
        <v>5582</v>
      </c>
      <c r="D1474">
        <v>25000</v>
      </c>
      <c r="E1474" s="5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8341</v>
      </c>
      <c r="O1474" s="10">
        <f t="shared" ref="O1474:O1537" si="138">(E1474/D1474)*100</f>
        <v>138.70400000000001</v>
      </c>
      <c r="P1474" s="5">
        <f t="shared" ref="P1474:P1537" si="139">IFERROR((E1474/L1474),"0")</f>
        <v>103.20238095238095</v>
      </c>
      <c r="Q1474" t="str">
        <f t="shared" ref="Q1474:Q1537" si="140">LEFT(N1474,FIND("/",N1474)-1)</f>
        <v>publishing</v>
      </c>
      <c r="R1474" t="str">
        <f t="shared" ref="R1474:R1537" si="141">RIGHT(N1474,LEN(N1474)-SEARCH("/",N1474))</f>
        <v>radio &amp; podcasts</v>
      </c>
      <c r="S1474" s="14">
        <f t="shared" ref="S1474:S1537" si="142">(((J1474/60)/60)/24) + DATE(1970,1,1)</f>
        <v>41533.542858796296</v>
      </c>
      <c r="T1474" s="14">
        <f t="shared" ref="T1474:T1537" si="143">(((I1474/60)/60)/24) + DATE(1970,1,1)</f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 s="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8341</v>
      </c>
      <c r="O1475" s="10">
        <f t="shared" si="138"/>
        <v>120.51600000000001</v>
      </c>
      <c r="P1475" s="5">
        <f t="shared" si="139"/>
        <v>38.462553191489363</v>
      </c>
      <c r="Q1475" t="str">
        <f t="shared" si="140"/>
        <v>publishing</v>
      </c>
      <c r="R1475" t="str">
        <f t="shared" si="141"/>
        <v>radio &amp; podcasts</v>
      </c>
      <c r="S1475" s="14">
        <f t="shared" si="142"/>
        <v>40939.979618055557</v>
      </c>
      <c r="T1475" s="14">
        <f t="shared" si="143"/>
        <v>40969.979618055557</v>
      </c>
    </row>
    <row r="1476" spans="1:20" ht="45" x14ac:dyDescent="0.25">
      <c r="A1476">
        <v>1474</v>
      </c>
      <c r="B1476" s="3" t="s">
        <v>1475</v>
      </c>
      <c r="C1476" s="3" t="s">
        <v>5584</v>
      </c>
      <c r="D1476">
        <v>3000</v>
      </c>
      <c r="E1476" s="5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8341</v>
      </c>
      <c r="O1476" s="10">
        <f t="shared" si="138"/>
        <v>112.26666666666667</v>
      </c>
      <c r="P1476" s="5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4">
        <f t="shared" si="142"/>
        <v>41500.727916666663</v>
      </c>
      <c r="T1476" s="14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 s="5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8341</v>
      </c>
      <c r="O1477" s="10">
        <f t="shared" si="138"/>
        <v>188.66966666666667</v>
      </c>
      <c r="P1477" s="5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4">
        <f t="shared" si="142"/>
        <v>41960.722951388889</v>
      </c>
      <c r="T1477" s="14">
        <f t="shared" si="143"/>
        <v>41993.207638888889</v>
      </c>
    </row>
    <row r="1478" spans="1:20" ht="30" x14ac:dyDescent="0.25">
      <c r="A1478">
        <v>1476</v>
      </c>
      <c r="B1478" s="3" t="s">
        <v>1477</v>
      </c>
      <c r="C1478" s="3" t="s">
        <v>5586</v>
      </c>
      <c r="D1478">
        <v>6000</v>
      </c>
      <c r="E1478" s="5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8341</v>
      </c>
      <c r="O1478" s="10">
        <f t="shared" si="138"/>
        <v>661.55466666666666</v>
      </c>
      <c r="P1478" s="5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4">
        <f t="shared" si="142"/>
        <v>40766.041921296295</v>
      </c>
      <c r="T1478" s="14">
        <f t="shared" si="143"/>
        <v>40796.041921296295</v>
      </c>
    </row>
    <row r="1479" spans="1:20" ht="45" x14ac:dyDescent="0.25">
      <c r="A1479">
        <v>1477</v>
      </c>
      <c r="B1479" s="3" t="s">
        <v>1478</v>
      </c>
      <c r="C1479" s="3" t="s">
        <v>5587</v>
      </c>
      <c r="D1479">
        <v>30000</v>
      </c>
      <c r="E1479" s="5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8341</v>
      </c>
      <c r="O1479" s="10">
        <f t="shared" si="138"/>
        <v>111.31</v>
      </c>
      <c r="P1479" s="5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4">
        <f t="shared" si="142"/>
        <v>40840.615787037037</v>
      </c>
      <c r="T1479" s="14">
        <f t="shared" si="143"/>
        <v>40900.125</v>
      </c>
    </row>
    <row r="1480" spans="1:20" ht="45" x14ac:dyDescent="0.25">
      <c r="A1480">
        <v>1478</v>
      </c>
      <c r="B1480" s="3" t="s">
        <v>1479</v>
      </c>
      <c r="C1480" s="3" t="s">
        <v>5588</v>
      </c>
      <c r="D1480">
        <v>50000</v>
      </c>
      <c r="E1480" s="5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8341</v>
      </c>
      <c r="O1480" s="10">
        <f t="shared" si="138"/>
        <v>1181.6142199999999</v>
      </c>
      <c r="P1480" s="5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4">
        <f t="shared" si="142"/>
        <v>41394.871678240743</v>
      </c>
      <c r="T1480" s="14">
        <f t="shared" si="143"/>
        <v>41408.871678240743</v>
      </c>
    </row>
    <row r="1481" spans="1:20" ht="45" x14ac:dyDescent="0.25">
      <c r="A1481">
        <v>1479</v>
      </c>
      <c r="B1481" s="3" t="s">
        <v>1480</v>
      </c>
      <c r="C1481" s="3" t="s">
        <v>5589</v>
      </c>
      <c r="D1481">
        <v>1600</v>
      </c>
      <c r="E1481" s="5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8341</v>
      </c>
      <c r="O1481" s="10">
        <f t="shared" si="138"/>
        <v>137.375</v>
      </c>
      <c r="P1481" s="5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4">
        <f t="shared" si="142"/>
        <v>41754.745243055557</v>
      </c>
      <c r="T1481" s="14">
        <f t="shared" si="143"/>
        <v>41769.165972222225</v>
      </c>
    </row>
    <row r="1482" spans="1:20" ht="45" x14ac:dyDescent="0.25">
      <c r="A1482">
        <v>1480</v>
      </c>
      <c r="B1482" s="3" t="s">
        <v>1481</v>
      </c>
      <c r="C1482" s="3" t="s">
        <v>5590</v>
      </c>
      <c r="D1482">
        <v>50000</v>
      </c>
      <c r="E1482" s="5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8341</v>
      </c>
      <c r="O1482" s="10">
        <f t="shared" si="138"/>
        <v>117.04040000000001</v>
      </c>
      <c r="P1482" s="5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4">
        <f t="shared" si="142"/>
        <v>41464.934016203704</v>
      </c>
      <c r="T1482" s="14">
        <f t="shared" si="143"/>
        <v>41481.708333333336</v>
      </c>
    </row>
    <row r="1483" spans="1:20" ht="45" x14ac:dyDescent="0.25">
      <c r="A1483">
        <v>1481</v>
      </c>
      <c r="B1483" s="3" t="s">
        <v>1482</v>
      </c>
      <c r="C1483" s="3" t="s">
        <v>5591</v>
      </c>
      <c r="D1483">
        <v>5000</v>
      </c>
      <c r="E1483" s="5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8328</v>
      </c>
      <c r="O1483" s="10">
        <f t="shared" si="138"/>
        <v>2.1</v>
      </c>
      <c r="P1483" s="5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4">
        <f t="shared" si="142"/>
        <v>41550.922974537039</v>
      </c>
      <c r="T1483" s="14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 s="5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8328</v>
      </c>
      <c r="O1484" s="10">
        <f t="shared" si="138"/>
        <v>0.1</v>
      </c>
      <c r="P1484" s="5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4">
        <f t="shared" si="142"/>
        <v>41136.85805555556</v>
      </c>
      <c r="T1484" s="14">
        <f t="shared" si="143"/>
        <v>41159.32708333333</v>
      </c>
    </row>
    <row r="1485" spans="1:20" ht="45" x14ac:dyDescent="0.25">
      <c r="A1485">
        <v>1483</v>
      </c>
      <c r="B1485" s="3" t="s">
        <v>1484</v>
      </c>
      <c r="C1485" s="3" t="s">
        <v>5593</v>
      </c>
      <c r="D1485">
        <v>7000</v>
      </c>
      <c r="E1485" s="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8328</v>
      </c>
      <c r="O1485" s="10">
        <f t="shared" si="138"/>
        <v>0.7142857142857143</v>
      </c>
      <c r="P1485" s="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4">
        <f t="shared" si="142"/>
        <v>42548.192997685182</v>
      </c>
      <c r="T1485" s="14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 s="5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8328</v>
      </c>
      <c r="O1486" s="10">
        <f t="shared" si="138"/>
        <v>0</v>
      </c>
      <c r="P1486" s="5" t="str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4">
        <f t="shared" si="142"/>
        <v>41053.200960648144</v>
      </c>
      <c r="T1486" s="14">
        <f t="shared" si="143"/>
        <v>41111.618750000001</v>
      </c>
    </row>
    <row r="1487" spans="1:20" ht="45" x14ac:dyDescent="0.25">
      <c r="A1487">
        <v>1485</v>
      </c>
      <c r="B1487" s="3" t="s">
        <v>1486</v>
      </c>
      <c r="C1487" s="3" t="s">
        <v>5595</v>
      </c>
      <c r="D1487">
        <v>6700</v>
      </c>
      <c r="E1487" s="5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8328</v>
      </c>
      <c r="O1487" s="10">
        <f t="shared" si="138"/>
        <v>2.2388059701492535</v>
      </c>
      <c r="P1487" s="5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4">
        <f t="shared" si="142"/>
        <v>42130.795983796299</v>
      </c>
      <c r="T1487" s="14">
        <f t="shared" si="143"/>
        <v>42175.795983796299</v>
      </c>
    </row>
    <row r="1488" spans="1:20" ht="45" x14ac:dyDescent="0.25">
      <c r="A1488">
        <v>1486</v>
      </c>
      <c r="B1488" s="3" t="s">
        <v>1487</v>
      </c>
      <c r="C1488" s="3" t="s">
        <v>5596</v>
      </c>
      <c r="D1488">
        <v>20000</v>
      </c>
      <c r="E1488" s="5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8328</v>
      </c>
      <c r="O1488" s="10">
        <f t="shared" si="138"/>
        <v>0.24</v>
      </c>
      <c r="P1488" s="5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4">
        <f t="shared" si="142"/>
        <v>42032.168530092589</v>
      </c>
      <c r="T1488" s="14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 s="5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8328</v>
      </c>
      <c r="O1489" s="10">
        <f t="shared" si="138"/>
        <v>0</v>
      </c>
      <c r="P1489" s="5" t="str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4">
        <f t="shared" si="142"/>
        <v>42554.917488425926</v>
      </c>
      <c r="T1489" s="14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 s="5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8328</v>
      </c>
      <c r="O1490" s="10">
        <f t="shared" si="138"/>
        <v>2.4</v>
      </c>
      <c r="P1490" s="5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4">
        <f t="shared" si="142"/>
        <v>41614.563194444447</v>
      </c>
      <c r="T1490" s="14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 s="5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8328</v>
      </c>
      <c r="O1491" s="10">
        <f t="shared" si="138"/>
        <v>0</v>
      </c>
      <c r="P1491" s="5" t="str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4">
        <f t="shared" si="142"/>
        <v>41198.611712962964</v>
      </c>
      <c r="T1491" s="14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 s="5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8328</v>
      </c>
      <c r="O1492" s="10">
        <f t="shared" si="138"/>
        <v>30.862068965517242</v>
      </c>
      <c r="P1492" s="5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4">
        <f t="shared" si="142"/>
        <v>41520.561041666668</v>
      </c>
      <c r="T1492" s="14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 s="5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8328</v>
      </c>
      <c r="O1493" s="10">
        <f t="shared" si="138"/>
        <v>8.3333333333333321</v>
      </c>
      <c r="P1493" s="5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4">
        <f t="shared" si="142"/>
        <v>41991.713460648149</v>
      </c>
      <c r="T1493" s="14">
        <f t="shared" si="143"/>
        <v>42050.651388888888</v>
      </c>
    </row>
    <row r="1494" spans="1:20" ht="45" x14ac:dyDescent="0.25">
      <c r="A1494">
        <v>1492</v>
      </c>
      <c r="B1494" s="3" t="s">
        <v>1493</v>
      </c>
      <c r="C1494" s="3" t="s">
        <v>5602</v>
      </c>
      <c r="D1494">
        <v>4000</v>
      </c>
      <c r="E1494" s="5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8328</v>
      </c>
      <c r="O1494" s="10">
        <f t="shared" si="138"/>
        <v>0.75</v>
      </c>
      <c r="P1494" s="5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4">
        <f t="shared" si="142"/>
        <v>40682.884791666671</v>
      </c>
      <c r="T1494" s="14">
        <f t="shared" si="143"/>
        <v>40712.884791666671</v>
      </c>
    </row>
    <row r="1495" spans="1:20" ht="30" x14ac:dyDescent="0.25">
      <c r="A1495">
        <v>1493</v>
      </c>
      <c r="B1495" s="3" t="s">
        <v>1494</v>
      </c>
      <c r="C1495" s="3" t="s">
        <v>5603</v>
      </c>
      <c r="D1495">
        <v>2400</v>
      </c>
      <c r="E1495" s="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8328</v>
      </c>
      <c r="O1495" s="10">
        <f t="shared" si="138"/>
        <v>0</v>
      </c>
      <c r="P1495" s="5" t="str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4">
        <f t="shared" si="142"/>
        <v>41411.866608796299</v>
      </c>
      <c r="T1495" s="14">
        <f t="shared" si="143"/>
        <v>41441.866608796299</v>
      </c>
    </row>
    <row r="1496" spans="1:20" ht="45" x14ac:dyDescent="0.25">
      <c r="A1496">
        <v>1494</v>
      </c>
      <c r="B1496" s="3" t="s">
        <v>1495</v>
      </c>
      <c r="C1496" s="3" t="s">
        <v>5604</v>
      </c>
      <c r="D1496">
        <v>5000</v>
      </c>
      <c r="E1496" s="5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8328</v>
      </c>
      <c r="O1496" s="10">
        <f t="shared" si="138"/>
        <v>8.9</v>
      </c>
      <c r="P1496" s="5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4">
        <f t="shared" si="142"/>
        <v>42067.722372685181</v>
      </c>
      <c r="T1496" s="14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 s="5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8328</v>
      </c>
      <c r="O1497" s="10">
        <f t="shared" si="138"/>
        <v>0</v>
      </c>
      <c r="P1497" s="5" t="str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4">
        <f t="shared" si="142"/>
        <v>40752.789710648147</v>
      </c>
      <c r="T1497" s="14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 s="5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8328</v>
      </c>
      <c r="O1498" s="10">
        <f t="shared" si="138"/>
        <v>0</v>
      </c>
      <c r="P1498" s="5" t="str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4">
        <f t="shared" si="142"/>
        <v>41838.475219907406</v>
      </c>
      <c r="T1498" s="14">
        <f t="shared" si="143"/>
        <v>41898.475219907406</v>
      </c>
    </row>
    <row r="1499" spans="1:20" ht="45" x14ac:dyDescent="0.25">
      <c r="A1499">
        <v>1497</v>
      </c>
      <c r="B1499" s="3" t="s">
        <v>1498</v>
      </c>
      <c r="C1499" s="3" t="s">
        <v>5607</v>
      </c>
      <c r="D1499">
        <v>15000</v>
      </c>
      <c r="E1499" s="5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8328</v>
      </c>
      <c r="O1499" s="10">
        <f t="shared" si="138"/>
        <v>6.6666666666666671E-3</v>
      </c>
      <c r="P1499" s="5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4">
        <f t="shared" si="142"/>
        <v>41444.64261574074</v>
      </c>
      <c r="T1499" s="14">
        <f t="shared" si="143"/>
        <v>41486.821527777778</v>
      </c>
    </row>
    <row r="1500" spans="1:20" ht="45" x14ac:dyDescent="0.25">
      <c r="A1500">
        <v>1498</v>
      </c>
      <c r="B1500" s="3" t="s">
        <v>1499</v>
      </c>
      <c r="C1500" s="3" t="s">
        <v>5608</v>
      </c>
      <c r="D1500">
        <v>3000</v>
      </c>
      <c r="E1500" s="5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8328</v>
      </c>
      <c r="O1500" s="10">
        <f t="shared" si="138"/>
        <v>1.9</v>
      </c>
      <c r="P1500" s="5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4">
        <f t="shared" si="142"/>
        <v>41840.983541666668</v>
      </c>
      <c r="T1500" s="14">
        <f t="shared" si="143"/>
        <v>41885.983541666668</v>
      </c>
    </row>
    <row r="1501" spans="1:20" ht="45" x14ac:dyDescent="0.25">
      <c r="A1501">
        <v>1499</v>
      </c>
      <c r="B1501" s="3" t="s">
        <v>1500</v>
      </c>
      <c r="C1501" s="3" t="s">
        <v>5609</v>
      </c>
      <c r="D1501">
        <v>2000</v>
      </c>
      <c r="E1501" s="5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8328</v>
      </c>
      <c r="O1501" s="10">
        <f t="shared" si="138"/>
        <v>0.25</v>
      </c>
      <c r="P1501" s="5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4">
        <f t="shared" si="142"/>
        <v>42527.007326388892</v>
      </c>
      <c r="T1501" s="14">
        <f t="shared" si="143"/>
        <v>42587.007326388892</v>
      </c>
    </row>
    <row r="1502" spans="1:20" ht="45" x14ac:dyDescent="0.25">
      <c r="A1502">
        <v>1500</v>
      </c>
      <c r="B1502" s="3" t="s">
        <v>1501</v>
      </c>
      <c r="C1502" s="3" t="s">
        <v>5610</v>
      </c>
      <c r="D1502">
        <v>2800</v>
      </c>
      <c r="E1502" s="5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8328</v>
      </c>
      <c r="O1502" s="10">
        <f t="shared" si="138"/>
        <v>25.035714285714285</v>
      </c>
      <c r="P1502" s="5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4">
        <f t="shared" si="142"/>
        <v>41365.904594907406</v>
      </c>
      <c r="T1502" s="14">
        <f t="shared" si="143"/>
        <v>41395.904594907406</v>
      </c>
    </row>
    <row r="1503" spans="1:20" ht="30" x14ac:dyDescent="0.25">
      <c r="A1503">
        <v>1501</v>
      </c>
      <c r="B1503" s="3" t="s">
        <v>1502</v>
      </c>
      <c r="C1503" s="3" t="s">
        <v>5611</v>
      </c>
      <c r="D1503">
        <v>52000</v>
      </c>
      <c r="E1503" s="5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8338</v>
      </c>
      <c r="O1503" s="10">
        <f t="shared" si="138"/>
        <v>166.33076923076925</v>
      </c>
      <c r="P1503" s="5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4">
        <f t="shared" si="142"/>
        <v>42163.583599537036</v>
      </c>
      <c r="T1503" s="14">
        <f t="shared" si="143"/>
        <v>42193.583599537036</v>
      </c>
    </row>
    <row r="1504" spans="1:20" ht="45" x14ac:dyDescent="0.25">
      <c r="A1504">
        <v>1502</v>
      </c>
      <c r="B1504" s="3" t="s">
        <v>1503</v>
      </c>
      <c r="C1504" s="3" t="s">
        <v>5612</v>
      </c>
      <c r="D1504">
        <v>22000</v>
      </c>
      <c r="E1504" s="5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8338</v>
      </c>
      <c r="O1504" s="10">
        <f t="shared" si="138"/>
        <v>101.44545454545455</v>
      </c>
      <c r="P1504" s="5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4">
        <f t="shared" si="142"/>
        <v>42426.542592592596</v>
      </c>
      <c r="T1504" s="14">
        <f t="shared" si="143"/>
        <v>42454.916666666672</v>
      </c>
    </row>
    <row r="1505" spans="1:20" ht="45" x14ac:dyDescent="0.25">
      <c r="A1505">
        <v>1503</v>
      </c>
      <c r="B1505" s="3" t="s">
        <v>1504</v>
      </c>
      <c r="C1505" s="3" t="s">
        <v>5613</v>
      </c>
      <c r="D1505">
        <v>3750</v>
      </c>
      <c r="E1505" s="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8338</v>
      </c>
      <c r="O1505" s="10">
        <f t="shared" si="138"/>
        <v>107.89146666666667</v>
      </c>
      <c r="P1505" s="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4">
        <f t="shared" si="142"/>
        <v>42606.347233796296</v>
      </c>
      <c r="T1505" s="14">
        <f t="shared" si="143"/>
        <v>42666.347233796296</v>
      </c>
    </row>
    <row r="1506" spans="1:20" ht="30" x14ac:dyDescent="0.25">
      <c r="A1506">
        <v>1504</v>
      </c>
      <c r="B1506" s="3" t="s">
        <v>1505</v>
      </c>
      <c r="C1506" s="3" t="s">
        <v>5614</v>
      </c>
      <c r="D1506">
        <v>6500</v>
      </c>
      <c r="E1506" s="5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8338</v>
      </c>
      <c r="O1506" s="10">
        <f t="shared" si="138"/>
        <v>277.93846153846158</v>
      </c>
      <c r="P1506" s="5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4">
        <f t="shared" si="142"/>
        <v>41772.657685185186</v>
      </c>
      <c r="T1506" s="14">
        <f t="shared" si="143"/>
        <v>41800.356249999997</v>
      </c>
    </row>
    <row r="1507" spans="1:20" ht="45" x14ac:dyDescent="0.25">
      <c r="A1507">
        <v>1505</v>
      </c>
      <c r="B1507" s="3" t="s">
        <v>1506</v>
      </c>
      <c r="C1507" s="3" t="s">
        <v>5615</v>
      </c>
      <c r="D1507">
        <v>16000</v>
      </c>
      <c r="E1507" s="5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8338</v>
      </c>
      <c r="O1507" s="10">
        <f t="shared" si="138"/>
        <v>103.58125</v>
      </c>
      <c r="P1507" s="5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4">
        <f t="shared" si="142"/>
        <v>42414.44332175926</v>
      </c>
      <c r="T1507" s="14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 s="5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8338</v>
      </c>
      <c r="O1508" s="10">
        <f t="shared" si="138"/>
        <v>111.4</v>
      </c>
      <c r="P1508" s="5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4">
        <f t="shared" si="142"/>
        <v>41814.785925925928</v>
      </c>
      <c r="T1508" s="14">
        <f t="shared" si="143"/>
        <v>41844.785925925928</v>
      </c>
    </row>
    <row r="1509" spans="1:20" ht="45" x14ac:dyDescent="0.25">
      <c r="A1509">
        <v>1507</v>
      </c>
      <c r="B1509" s="3" t="s">
        <v>1508</v>
      </c>
      <c r="C1509" s="3" t="s">
        <v>5617</v>
      </c>
      <c r="D1509">
        <v>1200</v>
      </c>
      <c r="E1509" s="5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8338</v>
      </c>
      <c r="O1509" s="10">
        <f t="shared" si="138"/>
        <v>215</v>
      </c>
      <c r="P1509" s="5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4">
        <f t="shared" si="142"/>
        <v>40254.450335648151</v>
      </c>
      <c r="T1509" s="14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 s="5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8338</v>
      </c>
      <c r="O1510" s="10">
        <f t="shared" si="138"/>
        <v>110.76216216216217</v>
      </c>
      <c r="P1510" s="5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4">
        <f t="shared" si="142"/>
        <v>41786.614363425928</v>
      </c>
      <c r="T1510" s="14">
        <f t="shared" si="143"/>
        <v>41817.614363425928</v>
      </c>
    </row>
    <row r="1511" spans="1:20" ht="45" x14ac:dyDescent="0.25">
      <c r="A1511">
        <v>1509</v>
      </c>
      <c r="B1511" s="3" t="s">
        <v>1510</v>
      </c>
      <c r="C1511" s="3" t="s">
        <v>5619</v>
      </c>
      <c r="D1511">
        <v>17500</v>
      </c>
      <c r="E1511" s="5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8338</v>
      </c>
      <c r="O1511" s="10">
        <f t="shared" si="138"/>
        <v>123.64125714285714</v>
      </c>
      <c r="P1511" s="5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4">
        <f t="shared" si="142"/>
        <v>42751.533391203702</v>
      </c>
      <c r="T1511" s="14">
        <f t="shared" si="143"/>
        <v>42780.957638888889</v>
      </c>
    </row>
    <row r="1512" spans="1:20" ht="45" x14ac:dyDescent="0.25">
      <c r="A1512">
        <v>1510</v>
      </c>
      <c r="B1512" s="3" t="s">
        <v>1511</v>
      </c>
      <c r="C1512" s="3" t="s">
        <v>5620</v>
      </c>
      <c r="D1512">
        <v>16000</v>
      </c>
      <c r="E1512" s="5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8338</v>
      </c>
      <c r="O1512" s="10">
        <f t="shared" si="138"/>
        <v>101.03500000000001</v>
      </c>
      <c r="P1512" s="5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4">
        <f t="shared" si="142"/>
        <v>41809.385162037033</v>
      </c>
      <c r="T1512" s="14">
        <f t="shared" si="143"/>
        <v>41839.385162037033</v>
      </c>
    </row>
    <row r="1513" spans="1:20" ht="45" x14ac:dyDescent="0.25">
      <c r="A1513">
        <v>1511</v>
      </c>
      <c r="B1513" s="3" t="s">
        <v>1512</v>
      </c>
      <c r="C1513" s="3" t="s">
        <v>5621</v>
      </c>
      <c r="D1513">
        <v>14000</v>
      </c>
      <c r="E1513" s="5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8338</v>
      </c>
      <c r="O1513" s="10">
        <f t="shared" si="138"/>
        <v>111.79285714285714</v>
      </c>
      <c r="P1513" s="5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4">
        <f t="shared" si="142"/>
        <v>42296.583379629628</v>
      </c>
      <c r="T1513" s="14">
        <f t="shared" si="143"/>
        <v>42326.625046296293</v>
      </c>
    </row>
    <row r="1514" spans="1:20" ht="45" x14ac:dyDescent="0.25">
      <c r="A1514">
        <v>1512</v>
      </c>
      <c r="B1514" s="3" t="s">
        <v>1513</v>
      </c>
      <c r="C1514" s="3" t="s">
        <v>5622</v>
      </c>
      <c r="D1514">
        <v>3500</v>
      </c>
      <c r="E1514" s="5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8338</v>
      </c>
      <c r="O1514" s="10">
        <f t="shared" si="138"/>
        <v>558.7714285714286</v>
      </c>
      <c r="P1514" s="5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4">
        <f t="shared" si="142"/>
        <v>42741.684479166666</v>
      </c>
      <c r="T1514" s="14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 s="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8338</v>
      </c>
      <c r="O1515" s="10">
        <f t="shared" si="138"/>
        <v>150.01875000000001</v>
      </c>
      <c r="P1515" s="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4">
        <f t="shared" si="142"/>
        <v>41806.637337962966</v>
      </c>
      <c r="T1515" s="14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 s="5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8338</v>
      </c>
      <c r="O1516" s="10">
        <f t="shared" si="138"/>
        <v>106.476</v>
      </c>
      <c r="P1516" s="5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4">
        <f t="shared" si="142"/>
        <v>42234.597685185188</v>
      </c>
      <c r="T1516" s="14">
        <f t="shared" si="143"/>
        <v>42274.597685185188</v>
      </c>
    </row>
    <row r="1517" spans="1:20" ht="45" x14ac:dyDescent="0.25">
      <c r="A1517">
        <v>1515</v>
      </c>
      <c r="B1517" s="3" t="s">
        <v>1516</v>
      </c>
      <c r="C1517" s="3" t="s">
        <v>5625</v>
      </c>
      <c r="D1517">
        <v>300000</v>
      </c>
      <c r="E1517" s="5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8338</v>
      </c>
      <c r="O1517" s="10">
        <f t="shared" si="138"/>
        <v>157.18899999999999</v>
      </c>
      <c r="P1517" s="5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4">
        <f t="shared" si="142"/>
        <v>42415.253437499996</v>
      </c>
      <c r="T1517" s="14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 s="5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8338</v>
      </c>
      <c r="O1518" s="10">
        <f t="shared" si="138"/>
        <v>108.65882352941176</v>
      </c>
      <c r="P1518" s="5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4">
        <f t="shared" si="142"/>
        <v>42619.466342592597</v>
      </c>
      <c r="T1518" s="14">
        <f t="shared" si="143"/>
        <v>42649.583333333328</v>
      </c>
    </row>
    <row r="1519" spans="1:20" ht="45" x14ac:dyDescent="0.25">
      <c r="A1519">
        <v>1517</v>
      </c>
      <c r="B1519" s="3" t="s">
        <v>1518</v>
      </c>
      <c r="C1519" s="3" t="s">
        <v>5627</v>
      </c>
      <c r="D1519">
        <v>15000</v>
      </c>
      <c r="E1519" s="5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8338</v>
      </c>
      <c r="O1519" s="10">
        <f t="shared" si="138"/>
        <v>161.97999999999999</v>
      </c>
      <c r="P1519" s="5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4">
        <f t="shared" si="142"/>
        <v>41948.56658564815</v>
      </c>
      <c r="T1519" s="14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 s="5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8338</v>
      </c>
      <c r="O1520" s="10">
        <f t="shared" si="138"/>
        <v>205.36666666666665</v>
      </c>
      <c r="P1520" s="5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4">
        <f t="shared" si="142"/>
        <v>41760.8200462963</v>
      </c>
      <c r="T1520" s="14">
        <f t="shared" si="143"/>
        <v>41790.8200462963</v>
      </c>
    </row>
    <row r="1521" spans="1:20" ht="45" x14ac:dyDescent="0.25">
      <c r="A1521">
        <v>1519</v>
      </c>
      <c r="B1521" s="3" t="s">
        <v>1520</v>
      </c>
      <c r="C1521" s="3" t="s">
        <v>5629</v>
      </c>
      <c r="D1521">
        <v>9000</v>
      </c>
      <c r="E1521" s="5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8338</v>
      </c>
      <c r="O1521" s="10">
        <f t="shared" si="138"/>
        <v>103.36388888888889</v>
      </c>
      <c r="P1521" s="5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4">
        <f t="shared" si="142"/>
        <v>41782.741701388892</v>
      </c>
      <c r="T1521" s="14">
        <f t="shared" si="143"/>
        <v>41810.915972222225</v>
      </c>
    </row>
    <row r="1522" spans="1:20" ht="30" x14ac:dyDescent="0.25">
      <c r="A1522">
        <v>1520</v>
      </c>
      <c r="B1522" s="3" t="s">
        <v>1521</v>
      </c>
      <c r="C1522" s="3" t="s">
        <v>5630</v>
      </c>
      <c r="D1522">
        <v>18000</v>
      </c>
      <c r="E1522" s="5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8338</v>
      </c>
      <c r="O1522" s="10">
        <f t="shared" si="138"/>
        <v>103.47222222222223</v>
      </c>
      <c r="P1522" s="5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4">
        <f t="shared" si="142"/>
        <v>41955.857789351852</v>
      </c>
      <c r="T1522" s="14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 s="5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8338</v>
      </c>
      <c r="O1523" s="10">
        <f t="shared" si="138"/>
        <v>106.81333333333333</v>
      </c>
      <c r="P1523" s="5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4">
        <f t="shared" si="142"/>
        <v>42493.167719907404</v>
      </c>
      <c r="T1523" s="14">
        <f t="shared" si="143"/>
        <v>42528.167719907404</v>
      </c>
    </row>
    <row r="1524" spans="1:20" ht="45" x14ac:dyDescent="0.25">
      <c r="A1524">
        <v>1522</v>
      </c>
      <c r="B1524" s="3" t="s">
        <v>1523</v>
      </c>
      <c r="C1524" s="3" t="s">
        <v>5632</v>
      </c>
      <c r="D1524">
        <v>43500</v>
      </c>
      <c r="E1524" s="5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8338</v>
      </c>
      <c r="O1524" s="10">
        <f t="shared" si="138"/>
        <v>138.96574712643678</v>
      </c>
      <c r="P1524" s="5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4">
        <f t="shared" si="142"/>
        <v>41899.830312500002</v>
      </c>
      <c r="T1524" s="14">
        <f t="shared" si="143"/>
        <v>41929.830312500002</v>
      </c>
    </row>
    <row r="1525" spans="1:20" ht="45" x14ac:dyDescent="0.25">
      <c r="A1525">
        <v>1523</v>
      </c>
      <c r="B1525" s="3" t="s">
        <v>1524</v>
      </c>
      <c r="C1525" s="3" t="s">
        <v>5633</v>
      </c>
      <c r="D1525">
        <v>18500</v>
      </c>
      <c r="E1525" s="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8338</v>
      </c>
      <c r="O1525" s="10">
        <f t="shared" si="138"/>
        <v>124.84324324324325</v>
      </c>
      <c r="P1525" s="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4">
        <f t="shared" si="142"/>
        <v>41964.751342592594</v>
      </c>
      <c r="T1525" s="14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 s="5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8338</v>
      </c>
      <c r="O1526" s="10">
        <f t="shared" si="138"/>
        <v>206.99999999999997</v>
      </c>
      <c r="P1526" s="5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4">
        <f t="shared" si="142"/>
        <v>42756.501041666663</v>
      </c>
      <c r="T1526" s="14">
        <f t="shared" si="143"/>
        <v>42786.501041666663</v>
      </c>
    </row>
    <row r="1527" spans="1:20" ht="45" x14ac:dyDescent="0.25">
      <c r="A1527">
        <v>1525</v>
      </c>
      <c r="B1527" s="3" t="s">
        <v>1526</v>
      </c>
      <c r="C1527" s="3" t="s">
        <v>5635</v>
      </c>
      <c r="D1527">
        <v>2600</v>
      </c>
      <c r="E1527" s="5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8338</v>
      </c>
      <c r="O1527" s="10">
        <f t="shared" si="138"/>
        <v>174.00576923076923</v>
      </c>
      <c r="P1527" s="5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4">
        <f t="shared" si="142"/>
        <v>42570.702986111108</v>
      </c>
      <c r="T1527" s="14">
        <f t="shared" si="143"/>
        <v>42600.702986111108</v>
      </c>
    </row>
    <row r="1528" spans="1:20" ht="45" x14ac:dyDescent="0.25">
      <c r="A1528">
        <v>1526</v>
      </c>
      <c r="B1528" s="3" t="s">
        <v>1527</v>
      </c>
      <c r="C1528" s="3" t="s">
        <v>5636</v>
      </c>
      <c r="D1528">
        <v>23000</v>
      </c>
      <c r="E1528" s="5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8338</v>
      </c>
      <c r="O1528" s="10">
        <f t="shared" si="138"/>
        <v>120.32608695652173</v>
      </c>
      <c r="P1528" s="5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4">
        <f t="shared" si="142"/>
        <v>42339.276006944448</v>
      </c>
      <c r="T1528" s="14">
        <f t="shared" si="143"/>
        <v>42388.276006944448</v>
      </c>
    </row>
    <row r="1529" spans="1:20" ht="30" x14ac:dyDescent="0.25">
      <c r="A1529">
        <v>1527</v>
      </c>
      <c r="B1529" s="3" t="s">
        <v>1528</v>
      </c>
      <c r="C1529" s="3" t="s">
        <v>5637</v>
      </c>
      <c r="D1529">
        <v>3500</v>
      </c>
      <c r="E1529" s="5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8338</v>
      </c>
      <c r="O1529" s="10">
        <f t="shared" si="138"/>
        <v>110.44428571428573</v>
      </c>
      <c r="P1529" s="5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4">
        <f t="shared" si="142"/>
        <v>42780.600532407407</v>
      </c>
      <c r="T1529" s="14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 s="5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8338</v>
      </c>
      <c r="O1530" s="10">
        <f t="shared" si="138"/>
        <v>281.56666666666666</v>
      </c>
      <c r="P1530" s="5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4">
        <f t="shared" si="142"/>
        <v>42736.732893518521</v>
      </c>
      <c r="T1530" s="14">
        <f t="shared" si="143"/>
        <v>42767</v>
      </c>
    </row>
    <row r="1531" spans="1:20" ht="30" x14ac:dyDescent="0.25">
      <c r="A1531">
        <v>1529</v>
      </c>
      <c r="B1531" s="3" t="s">
        <v>1530</v>
      </c>
      <c r="C1531" s="3" t="s">
        <v>5639</v>
      </c>
      <c r="D1531">
        <v>19000</v>
      </c>
      <c r="E1531" s="5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8338</v>
      </c>
      <c r="O1531" s="10">
        <f t="shared" si="138"/>
        <v>100.67894736842105</v>
      </c>
      <c r="P1531" s="5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4">
        <f t="shared" si="142"/>
        <v>42052.628703703704</v>
      </c>
      <c r="T1531" s="14">
        <f t="shared" si="143"/>
        <v>42082.587037037039</v>
      </c>
    </row>
    <row r="1532" spans="1:20" ht="45" x14ac:dyDescent="0.25">
      <c r="A1532">
        <v>1530</v>
      </c>
      <c r="B1532" s="3" t="s">
        <v>1531</v>
      </c>
      <c r="C1532" s="3" t="s">
        <v>5640</v>
      </c>
      <c r="D1532">
        <v>35000</v>
      </c>
      <c r="E1532" s="5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8338</v>
      </c>
      <c r="O1532" s="10">
        <f t="shared" si="138"/>
        <v>134.82571428571427</v>
      </c>
      <c r="P1532" s="5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4">
        <f t="shared" si="142"/>
        <v>42275.767303240747</v>
      </c>
      <c r="T1532" s="14">
        <f t="shared" si="143"/>
        <v>42300.767303240747</v>
      </c>
    </row>
    <row r="1533" spans="1:20" ht="45" x14ac:dyDescent="0.25">
      <c r="A1533">
        <v>1531</v>
      </c>
      <c r="B1533" s="3" t="s">
        <v>1532</v>
      </c>
      <c r="C1533" s="3" t="s">
        <v>5641</v>
      </c>
      <c r="D1533">
        <v>2350</v>
      </c>
      <c r="E1533" s="5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8338</v>
      </c>
      <c r="O1533" s="10">
        <f t="shared" si="138"/>
        <v>175.95744680851064</v>
      </c>
      <c r="P1533" s="5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4">
        <f t="shared" si="142"/>
        <v>41941.802384259259</v>
      </c>
      <c r="T1533" s="14">
        <f t="shared" si="143"/>
        <v>41974.125</v>
      </c>
    </row>
    <row r="1534" spans="1:20" ht="45" x14ac:dyDescent="0.25">
      <c r="A1534">
        <v>1532</v>
      </c>
      <c r="B1534" s="3" t="s">
        <v>1533</v>
      </c>
      <c r="C1534" s="3" t="s">
        <v>5642</v>
      </c>
      <c r="D1534">
        <v>5000</v>
      </c>
      <c r="E1534" s="5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8338</v>
      </c>
      <c r="O1534" s="10">
        <f t="shared" si="138"/>
        <v>484.02000000000004</v>
      </c>
      <c r="P1534" s="5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4">
        <f t="shared" si="142"/>
        <v>42391.475289351853</v>
      </c>
      <c r="T1534" s="14">
        <f t="shared" si="143"/>
        <v>42415.625</v>
      </c>
    </row>
    <row r="1535" spans="1:20" ht="30" x14ac:dyDescent="0.25">
      <c r="A1535">
        <v>1533</v>
      </c>
      <c r="B1535" s="3" t="s">
        <v>1534</v>
      </c>
      <c r="C1535" s="3" t="s">
        <v>5643</v>
      </c>
      <c r="D1535">
        <v>45000</v>
      </c>
      <c r="E1535" s="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8338</v>
      </c>
      <c r="O1535" s="10">
        <f t="shared" si="138"/>
        <v>145.14000000000001</v>
      </c>
      <c r="P1535" s="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4">
        <f t="shared" si="142"/>
        <v>42443.00204861111</v>
      </c>
      <c r="T1535" s="14">
        <f t="shared" si="143"/>
        <v>42492.165972222225</v>
      </c>
    </row>
    <row r="1536" spans="1:20" ht="45" x14ac:dyDescent="0.25">
      <c r="A1536">
        <v>1534</v>
      </c>
      <c r="B1536" s="3" t="s">
        <v>1535</v>
      </c>
      <c r="C1536" s="3" t="s">
        <v>5644</v>
      </c>
      <c r="D1536">
        <v>7500</v>
      </c>
      <c r="E1536" s="5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8338</v>
      </c>
      <c r="O1536" s="10">
        <f t="shared" si="138"/>
        <v>417.73333333333335</v>
      </c>
      <c r="P1536" s="5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4">
        <f t="shared" si="142"/>
        <v>42221.67432870371</v>
      </c>
      <c r="T1536" s="14">
        <f t="shared" si="143"/>
        <v>42251.67432870371</v>
      </c>
    </row>
    <row r="1537" spans="1:20" ht="45" x14ac:dyDescent="0.25">
      <c r="A1537">
        <v>1535</v>
      </c>
      <c r="B1537" s="3" t="s">
        <v>1536</v>
      </c>
      <c r="C1537" s="3" t="s">
        <v>5645</v>
      </c>
      <c r="D1537">
        <v>4000</v>
      </c>
      <c r="E1537" s="5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8338</v>
      </c>
      <c r="O1537" s="10">
        <f t="shared" si="138"/>
        <v>132.42499999999998</v>
      </c>
      <c r="P1537" s="5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4">
        <f t="shared" si="142"/>
        <v>42484.829062500001</v>
      </c>
      <c r="T1537" s="14">
        <f t="shared" si="143"/>
        <v>42513.916666666672</v>
      </c>
    </row>
    <row r="1538" spans="1:20" ht="45" x14ac:dyDescent="0.25">
      <c r="A1538">
        <v>1536</v>
      </c>
      <c r="B1538" s="3" t="s">
        <v>1537</v>
      </c>
      <c r="C1538" s="3" t="s">
        <v>5646</v>
      </c>
      <c r="D1538">
        <v>12000</v>
      </c>
      <c r="E1538" s="5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8338</v>
      </c>
      <c r="O1538" s="10">
        <f t="shared" ref="O1538:O1601" si="144">(E1538/D1538)*100</f>
        <v>250.30841666666666</v>
      </c>
      <c r="P1538" s="5">
        <f t="shared" ref="P1538:P1601" si="145">IFERROR((E1538/L1538),"0")</f>
        <v>66.015406593406595</v>
      </c>
      <c r="Q1538" t="str">
        <f t="shared" ref="Q1538:Q1601" si="146">LEFT(N1538,FIND("/",N1538)-1)</f>
        <v>photography</v>
      </c>
      <c r="R1538" t="str">
        <f t="shared" ref="R1538:R1601" si="147">RIGHT(N1538,LEN(N1538)-SEARCH("/",N1538))</f>
        <v>photobooks</v>
      </c>
      <c r="S1538" s="14">
        <f t="shared" ref="S1538:S1601" si="148">(((J1538/60)/60)/24) + DATE(1970,1,1)</f>
        <v>42213.802199074074</v>
      </c>
      <c r="T1538" s="14">
        <f t="shared" ref="T1538:T1601" si="149">(((I1538/60)/60)/24) + DATE(1970,1,1)</f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 s="5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8338</v>
      </c>
      <c r="O1539" s="10">
        <f t="shared" si="144"/>
        <v>179.9</v>
      </c>
      <c r="P1539" s="5">
        <f t="shared" si="145"/>
        <v>96.375</v>
      </c>
      <c r="Q1539" t="str">
        <f t="shared" si="146"/>
        <v>photography</v>
      </c>
      <c r="R1539" t="str">
        <f t="shared" si="147"/>
        <v>photobooks</v>
      </c>
      <c r="S1539" s="14">
        <f t="shared" si="148"/>
        <v>42552.315127314811</v>
      </c>
      <c r="T1539" s="14">
        <f t="shared" si="149"/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 s="5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8338</v>
      </c>
      <c r="O1540" s="10">
        <f t="shared" si="144"/>
        <v>102.62857142857142</v>
      </c>
      <c r="P1540" s="5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4">
        <f t="shared" si="148"/>
        <v>41981.782060185185</v>
      </c>
      <c r="T1540" s="14">
        <f t="shared" si="149"/>
        <v>42026.782060185185</v>
      </c>
    </row>
    <row r="1541" spans="1:20" ht="45" x14ac:dyDescent="0.25">
      <c r="A1541">
        <v>1539</v>
      </c>
      <c r="B1541" s="3" t="s">
        <v>1540</v>
      </c>
      <c r="C1541" s="3" t="s">
        <v>5649</v>
      </c>
      <c r="D1541">
        <v>20000</v>
      </c>
      <c r="E1541" s="5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8338</v>
      </c>
      <c r="O1541" s="10">
        <f t="shared" si="144"/>
        <v>135.98609999999999</v>
      </c>
      <c r="P1541" s="5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4">
        <f t="shared" si="148"/>
        <v>42705.919201388882</v>
      </c>
      <c r="T1541" s="14">
        <f t="shared" si="149"/>
        <v>42738.919201388882</v>
      </c>
    </row>
    <row r="1542" spans="1:20" ht="45" x14ac:dyDescent="0.25">
      <c r="A1542">
        <v>1540</v>
      </c>
      <c r="B1542" s="3" t="s">
        <v>1541</v>
      </c>
      <c r="C1542" s="3" t="s">
        <v>5650</v>
      </c>
      <c r="D1542">
        <v>15000</v>
      </c>
      <c r="E1542" s="5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8338</v>
      </c>
      <c r="O1542" s="10">
        <f t="shared" si="144"/>
        <v>117.86666666666667</v>
      </c>
      <c r="P1542" s="5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4">
        <f t="shared" si="148"/>
        <v>41939.00712962963</v>
      </c>
      <c r="T1542" s="14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 s="5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8342</v>
      </c>
      <c r="O1543" s="10">
        <f t="shared" si="144"/>
        <v>3.3333333333333333E-2</v>
      </c>
      <c r="P1543" s="5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4">
        <f t="shared" si="148"/>
        <v>41974.712245370371</v>
      </c>
      <c r="T1543" s="14">
        <f t="shared" si="149"/>
        <v>42004.712245370371</v>
      </c>
    </row>
    <row r="1544" spans="1:20" ht="45" x14ac:dyDescent="0.25">
      <c r="A1544">
        <v>1542</v>
      </c>
      <c r="B1544" s="3" t="s">
        <v>1543</v>
      </c>
      <c r="C1544" s="3" t="s">
        <v>5652</v>
      </c>
      <c r="D1544">
        <v>500</v>
      </c>
      <c r="E1544" s="5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8342</v>
      </c>
      <c r="O1544" s="10">
        <f t="shared" si="144"/>
        <v>4</v>
      </c>
      <c r="P1544" s="5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4">
        <f t="shared" si="148"/>
        <v>42170.996527777781</v>
      </c>
      <c r="T1544" s="14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 s="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8342</v>
      </c>
      <c r="O1545" s="10">
        <f t="shared" si="144"/>
        <v>0.44444444444444442</v>
      </c>
      <c r="P1545" s="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4">
        <f t="shared" si="148"/>
        <v>41935.509652777779</v>
      </c>
      <c r="T1545" s="14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 s="5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8342</v>
      </c>
      <c r="O1546" s="10">
        <f t="shared" si="144"/>
        <v>0</v>
      </c>
      <c r="P1546" s="5" t="str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4">
        <f t="shared" si="148"/>
        <v>42053.051203703704</v>
      </c>
      <c r="T1546" s="14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 s="5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8342</v>
      </c>
      <c r="O1547" s="10">
        <f t="shared" si="144"/>
        <v>3.3333333333333333E-2</v>
      </c>
      <c r="P1547" s="5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4">
        <f t="shared" si="148"/>
        <v>42031.884652777779</v>
      </c>
      <c r="T1547" s="14">
        <f t="shared" si="149"/>
        <v>42065.886111111111</v>
      </c>
    </row>
    <row r="1548" spans="1:20" ht="45" x14ac:dyDescent="0.25">
      <c r="A1548">
        <v>1546</v>
      </c>
      <c r="B1548" s="3" t="s">
        <v>1547</v>
      </c>
      <c r="C1548" s="3" t="s">
        <v>5656</v>
      </c>
      <c r="D1548">
        <v>1000</v>
      </c>
      <c r="E1548" s="5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8342</v>
      </c>
      <c r="O1548" s="10">
        <f t="shared" si="144"/>
        <v>28.9</v>
      </c>
      <c r="P1548" s="5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4">
        <f t="shared" si="148"/>
        <v>41839.212951388887</v>
      </c>
      <c r="T1548" s="14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 s="5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8342</v>
      </c>
      <c r="O1549" s="10">
        <f t="shared" si="144"/>
        <v>0</v>
      </c>
      <c r="P1549" s="5" t="str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4">
        <f t="shared" si="148"/>
        <v>42782.426875000005</v>
      </c>
      <c r="T1549" s="14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 s="5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8342</v>
      </c>
      <c r="O1550" s="10">
        <f t="shared" si="144"/>
        <v>8.5714285714285712</v>
      </c>
      <c r="P1550" s="5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4">
        <f t="shared" si="148"/>
        <v>42286.88217592593</v>
      </c>
      <c r="T1550" s="14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 s="5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8342</v>
      </c>
      <c r="O1551" s="10">
        <f t="shared" si="144"/>
        <v>34</v>
      </c>
      <c r="P1551" s="5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4">
        <f t="shared" si="148"/>
        <v>42281.136099537034</v>
      </c>
      <c r="T1551" s="14">
        <f t="shared" si="149"/>
        <v>42311.177766203706</v>
      </c>
    </row>
    <row r="1552" spans="1:20" ht="45" x14ac:dyDescent="0.25">
      <c r="A1552">
        <v>1550</v>
      </c>
      <c r="B1552" s="3" t="s">
        <v>1551</v>
      </c>
      <c r="C1552" s="3" t="s">
        <v>5660</v>
      </c>
      <c r="D1552">
        <v>750</v>
      </c>
      <c r="E1552" s="5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8342</v>
      </c>
      <c r="O1552" s="10">
        <f t="shared" si="144"/>
        <v>13.466666666666665</v>
      </c>
      <c r="P1552" s="5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4">
        <f t="shared" si="148"/>
        <v>42472.449467592596</v>
      </c>
      <c r="T1552" s="14">
        <f t="shared" si="149"/>
        <v>42502.449467592596</v>
      </c>
    </row>
    <row r="1553" spans="1:20" ht="45" x14ac:dyDescent="0.25">
      <c r="A1553">
        <v>1551</v>
      </c>
      <c r="B1553" s="3" t="s">
        <v>1552</v>
      </c>
      <c r="C1553" s="3" t="s">
        <v>5661</v>
      </c>
      <c r="D1553">
        <v>3500</v>
      </c>
      <c r="E1553" s="5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8342</v>
      </c>
      <c r="O1553" s="10">
        <f t="shared" si="144"/>
        <v>0</v>
      </c>
      <c r="P1553" s="5" t="str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4">
        <f t="shared" si="148"/>
        <v>42121.824525462958</v>
      </c>
      <c r="T1553" s="14">
        <f t="shared" si="149"/>
        <v>42151.824525462958</v>
      </c>
    </row>
    <row r="1554" spans="1:20" ht="45" x14ac:dyDescent="0.25">
      <c r="A1554">
        <v>1552</v>
      </c>
      <c r="B1554" s="3" t="s">
        <v>1553</v>
      </c>
      <c r="C1554" s="3" t="s">
        <v>5662</v>
      </c>
      <c r="D1554">
        <v>4300</v>
      </c>
      <c r="E1554" s="5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8342</v>
      </c>
      <c r="O1554" s="10">
        <f t="shared" si="144"/>
        <v>49.186046511627907</v>
      </c>
      <c r="P1554" s="5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4">
        <f t="shared" si="148"/>
        <v>41892.688750000001</v>
      </c>
      <c r="T1554" s="14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 s="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8342</v>
      </c>
      <c r="O1555" s="10">
        <f t="shared" si="144"/>
        <v>0</v>
      </c>
      <c r="P1555" s="5" t="str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4">
        <f t="shared" si="148"/>
        <v>42219.282951388886</v>
      </c>
      <c r="T1555" s="14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 s="5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8342</v>
      </c>
      <c r="O1556" s="10">
        <f t="shared" si="144"/>
        <v>0</v>
      </c>
      <c r="P1556" s="5" t="str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4">
        <f t="shared" si="148"/>
        <v>42188.252199074079</v>
      </c>
      <c r="T1556" s="14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 s="5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8342</v>
      </c>
      <c r="O1557" s="10">
        <f t="shared" si="144"/>
        <v>0</v>
      </c>
      <c r="P1557" s="5" t="str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4">
        <f t="shared" si="148"/>
        <v>42241.613796296297</v>
      </c>
      <c r="T1557" s="14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 s="5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8342</v>
      </c>
      <c r="O1558" s="10">
        <f t="shared" si="144"/>
        <v>45.133333333333333</v>
      </c>
      <c r="P1558" s="5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4">
        <f t="shared" si="148"/>
        <v>42525.153055555551</v>
      </c>
      <c r="T1558" s="14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 s="5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8342</v>
      </c>
      <c r="O1559" s="10">
        <f t="shared" si="144"/>
        <v>4</v>
      </c>
      <c r="P1559" s="5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4">
        <f t="shared" si="148"/>
        <v>41871.65315972222</v>
      </c>
      <c r="T1559" s="14">
        <f t="shared" si="149"/>
        <v>41902.65315972222</v>
      </c>
    </row>
    <row r="1560" spans="1:20" ht="30" x14ac:dyDescent="0.25">
      <c r="A1560">
        <v>1558</v>
      </c>
      <c r="B1560" s="3" t="s">
        <v>1559</v>
      </c>
      <c r="C1560" s="3" t="s">
        <v>5668</v>
      </c>
      <c r="D1560">
        <v>750</v>
      </c>
      <c r="E1560" s="5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8342</v>
      </c>
      <c r="O1560" s="10">
        <f t="shared" si="144"/>
        <v>4.666666666666667</v>
      </c>
      <c r="P1560" s="5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4">
        <f t="shared" si="148"/>
        <v>42185.397673611107</v>
      </c>
      <c r="T1560" s="14">
        <f t="shared" si="149"/>
        <v>42244.508333333331</v>
      </c>
    </row>
    <row r="1561" spans="1:20" ht="30" x14ac:dyDescent="0.25">
      <c r="A1561">
        <v>1559</v>
      </c>
      <c r="B1561" s="3" t="s">
        <v>1560</v>
      </c>
      <c r="C1561" s="3" t="s">
        <v>5669</v>
      </c>
      <c r="D1561">
        <v>15000</v>
      </c>
      <c r="E1561" s="5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8342</v>
      </c>
      <c r="O1561" s="10">
        <f t="shared" si="144"/>
        <v>0.33333333333333337</v>
      </c>
      <c r="P1561" s="5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4">
        <f t="shared" si="148"/>
        <v>42108.05322916666</v>
      </c>
      <c r="T1561" s="14">
        <f t="shared" si="149"/>
        <v>42123.05322916666</v>
      </c>
    </row>
    <row r="1562" spans="1:20" ht="45" x14ac:dyDescent="0.25">
      <c r="A1562">
        <v>1560</v>
      </c>
      <c r="B1562" s="3" t="s">
        <v>1561</v>
      </c>
      <c r="C1562" s="3" t="s">
        <v>5670</v>
      </c>
      <c r="D1562">
        <v>2500</v>
      </c>
      <c r="E1562" s="5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8342</v>
      </c>
      <c r="O1562" s="10">
        <f t="shared" si="144"/>
        <v>3.7600000000000002</v>
      </c>
      <c r="P1562" s="5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4">
        <f t="shared" si="148"/>
        <v>41936.020752314813</v>
      </c>
      <c r="T1562" s="14">
        <f t="shared" si="149"/>
        <v>41956.062418981484</v>
      </c>
    </row>
    <row r="1563" spans="1:20" ht="45" x14ac:dyDescent="0.25">
      <c r="A1563">
        <v>1561</v>
      </c>
      <c r="B1563" s="3" t="s">
        <v>1562</v>
      </c>
      <c r="C1563" s="3" t="s">
        <v>5671</v>
      </c>
      <c r="D1563">
        <v>10000</v>
      </c>
      <c r="E1563" s="5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8343</v>
      </c>
      <c r="O1563" s="10">
        <f t="shared" si="144"/>
        <v>0.67</v>
      </c>
      <c r="P1563" s="5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4">
        <f t="shared" si="148"/>
        <v>41555.041701388887</v>
      </c>
      <c r="T1563" s="14">
        <f t="shared" si="149"/>
        <v>41585.083368055559</v>
      </c>
    </row>
    <row r="1564" spans="1:20" ht="45" x14ac:dyDescent="0.25">
      <c r="A1564">
        <v>1562</v>
      </c>
      <c r="B1564" s="3" t="s">
        <v>1563</v>
      </c>
      <c r="C1564" s="3" t="s">
        <v>5672</v>
      </c>
      <c r="D1564">
        <v>4000</v>
      </c>
      <c r="E1564" s="5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8343</v>
      </c>
      <c r="O1564" s="10">
        <f t="shared" si="144"/>
        <v>0</v>
      </c>
      <c r="P1564" s="5" t="str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4">
        <f t="shared" si="148"/>
        <v>40079.566157407404</v>
      </c>
      <c r="T1564" s="14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 s="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8343</v>
      </c>
      <c r="O1565" s="10">
        <f t="shared" si="144"/>
        <v>1.4166666666666665</v>
      </c>
      <c r="P1565" s="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4">
        <f t="shared" si="148"/>
        <v>41652.742488425924</v>
      </c>
      <c r="T1565" s="14">
        <f t="shared" si="149"/>
        <v>41712.700821759259</v>
      </c>
    </row>
    <row r="1566" spans="1:20" ht="45" x14ac:dyDescent="0.25">
      <c r="A1566">
        <v>1564</v>
      </c>
      <c r="B1566" s="3" t="s">
        <v>1565</v>
      </c>
      <c r="C1566" s="3" t="s">
        <v>5674</v>
      </c>
      <c r="D1566">
        <v>10000</v>
      </c>
      <c r="E1566" s="5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8343</v>
      </c>
      <c r="O1566" s="10">
        <f t="shared" si="144"/>
        <v>0.1</v>
      </c>
      <c r="P1566" s="5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4">
        <f t="shared" si="148"/>
        <v>42121.367002314815</v>
      </c>
      <c r="T1566" s="14">
        <f t="shared" si="149"/>
        <v>42152.836805555555</v>
      </c>
    </row>
    <row r="1567" spans="1:20" ht="45" x14ac:dyDescent="0.25">
      <c r="A1567">
        <v>1565</v>
      </c>
      <c r="B1567" s="3" t="s">
        <v>1566</v>
      </c>
      <c r="C1567" s="3" t="s">
        <v>5675</v>
      </c>
      <c r="D1567">
        <v>4000</v>
      </c>
      <c r="E1567" s="5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8343</v>
      </c>
      <c r="O1567" s="10">
        <f t="shared" si="144"/>
        <v>2.5</v>
      </c>
      <c r="P1567" s="5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4">
        <f t="shared" si="148"/>
        <v>40672.729872685188</v>
      </c>
      <c r="T1567" s="14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 s="5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8343</v>
      </c>
      <c r="O1568" s="10">
        <f t="shared" si="144"/>
        <v>21.25</v>
      </c>
      <c r="P1568" s="5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4">
        <f t="shared" si="148"/>
        <v>42549.916712962964</v>
      </c>
      <c r="T1568" s="14">
        <f t="shared" si="149"/>
        <v>42578.916666666672</v>
      </c>
    </row>
    <row r="1569" spans="1:20" ht="45" x14ac:dyDescent="0.25">
      <c r="A1569">
        <v>1567</v>
      </c>
      <c r="B1569" s="3" t="s">
        <v>1568</v>
      </c>
      <c r="C1569" s="3" t="s">
        <v>5677</v>
      </c>
      <c r="D1569">
        <v>8500</v>
      </c>
      <c r="E1569" s="5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8343</v>
      </c>
      <c r="O1569" s="10">
        <f t="shared" si="144"/>
        <v>4.117647058823529</v>
      </c>
      <c r="P1569" s="5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4">
        <f t="shared" si="148"/>
        <v>41671.936863425923</v>
      </c>
      <c r="T1569" s="14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 s="5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8343</v>
      </c>
      <c r="O1570" s="10">
        <f t="shared" si="144"/>
        <v>13.639999999999999</v>
      </c>
      <c r="P1570" s="5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4">
        <f t="shared" si="148"/>
        <v>41962.062326388885</v>
      </c>
      <c r="T1570" s="14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 s="5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8343</v>
      </c>
      <c r="O1571" s="10">
        <f t="shared" si="144"/>
        <v>0</v>
      </c>
      <c r="P1571" s="5" t="str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4">
        <f t="shared" si="148"/>
        <v>41389.679560185185</v>
      </c>
      <c r="T1571" s="14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 s="5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8343</v>
      </c>
      <c r="O1572" s="10">
        <f t="shared" si="144"/>
        <v>41.4</v>
      </c>
      <c r="P1572" s="5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4">
        <f t="shared" si="148"/>
        <v>42438.813449074078</v>
      </c>
      <c r="T1572" s="14">
        <f t="shared" si="149"/>
        <v>42468.771782407406</v>
      </c>
    </row>
    <row r="1573" spans="1:20" ht="45" x14ac:dyDescent="0.25">
      <c r="A1573">
        <v>1571</v>
      </c>
      <c r="B1573" s="3" t="s">
        <v>1572</v>
      </c>
      <c r="C1573" s="3" t="s">
        <v>5681</v>
      </c>
      <c r="D1573">
        <v>12100</v>
      </c>
      <c r="E1573" s="5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8343</v>
      </c>
      <c r="O1573" s="10">
        <f t="shared" si="144"/>
        <v>0.66115702479338845</v>
      </c>
      <c r="P1573" s="5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4">
        <f t="shared" si="148"/>
        <v>42144.769479166673</v>
      </c>
      <c r="T1573" s="14">
        <f t="shared" si="149"/>
        <v>42174.769479166673</v>
      </c>
    </row>
    <row r="1574" spans="1:20" ht="45" x14ac:dyDescent="0.25">
      <c r="A1574">
        <v>1572</v>
      </c>
      <c r="B1574" s="3" t="s">
        <v>1573</v>
      </c>
      <c r="C1574" s="3" t="s">
        <v>5682</v>
      </c>
      <c r="D1574">
        <v>2500</v>
      </c>
      <c r="E1574" s="5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8343</v>
      </c>
      <c r="O1574" s="10">
        <f t="shared" si="144"/>
        <v>5</v>
      </c>
      <c r="P1574" s="5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4">
        <f t="shared" si="148"/>
        <v>42404.033090277779</v>
      </c>
      <c r="T1574" s="14">
        <f t="shared" si="149"/>
        <v>42428.999305555553</v>
      </c>
    </row>
    <row r="1575" spans="1:20" ht="45" x14ac:dyDescent="0.25">
      <c r="A1575">
        <v>1573</v>
      </c>
      <c r="B1575" s="3" t="s">
        <v>1574</v>
      </c>
      <c r="C1575" s="3" t="s">
        <v>5683</v>
      </c>
      <c r="D1575">
        <v>9000</v>
      </c>
      <c r="E1575" s="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8343</v>
      </c>
      <c r="O1575" s="10">
        <f t="shared" si="144"/>
        <v>2.4777777777777779</v>
      </c>
      <c r="P1575" s="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4">
        <f t="shared" si="148"/>
        <v>42786.000023148154</v>
      </c>
      <c r="T1575" s="14">
        <f t="shared" si="149"/>
        <v>42826.165972222225</v>
      </c>
    </row>
    <row r="1576" spans="1:20" ht="45" x14ac:dyDescent="0.25">
      <c r="A1576">
        <v>1574</v>
      </c>
      <c r="B1576" s="3" t="s">
        <v>1575</v>
      </c>
      <c r="C1576" s="3" t="s">
        <v>5684</v>
      </c>
      <c r="D1576">
        <v>10000</v>
      </c>
      <c r="E1576" s="5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8343</v>
      </c>
      <c r="O1576" s="10">
        <f t="shared" si="144"/>
        <v>5.0599999999999996</v>
      </c>
      <c r="P1576" s="5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4">
        <f t="shared" si="148"/>
        <v>42017.927418981482</v>
      </c>
      <c r="T1576" s="14">
        <f t="shared" si="149"/>
        <v>42052.927418981482</v>
      </c>
    </row>
    <row r="1577" spans="1:20" ht="45" x14ac:dyDescent="0.25">
      <c r="A1577">
        <v>1575</v>
      </c>
      <c r="B1577" s="3" t="s">
        <v>1576</v>
      </c>
      <c r="C1577" s="3" t="s">
        <v>5685</v>
      </c>
      <c r="D1577">
        <v>10000</v>
      </c>
      <c r="E1577" s="5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8343</v>
      </c>
      <c r="O1577" s="10">
        <f t="shared" si="144"/>
        <v>22.91</v>
      </c>
      <c r="P1577" s="5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4">
        <f t="shared" si="148"/>
        <v>41799.524259259262</v>
      </c>
      <c r="T1577" s="14">
        <f t="shared" si="149"/>
        <v>41829.524259259262</v>
      </c>
    </row>
    <row r="1578" spans="1:20" ht="30" x14ac:dyDescent="0.25">
      <c r="A1578">
        <v>1576</v>
      </c>
      <c r="B1578" s="3" t="s">
        <v>1577</v>
      </c>
      <c r="C1578" s="3" t="s">
        <v>5686</v>
      </c>
      <c r="D1578">
        <v>5000</v>
      </c>
      <c r="E1578" s="5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8343</v>
      </c>
      <c r="O1578" s="10">
        <f t="shared" si="144"/>
        <v>13</v>
      </c>
      <c r="P1578" s="5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4">
        <f t="shared" si="148"/>
        <v>42140.879259259258</v>
      </c>
      <c r="T1578" s="14">
        <f t="shared" si="149"/>
        <v>42185.879259259258</v>
      </c>
    </row>
    <row r="1579" spans="1:20" ht="45" x14ac:dyDescent="0.25">
      <c r="A1579">
        <v>1577</v>
      </c>
      <c r="B1579" s="3" t="s">
        <v>1578</v>
      </c>
      <c r="C1579" s="3" t="s">
        <v>5687</v>
      </c>
      <c r="D1579">
        <v>10000</v>
      </c>
      <c r="E1579" s="5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8343</v>
      </c>
      <c r="O1579" s="10">
        <f t="shared" si="144"/>
        <v>0.54999999999999993</v>
      </c>
      <c r="P1579" s="5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4">
        <f t="shared" si="148"/>
        <v>41054.847777777781</v>
      </c>
      <c r="T1579" s="14">
        <f t="shared" si="149"/>
        <v>41114.847777777781</v>
      </c>
    </row>
    <row r="1580" spans="1:20" ht="45" x14ac:dyDescent="0.25">
      <c r="A1580">
        <v>1578</v>
      </c>
      <c r="B1580" s="3" t="s">
        <v>1579</v>
      </c>
      <c r="C1580" s="3" t="s">
        <v>5688</v>
      </c>
      <c r="D1580">
        <v>1897</v>
      </c>
      <c r="E1580" s="5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8343</v>
      </c>
      <c r="O1580" s="10">
        <f t="shared" si="144"/>
        <v>10.806536636794938</v>
      </c>
      <c r="P1580" s="5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4">
        <f t="shared" si="148"/>
        <v>40399.065868055557</v>
      </c>
      <c r="T1580" s="14">
        <f t="shared" si="149"/>
        <v>40423.083333333336</v>
      </c>
    </row>
    <row r="1581" spans="1:20" ht="30" x14ac:dyDescent="0.25">
      <c r="A1581">
        <v>1579</v>
      </c>
      <c r="B1581" s="3" t="s">
        <v>1580</v>
      </c>
      <c r="C1581" s="3" t="s">
        <v>5689</v>
      </c>
      <c r="D1581">
        <v>3333</v>
      </c>
      <c r="E1581" s="5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8343</v>
      </c>
      <c r="O1581" s="10">
        <f t="shared" si="144"/>
        <v>0.84008400840084008</v>
      </c>
      <c r="P1581" s="5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4">
        <f t="shared" si="148"/>
        <v>41481.996423611112</v>
      </c>
      <c r="T1581" s="14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 s="5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8343</v>
      </c>
      <c r="O1582" s="10">
        <f t="shared" si="144"/>
        <v>0</v>
      </c>
      <c r="P1582" s="5" t="str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4">
        <f t="shared" si="148"/>
        <v>40990.050069444449</v>
      </c>
      <c r="T1582" s="14">
        <f t="shared" si="149"/>
        <v>41050.050069444449</v>
      </c>
    </row>
    <row r="1583" spans="1:20" ht="45" x14ac:dyDescent="0.25">
      <c r="A1583">
        <v>1581</v>
      </c>
      <c r="B1583" s="3" t="s">
        <v>1582</v>
      </c>
      <c r="C1583" s="3" t="s">
        <v>5691</v>
      </c>
      <c r="D1583">
        <v>1000</v>
      </c>
      <c r="E1583" s="5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8344</v>
      </c>
      <c r="O1583" s="10">
        <f t="shared" si="144"/>
        <v>0.5</v>
      </c>
      <c r="P1583" s="5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4">
        <f t="shared" si="148"/>
        <v>42325.448958333334</v>
      </c>
      <c r="T1583" s="14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 s="5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8344</v>
      </c>
      <c r="O1584" s="10">
        <f t="shared" si="144"/>
        <v>9.3000000000000007</v>
      </c>
      <c r="P1584" s="5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4">
        <f t="shared" si="148"/>
        <v>42246.789965277778</v>
      </c>
      <c r="T1584" s="14">
        <f t="shared" si="149"/>
        <v>42303.888888888891</v>
      </c>
    </row>
    <row r="1585" spans="1:20" ht="45" x14ac:dyDescent="0.25">
      <c r="A1585">
        <v>1583</v>
      </c>
      <c r="B1585" s="3" t="s">
        <v>1584</v>
      </c>
      <c r="C1585" s="3" t="s">
        <v>5693</v>
      </c>
      <c r="D1585">
        <v>20000</v>
      </c>
      <c r="E1585" s="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8344</v>
      </c>
      <c r="O1585" s="10">
        <f t="shared" si="144"/>
        <v>7.4999999999999997E-2</v>
      </c>
      <c r="P1585" s="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4">
        <f t="shared" si="148"/>
        <v>41877.904988425929</v>
      </c>
      <c r="T1585" s="14">
        <f t="shared" si="149"/>
        <v>41907.904988425929</v>
      </c>
    </row>
    <row r="1586" spans="1:20" ht="45" x14ac:dyDescent="0.25">
      <c r="A1586">
        <v>1584</v>
      </c>
      <c r="B1586" s="3" t="s">
        <v>1585</v>
      </c>
      <c r="C1586" s="3" t="s">
        <v>5694</v>
      </c>
      <c r="D1586">
        <v>1200</v>
      </c>
      <c r="E1586" s="5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8344</v>
      </c>
      <c r="O1586" s="10">
        <f t="shared" si="144"/>
        <v>0</v>
      </c>
      <c r="P1586" s="5" t="str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4">
        <f t="shared" si="148"/>
        <v>41779.649317129632</v>
      </c>
      <c r="T1586" s="14">
        <f t="shared" si="149"/>
        <v>41789.649317129632</v>
      </c>
    </row>
    <row r="1587" spans="1:20" ht="45" x14ac:dyDescent="0.25">
      <c r="A1587">
        <v>1585</v>
      </c>
      <c r="B1587" s="3" t="s">
        <v>1586</v>
      </c>
      <c r="C1587" s="3" t="s">
        <v>5695</v>
      </c>
      <c r="D1587">
        <v>2000</v>
      </c>
      <c r="E1587" s="5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8344</v>
      </c>
      <c r="O1587" s="10">
        <f t="shared" si="144"/>
        <v>79</v>
      </c>
      <c r="P1587" s="5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4">
        <f t="shared" si="148"/>
        <v>42707.895462962959</v>
      </c>
      <c r="T1587" s="14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 s="5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8344</v>
      </c>
      <c r="O1588" s="10">
        <f t="shared" si="144"/>
        <v>0</v>
      </c>
      <c r="P1588" s="5" t="str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4">
        <f t="shared" si="148"/>
        <v>42069.104421296302</v>
      </c>
      <c r="T1588" s="14">
        <f t="shared" si="149"/>
        <v>42099.062754629631</v>
      </c>
    </row>
    <row r="1589" spans="1:20" ht="45" x14ac:dyDescent="0.25">
      <c r="A1589">
        <v>1587</v>
      </c>
      <c r="B1589" s="3" t="s">
        <v>1588</v>
      </c>
      <c r="C1589" s="3" t="s">
        <v>5697</v>
      </c>
      <c r="D1589">
        <v>7500</v>
      </c>
      <c r="E1589" s="5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8344</v>
      </c>
      <c r="O1589" s="10">
        <f t="shared" si="144"/>
        <v>1.3333333333333334E-2</v>
      </c>
      <c r="P1589" s="5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4">
        <f t="shared" si="148"/>
        <v>41956.950983796298</v>
      </c>
      <c r="T1589" s="14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 s="5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8344</v>
      </c>
      <c r="O1590" s="10">
        <f t="shared" si="144"/>
        <v>0</v>
      </c>
      <c r="P1590" s="5" t="str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4">
        <f t="shared" si="148"/>
        <v>42005.24998842593</v>
      </c>
      <c r="T1590" s="14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 s="5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8344</v>
      </c>
      <c r="O1591" s="10">
        <f t="shared" si="144"/>
        <v>0</v>
      </c>
      <c r="P1591" s="5" t="str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4">
        <f t="shared" si="148"/>
        <v>42256.984791666662</v>
      </c>
      <c r="T1591" s="14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 s="5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8344</v>
      </c>
      <c r="O1592" s="10">
        <f t="shared" si="144"/>
        <v>1.7000000000000002</v>
      </c>
      <c r="P1592" s="5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4">
        <f t="shared" si="148"/>
        <v>42240.857222222221</v>
      </c>
      <c r="T1592" s="14">
        <f t="shared" si="149"/>
        <v>42270.857222222221</v>
      </c>
    </row>
    <row r="1593" spans="1:20" ht="45" x14ac:dyDescent="0.25">
      <c r="A1593">
        <v>1591</v>
      </c>
      <c r="B1593" s="3" t="s">
        <v>1592</v>
      </c>
      <c r="C1593" s="3" t="s">
        <v>5701</v>
      </c>
      <c r="D1593">
        <v>14000</v>
      </c>
      <c r="E1593" s="5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8344</v>
      </c>
      <c r="O1593" s="10">
        <f t="shared" si="144"/>
        <v>29.228571428571428</v>
      </c>
      <c r="P1593" s="5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4">
        <f t="shared" si="148"/>
        <v>42433.726168981477</v>
      </c>
      <c r="T1593" s="14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 s="5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8344</v>
      </c>
      <c r="O1594" s="10">
        <f t="shared" si="144"/>
        <v>0</v>
      </c>
      <c r="P1594" s="5" t="str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4">
        <f t="shared" si="148"/>
        <v>42046.072743055556</v>
      </c>
      <c r="T1594" s="14">
        <f t="shared" si="149"/>
        <v>42091.031076388885</v>
      </c>
    </row>
    <row r="1595" spans="1:20" ht="30" x14ac:dyDescent="0.25">
      <c r="A1595">
        <v>1593</v>
      </c>
      <c r="B1595" s="3" t="s">
        <v>1594</v>
      </c>
      <c r="C1595" s="3" t="s">
        <v>5703</v>
      </c>
      <c r="D1595">
        <v>22000</v>
      </c>
      <c r="E1595" s="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8344</v>
      </c>
      <c r="O1595" s="10">
        <f t="shared" si="144"/>
        <v>1.3636363636363637E-2</v>
      </c>
      <c r="P1595" s="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4">
        <f t="shared" si="148"/>
        <v>42033.845543981486</v>
      </c>
      <c r="T1595" s="14">
        <f t="shared" si="149"/>
        <v>42063.845543981486</v>
      </c>
    </row>
    <row r="1596" spans="1:20" ht="30" x14ac:dyDescent="0.25">
      <c r="A1596">
        <v>1594</v>
      </c>
      <c r="B1596" s="3" t="s">
        <v>1595</v>
      </c>
      <c r="C1596" s="3" t="s">
        <v>5704</v>
      </c>
      <c r="D1596">
        <v>1000</v>
      </c>
      <c r="E1596" s="5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8344</v>
      </c>
      <c r="O1596" s="10">
        <f t="shared" si="144"/>
        <v>20.5</v>
      </c>
      <c r="P1596" s="5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4">
        <f t="shared" si="148"/>
        <v>42445.712754629625</v>
      </c>
      <c r="T1596" s="14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 s="5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8344</v>
      </c>
      <c r="O1597" s="10">
        <f t="shared" si="144"/>
        <v>0.27999999999999997</v>
      </c>
      <c r="P1597" s="5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4">
        <f t="shared" si="148"/>
        <v>41780.050092592595</v>
      </c>
      <c r="T1597" s="14">
        <f t="shared" si="149"/>
        <v>41808.842361111114</v>
      </c>
    </row>
    <row r="1598" spans="1:20" ht="30" x14ac:dyDescent="0.25">
      <c r="A1598">
        <v>1596</v>
      </c>
      <c r="B1598" s="3" t="s">
        <v>1597</v>
      </c>
      <c r="C1598" s="3" t="s">
        <v>5706</v>
      </c>
      <c r="D1598">
        <v>3250</v>
      </c>
      <c r="E1598" s="5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8344</v>
      </c>
      <c r="O1598" s="10">
        <f t="shared" si="144"/>
        <v>2.3076923076923079</v>
      </c>
      <c r="P1598" s="5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4">
        <f t="shared" si="148"/>
        <v>41941.430196759262</v>
      </c>
      <c r="T1598" s="14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 s="5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8344</v>
      </c>
      <c r="O1599" s="10">
        <f t="shared" si="144"/>
        <v>0</v>
      </c>
      <c r="P1599" s="5" t="str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4">
        <f t="shared" si="148"/>
        <v>42603.354131944448</v>
      </c>
      <c r="T1599" s="14">
        <f t="shared" si="149"/>
        <v>42633.354131944448</v>
      </c>
    </row>
    <row r="1600" spans="1:20" ht="45" x14ac:dyDescent="0.25">
      <c r="A1600">
        <v>1598</v>
      </c>
      <c r="B1600" s="3" t="s">
        <v>1599</v>
      </c>
      <c r="C1600" s="3" t="s">
        <v>5708</v>
      </c>
      <c r="D1600">
        <v>800</v>
      </c>
      <c r="E1600" s="5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8344</v>
      </c>
      <c r="O1600" s="10">
        <f t="shared" si="144"/>
        <v>0.125</v>
      </c>
      <c r="P1600" s="5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4">
        <f t="shared" si="148"/>
        <v>42151.667337962965</v>
      </c>
      <c r="T1600" s="14">
        <f t="shared" si="149"/>
        <v>42211.667337962965</v>
      </c>
    </row>
    <row r="1601" spans="1:20" ht="30" x14ac:dyDescent="0.25">
      <c r="A1601">
        <v>1599</v>
      </c>
      <c r="B1601" s="3" t="s">
        <v>1600</v>
      </c>
      <c r="C1601" s="3" t="s">
        <v>5709</v>
      </c>
      <c r="D1601">
        <v>500</v>
      </c>
      <c r="E1601" s="5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8344</v>
      </c>
      <c r="O1601" s="10">
        <f t="shared" si="144"/>
        <v>0</v>
      </c>
      <c r="P1601" s="5" t="str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4">
        <f t="shared" si="148"/>
        <v>42438.53907407407</v>
      </c>
      <c r="T1601" s="14">
        <f t="shared" si="149"/>
        <v>42468.497407407413</v>
      </c>
    </row>
    <row r="1602" spans="1:20" ht="45" x14ac:dyDescent="0.25">
      <c r="A1602">
        <v>1600</v>
      </c>
      <c r="B1602" s="3" t="s">
        <v>1601</v>
      </c>
      <c r="C1602" s="3" t="s">
        <v>5710</v>
      </c>
      <c r="D1602">
        <v>5000</v>
      </c>
      <c r="E1602" s="5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8344</v>
      </c>
      <c r="O1602" s="10">
        <f t="shared" ref="O1602:O1665" si="150">(E1602/D1602)*100</f>
        <v>7.3400000000000007</v>
      </c>
      <c r="P1602" s="5">
        <f t="shared" ref="P1602:P1665" si="151">IFERROR((E1602/L1602),"0")</f>
        <v>40.777777777777779</v>
      </c>
      <c r="Q1602" t="str">
        <f t="shared" ref="Q1602:Q1665" si="152">LEFT(N1602,FIND("/",N1602)-1)</f>
        <v>photography</v>
      </c>
      <c r="R1602" t="str">
        <f t="shared" ref="R1602:R1665" si="153">RIGHT(N1602,LEN(N1602)-SEARCH("/",N1602))</f>
        <v>places</v>
      </c>
      <c r="S1602" s="14">
        <f t="shared" ref="S1602:S1665" si="154">(((J1602/60)/60)/24) + DATE(1970,1,1)</f>
        <v>41791.057314814818</v>
      </c>
      <c r="T1602" s="14">
        <f t="shared" ref="T1602:T1665" si="155">(((I1602/60)/60)/24) + DATE(1970,1,1)</f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 s="5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8329</v>
      </c>
      <c r="O1603" s="10">
        <f t="shared" si="150"/>
        <v>108.2492</v>
      </c>
      <c r="P1603" s="5">
        <f t="shared" si="151"/>
        <v>48.325535714285714</v>
      </c>
      <c r="Q1603" t="str">
        <f t="shared" si="152"/>
        <v>music</v>
      </c>
      <c r="R1603" t="str">
        <f t="shared" si="153"/>
        <v>rock</v>
      </c>
      <c r="S1603" s="14">
        <f t="shared" si="154"/>
        <v>40638.092974537038</v>
      </c>
      <c r="T1603" s="14">
        <f t="shared" si="155"/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 s="5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8329</v>
      </c>
      <c r="O1604" s="10">
        <f t="shared" si="150"/>
        <v>100.16666666666667</v>
      </c>
      <c r="P1604" s="5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4">
        <f t="shared" si="154"/>
        <v>40788.297650462962</v>
      </c>
      <c r="T1604" s="14">
        <f t="shared" si="155"/>
        <v>40830.958333333336</v>
      </c>
    </row>
    <row r="1605" spans="1:20" ht="30" x14ac:dyDescent="0.25">
      <c r="A1605">
        <v>1603</v>
      </c>
      <c r="B1605" s="3" t="s">
        <v>1604</v>
      </c>
      <c r="C1605" s="3" t="s">
        <v>5713</v>
      </c>
      <c r="D1605">
        <v>2000</v>
      </c>
      <c r="E1605" s="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8329</v>
      </c>
      <c r="O1605" s="10">
        <f t="shared" si="150"/>
        <v>100.03299999999999</v>
      </c>
      <c r="P1605" s="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4">
        <f t="shared" si="154"/>
        <v>40876.169664351852</v>
      </c>
      <c r="T1605" s="14">
        <f t="shared" si="155"/>
        <v>40936.169664351852</v>
      </c>
    </row>
    <row r="1606" spans="1:20" ht="45" x14ac:dyDescent="0.25">
      <c r="A1606">
        <v>1604</v>
      </c>
      <c r="B1606" s="3" t="s">
        <v>1605</v>
      </c>
      <c r="C1606" s="3" t="s">
        <v>5714</v>
      </c>
      <c r="D1606">
        <v>2800</v>
      </c>
      <c r="E1606" s="5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8329</v>
      </c>
      <c r="O1606" s="10">
        <f t="shared" si="150"/>
        <v>122.10714285714286</v>
      </c>
      <c r="P1606" s="5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4">
        <f t="shared" si="154"/>
        <v>40945.845312500001</v>
      </c>
      <c r="T1606" s="14">
        <f t="shared" si="155"/>
        <v>40985.80364583333</v>
      </c>
    </row>
    <row r="1607" spans="1:20" ht="45" x14ac:dyDescent="0.25">
      <c r="A1607">
        <v>1605</v>
      </c>
      <c r="B1607" s="3" t="s">
        <v>1606</v>
      </c>
      <c r="C1607" s="3" t="s">
        <v>5715</v>
      </c>
      <c r="D1607">
        <v>6000</v>
      </c>
      <c r="E1607" s="5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8329</v>
      </c>
      <c r="O1607" s="10">
        <f t="shared" si="150"/>
        <v>100.69333333333334</v>
      </c>
      <c r="P1607" s="5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4">
        <f t="shared" si="154"/>
        <v>40747.012881944444</v>
      </c>
      <c r="T1607" s="14">
        <f t="shared" si="155"/>
        <v>40756.291666666664</v>
      </c>
    </row>
    <row r="1608" spans="1:20" ht="45" x14ac:dyDescent="0.25">
      <c r="A1608">
        <v>1606</v>
      </c>
      <c r="B1608" s="3" t="s">
        <v>1607</v>
      </c>
      <c r="C1608" s="3" t="s">
        <v>5716</v>
      </c>
      <c r="D1608">
        <v>8000</v>
      </c>
      <c r="E1608" s="5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8329</v>
      </c>
      <c r="O1608" s="10">
        <f t="shared" si="150"/>
        <v>101.004125</v>
      </c>
      <c r="P1608" s="5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4">
        <f t="shared" si="154"/>
        <v>40536.111550925925</v>
      </c>
      <c r="T1608" s="14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 s="5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8329</v>
      </c>
      <c r="O1609" s="10">
        <f t="shared" si="150"/>
        <v>145.11000000000001</v>
      </c>
      <c r="P1609" s="5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4">
        <f t="shared" si="154"/>
        <v>41053.80846064815</v>
      </c>
      <c r="T1609" s="14">
        <f t="shared" si="155"/>
        <v>41074.80846064815</v>
      </c>
    </row>
    <row r="1610" spans="1:20" ht="30" x14ac:dyDescent="0.25">
      <c r="A1610">
        <v>1608</v>
      </c>
      <c r="B1610" s="3" t="s">
        <v>1609</v>
      </c>
      <c r="C1610" s="3" t="s">
        <v>5718</v>
      </c>
      <c r="D1610">
        <v>1200</v>
      </c>
      <c r="E1610" s="5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8329</v>
      </c>
      <c r="O1610" s="10">
        <f t="shared" si="150"/>
        <v>101.25</v>
      </c>
      <c r="P1610" s="5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4">
        <f t="shared" si="154"/>
        <v>41607.83085648148</v>
      </c>
      <c r="T1610" s="14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 s="5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8329</v>
      </c>
      <c r="O1611" s="10">
        <f t="shared" si="150"/>
        <v>118.33333333333333</v>
      </c>
      <c r="P1611" s="5">
        <f t="shared" si="151"/>
        <v>443.75</v>
      </c>
      <c r="Q1611" t="str">
        <f t="shared" si="152"/>
        <v>music</v>
      </c>
      <c r="R1611" t="str">
        <f t="shared" si="153"/>
        <v>rock</v>
      </c>
      <c r="S1611" s="14">
        <f t="shared" si="154"/>
        <v>40796.001261574071</v>
      </c>
      <c r="T1611" s="14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 s="5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8329</v>
      </c>
      <c r="O1612" s="10">
        <f t="shared" si="150"/>
        <v>271.85000000000002</v>
      </c>
      <c r="P1612" s="5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4">
        <f t="shared" si="154"/>
        <v>41228.924884259257</v>
      </c>
      <c r="T1612" s="14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 s="5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8329</v>
      </c>
      <c r="O1613" s="10">
        <f t="shared" si="150"/>
        <v>125.125</v>
      </c>
      <c r="P1613" s="5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4">
        <f t="shared" si="154"/>
        <v>41409.00037037037</v>
      </c>
      <c r="T1613" s="14">
        <f t="shared" si="155"/>
        <v>41430.00037037037</v>
      </c>
    </row>
    <row r="1614" spans="1:20" ht="30" x14ac:dyDescent="0.25">
      <c r="A1614">
        <v>1612</v>
      </c>
      <c r="B1614" s="3" t="s">
        <v>1613</v>
      </c>
      <c r="C1614" s="3" t="s">
        <v>5722</v>
      </c>
      <c r="D1614">
        <v>500</v>
      </c>
      <c r="E1614" s="5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8329</v>
      </c>
      <c r="O1614" s="10">
        <f t="shared" si="150"/>
        <v>110.00000000000001</v>
      </c>
      <c r="P1614" s="5">
        <f t="shared" si="151"/>
        <v>50</v>
      </c>
      <c r="Q1614" t="str">
        <f t="shared" si="152"/>
        <v>music</v>
      </c>
      <c r="R1614" t="str">
        <f t="shared" si="153"/>
        <v>rock</v>
      </c>
      <c r="S1614" s="14">
        <f t="shared" si="154"/>
        <v>41246.874814814815</v>
      </c>
      <c r="T1614" s="14">
        <f t="shared" si="155"/>
        <v>41276.874814814815</v>
      </c>
    </row>
    <row r="1615" spans="1:20" ht="45" x14ac:dyDescent="0.25">
      <c r="A1615">
        <v>1613</v>
      </c>
      <c r="B1615" s="3" t="s">
        <v>1614</v>
      </c>
      <c r="C1615" s="3" t="s">
        <v>5723</v>
      </c>
      <c r="D1615">
        <v>1000</v>
      </c>
      <c r="E1615" s="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8329</v>
      </c>
      <c r="O1615" s="10">
        <f t="shared" si="150"/>
        <v>101.49999999999999</v>
      </c>
      <c r="P1615" s="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4">
        <f t="shared" si="154"/>
        <v>41082.069467592592</v>
      </c>
      <c r="T1615" s="14">
        <f t="shared" si="155"/>
        <v>41112.069467592592</v>
      </c>
    </row>
    <row r="1616" spans="1:20" ht="45" x14ac:dyDescent="0.25">
      <c r="A1616">
        <v>1614</v>
      </c>
      <c r="B1616" s="3" t="s">
        <v>1615</v>
      </c>
      <c r="C1616" s="3" t="s">
        <v>5724</v>
      </c>
      <c r="D1616">
        <v>5000</v>
      </c>
      <c r="E1616" s="5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8329</v>
      </c>
      <c r="O1616" s="10">
        <f t="shared" si="150"/>
        <v>102.69999999999999</v>
      </c>
      <c r="P1616" s="5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4">
        <f t="shared" si="154"/>
        <v>41794.981122685182</v>
      </c>
      <c r="T1616" s="14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 s="5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8329</v>
      </c>
      <c r="O1617" s="10">
        <f t="shared" si="150"/>
        <v>114.12500000000001</v>
      </c>
      <c r="P1617" s="5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4">
        <f t="shared" si="154"/>
        <v>40845.050879629627</v>
      </c>
      <c r="T1617" s="14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 s="5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8329</v>
      </c>
      <c r="O1618" s="10">
        <f t="shared" si="150"/>
        <v>104.2</v>
      </c>
      <c r="P1618" s="5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4">
        <f t="shared" si="154"/>
        <v>41194.715520833335</v>
      </c>
      <c r="T1618" s="14">
        <f t="shared" si="155"/>
        <v>41235.916666666664</v>
      </c>
    </row>
    <row r="1619" spans="1:20" ht="30" x14ac:dyDescent="0.25">
      <c r="A1619">
        <v>1617</v>
      </c>
      <c r="B1619" s="3" t="s">
        <v>1618</v>
      </c>
      <c r="C1619" s="3" t="s">
        <v>5727</v>
      </c>
      <c r="D1619">
        <v>7000</v>
      </c>
      <c r="E1619" s="5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8329</v>
      </c>
      <c r="O1619" s="10">
        <f t="shared" si="150"/>
        <v>145.85714285714286</v>
      </c>
      <c r="P1619" s="5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4">
        <f t="shared" si="154"/>
        <v>41546.664212962962</v>
      </c>
      <c r="T1619" s="14">
        <f t="shared" si="155"/>
        <v>41579.791666666664</v>
      </c>
    </row>
    <row r="1620" spans="1:20" ht="30" x14ac:dyDescent="0.25">
      <c r="A1620">
        <v>1618</v>
      </c>
      <c r="B1620" s="3" t="s">
        <v>1619</v>
      </c>
      <c r="C1620" s="3" t="s">
        <v>5728</v>
      </c>
      <c r="D1620">
        <v>1500</v>
      </c>
      <c r="E1620" s="5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8329</v>
      </c>
      <c r="O1620" s="10">
        <f t="shared" si="150"/>
        <v>105.06666666666666</v>
      </c>
      <c r="P1620" s="5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4">
        <f t="shared" si="154"/>
        <v>41301.654340277775</v>
      </c>
      <c r="T1620" s="14">
        <f t="shared" si="155"/>
        <v>41341.654340277775</v>
      </c>
    </row>
    <row r="1621" spans="1:20" ht="45" x14ac:dyDescent="0.25">
      <c r="A1621">
        <v>1619</v>
      </c>
      <c r="B1621" s="3" t="s">
        <v>1620</v>
      </c>
      <c r="C1621" s="3" t="s">
        <v>5729</v>
      </c>
      <c r="D1621">
        <v>1500</v>
      </c>
      <c r="E1621" s="5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8329</v>
      </c>
      <c r="O1621" s="10">
        <f t="shared" si="150"/>
        <v>133.33333333333331</v>
      </c>
      <c r="P1621" s="5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4">
        <f t="shared" si="154"/>
        <v>41876.18618055556</v>
      </c>
      <c r="T1621" s="14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 s="5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8329</v>
      </c>
      <c r="O1622" s="10">
        <f t="shared" si="150"/>
        <v>112.99999999999999</v>
      </c>
      <c r="P1622" s="5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4">
        <f t="shared" si="154"/>
        <v>41321.339583333334</v>
      </c>
      <c r="T1622" s="14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 s="5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8329</v>
      </c>
      <c r="O1623" s="10">
        <f t="shared" si="150"/>
        <v>121.2</v>
      </c>
      <c r="P1623" s="5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4">
        <f t="shared" si="154"/>
        <v>41003.60665509259</v>
      </c>
      <c r="T1623" s="14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 s="5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8329</v>
      </c>
      <c r="O1624" s="10">
        <f t="shared" si="150"/>
        <v>101.72463768115942</v>
      </c>
      <c r="P1624" s="5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4">
        <f t="shared" si="154"/>
        <v>41950.29483796296</v>
      </c>
      <c r="T1624" s="14">
        <f t="shared" si="155"/>
        <v>41990.332638888889</v>
      </c>
    </row>
    <row r="1625" spans="1:20" ht="45" x14ac:dyDescent="0.25">
      <c r="A1625">
        <v>1623</v>
      </c>
      <c r="B1625" s="3" t="s">
        <v>1624</v>
      </c>
      <c r="C1625" s="3" t="s">
        <v>5733</v>
      </c>
      <c r="D1625">
        <v>750</v>
      </c>
      <c r="E1625" s="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8329</v>
      </c>
      <c r="O1625" s="10">
        <f t="shared" si="150"/>
        <v>101.06666666666666</v>
      </c>
      <c r="P1625" s="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4">
        <f t="shared" si="154"/>
        <v>41453.688530092593</v>
      </c>
      <c r="T1625" s="14">
        <f t="shared" si="155"/>
        <v>41513.688530092593</v>
      </c>
    </row>
    <row r="1626" spans="1:20" ht="30" x14ac:dyDescent="0.25">
      <c r="A1626">
        <v>1624</v>
      </c>
      <c r="B1626" s="3" t="s">
        <v>1625</v>
      </c>
      <c r="C1626" s="3" t="s">
        <v>5734</v>
      </c>
      <c r="D1626">
        <v>1000</v>
      </c>
      <c r="E1626" s="5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8329</v>
      </c>
      <c r="O1626" s="10">
        <f t="shared" si="150"/>
        <v>118</v>
      </c>
      <c r="P1626" s="5">
        <f t="shared" si="151"/>
        <v>47.2</v>
      </c>
      <c r="Q1626" t="str">
        <f t="shared" si="152"/>
        <v>music</v>
      </c>
      <c r="R1626" t="str">
        <f t="shared" si="153"/>
        <v>rock</v>
      </c>
      <c r="S1626" s="14">
        <f t="shared" si="154"/>
        <v>41243.367303240739</v>
      </c>
      <c r="T1626" s="14">
        <f t="shared" si="155"/>
        <v>41283.367303240739</v>
      </c>
    </row>
    <row r="1627" spans="1:20" ht="45" x14ac:dyDescent="0.25">
      <c r="A1627">
        <v>1625</v>
      </c>
      <c r="B1627" s="3" t="s">
        <v>1626</v>
      </c>
      <c r="C1627" s="3" t="s">
        <v>5735</v>
      </c>
      <c r="D1627">
        <v>7500</v>
      </c>
      <c r="E1627" s="5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8329</v>
      </c>
      <c r="O1627" s="10">
        <f t="shared" si="150"/>
        <v>155.33333333333331</v>
      </c>
      <c r="P1627" s="5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4">
        <f t="shared" si="154"/>
        <v>41135.699687500004</v>
      </c>
      <c r="T1627" s="14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 s="5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8329</v>
      </c>
      <c r="O1628" s="10">
        <f t="shared" si="150"/>
        <v>101.18750000000001</v>
      </c>
      <c r="P1628" s="5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4">
        <f t="shared" si="154"/>
        <v>41579.847997685189</v>
      </c>
      <c r="T1628" s="14">
        <f t="shared" si="155"/>
        <v>41609.889664351853</v>
      </c>
    </row>
    <row r="1629" spans="1:20" ht="45" x14ac:dyDescent="0.25">
      <c r="A1629">
        <v>1627</v>
      </c>
      <c r="B1629" s="3" t="s">
        <v>1628</v>
      </c>
      <c r="C1629" s="3" t="s">
        <v>5737</v>
      </c>
      <c r="D1629">
        <v>2000</v>
      </c>
      <c r="E1629" s="5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8329</v>
      </c>
      <c r="O1629" s="10">
        <f t="shared" si="150"/>
        <v>117</v>
      </c>
      <c r="P1629" s="5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4">
        <f t="shared" si="154"/>
        <v>41205.707048611112</v>
      </c>
      <c r="T1629" s="14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 s="5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8329</v>
      </c>
      <c r="O1630" s="10">
        <f t="shared" si="150"/>
        <v>100.925</v>
      </c>
      <c r="P1630" s="5">
        <f t="shared" si="151"/>
        <v>45.875</v>
      </c>
      <c r="Q1630" t="str">
        <f t="shared" si="152"/>
        <v>music</v>
      </c>
      <c r="R1630" t="str">
        <f t="shared" si="153"/>
        <v>rock</v>
      </c>
      <c r="S1630" s="14">
        <f t="shared" si="154"/>
        <v>41774.737060185187</v>
      </c>
      <c r="T1630" s="14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 s="5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8329</v>
      </c>
      <c r="O1631" s="10">
        <f t="shared" si="150"/>
        <v>103.66666666666666</v>
      </c>
      <c r="P1631" s="5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4">
        <f t="shared" si="154"/>
        <v>41645.867280092592</v>
      </c>
      <c r="T1631" s="14">
        <f t="shared" si="155"/>
        <v>41690.867280092592</v>
      </c>
    </row>
    <row r="1632" spans="1:20" ht="45" x14ac:dyDescent="0.25">
      <c r="A1632">
        <v>1630</v>
      </c>
      <c r="B1632" s="3" t="s">
        <v>1631</v>
      </c>
      <c r="C1632" s="3" t="s">
        <v>5740</v>
      </c>
      <c r="D1632">
        <v>4000</v>
      </c>
      <c r="E1632" s="5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8329</v>
      </c>
      <c r="O1632" s="10">
        <f t="shared" si="150"/>
        <v>265.25</v>
      </c>
      <c r="P1632" s="5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4">
        <f t="shared" si="154"/>
        <v>40939.837673611109</v>
      </c>
      <c r="T1632" s="14">
        <f t="shared" si="155"/>
        <v>40970.290972222225</v>
      </c>
    </row>
    <row r="1633" spans="1:20" ht="45" x14ac:dyDescent="0.25">
      <c r="A1633">
        <v>1631</v>
      </c>
      <c r="B1633" s="3" t="s">
        <v>1632</v>
      </c>
      <c r="C1633" s="3" t="s">
        <v>5741</v>
      </c>
      <c r="D1633">
        <v>10000</v>
      </c>
      <c r="E1633" s="5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8329</v>
      </c>
      <c r="O1633" s="10">
        <f t="shared" si="150"/>
        <v>155.91</v>
      </c>
      <c r="P1633" s="5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4">
        <f t="shared" si="154"/>
        <v>41164.859502314815</v>
      </c>
      <c r="T1633" s="14">
        <f t="shared" si="155"/>
        <v>41194.859502314815</v>
      </c>
    </row>
    <row r="1634" spans="1:20" ht="45" x14ac:dyDescent="0.25">
      <c r="A1634">
        <v>1632</v>
      </c>
      <c r="B1634" s="3" t="s">
        <v>1633</v>
      </c>
      <c r="C1634" s="3" t="s">
        <v>5742</v>
      </c>
      <c r="D1634">
        <v>4000</v>
      </c>
      <c r="E1634" s="5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8329</v>
      </c>
      <c r="O1634" s="10">
        <f t="shared" si="150"/>
        <v>101.62500000000001</v>
      </c>
      <c r="P1634" s="5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4">
        <f t="shared" si="154"/>
        <v>40750.340902777774</v>
      </c>
      <c r="T1634" s="14">
        <f t="shared" si="155"/>
        <v>40810.340902777774</v>
      </c>
    </row>
    <row r="1635" spans="1:20" ht="45" x14ac:dyDescent="0.25">
      <c r="A1635">
        <v>1633</v>
      </c>
      <c r="B1635" s="3" t="s">
        <v>1634</v>
      </c>
      <c r="C1635" s="3" t="s">
        <v>5743</v>
      </c>
      <c r="D1635">
        <v>10000</v>
      </c>
      <c r="E1635" s="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8329</v>
      </c>
      <c r="O1635" s="10">
        <f t="shared" si="150"/>
        <v>100</v>
      </c>
      <c r="P1635" s="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4">
        <f t="shared" si="154"/>
        <v>40896.883750000001</v>
      </c>
      <c r="T1635" s="14">
        <f t="shared" si="155"/>
        <v>40924.208333333336</v>
      </c>
    </row>
    <row r="1636" spans="1:20" ht="30" x14ac:dyDescent="0.25">
      <c r="A1636">
        <v>1634</v>
      </c>
      <c r="B1636" s="3" t="s">
        <v>1635</v>
      </c>
      <c r="C1636" s="3" t="s">
        <v>5744</v>
      </c>
      <c r="D1636">
        <v>2000</v>
      </c>
      <c r="E1636" s="5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8329</v>
      </c>
      <c r="O1636" s="10">
        <f t="shared" si="150"/>
        <v>100.49999999999999</v>
      </c>
      <c r="P1636" s="5">
        <f t="shared" si="151"/>
        <v>62.8125</v>
      </c>
      <c r="Q1636" t="str">
        <f t="shared" si="152"/>
        <v>music</v>
      </c>
      <c r="R1636" t="str">
        <f t="shared" si="153"/>
        <v>rock</v>
      </c>
      <c r="S1636" s="14">
        <f t="shared" si="154"/>
        <v>40658.189826388887</v>
      </c>
      <c r="T1636" s="14">
        <f t="shared" si="155"/>
        <v>40696.249305555553</v>
      </c>
    </row>
    <row r="1637" spans="1:20" ht="45" x14ac:dyDescent="0.25">
      <c r="A1637">
        <v>1635</v>
      </c>
      <c r="B1637" s="3" t="s">
        <v>1636</v>
      </c>
      <c r="C1637" s="3" t="s">
        <v>5745</v>
      </c>
      <c r="D1637">
        <v>2000</v>
      </c>
      <c r="E1637" s="5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8329</v>
      </c>
      <c r="O1637" s="10">
        <f t="shared" si="150"/>
        <v>125.29999999999998</v>
      </c>
      <c r="P1637" s="5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4">
        <f t="shared" si="154"/>
        <v>42502.868761574078</v>
      </c>
      <c r="T1637" s="14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 s="5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8329</v>
      </c>
      <c r="O1638" s="10">
        <f t="shared" si="150"/>
        <v>103.55555555555556</v>
      </c>
      <c r="P1638" s="5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4">
        <f t="shared" si="154"/>
        <v>40663.08666666667</v>
      </c>
      <c r="T1638" s="14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 s="5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8329</v>
      </c>
      <c r="O1639" s="10">
        <f t="shared" si="150"/>
        <v>103.8</v>
      </c>
      <c r="P1639" s="5">
        <f t="shared" si="151"/>
        <v>34.6</v>
      </c>
      <c r="Q1639" t="str">
        <f t="shared" si="152"/>
        <v>music</v>
      </c>
      <c r="R1639" t="str">
        <f t="shared" si="153"/>
        <v>rock</v>
      </c>
      <c r="S1639" s="14">
        <f t="shared" si="154"/>
        <v>40122.751620370371</v>
      </c>
      <c r="T1639" s="14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 s="5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8329</v>
      </c>
      <c r="O1640" s="10">
        <f t="shared" si="150"/>
        <v>105</v>
      </c>
      <c r="P1640" s="5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4">
        <f t="shared" si="154"/>
        <v>41288.68712962963</v>
      </c>
      <c r="T1640" s="14">
        <f t="shared" si="155"/>
        <v>41333.892361111109</v>
      </c>
    </row>
    <row r="1641" spans="1:20" ht="45" x14ac:dyDescent="0.25">
      <c r="A1641">
        <v>1639</v>
      </c>
      <c r="B1641" s="3" t="s">
        <v>1640</v>
      </c>
      <c r="C1641" s="3" t="s">
        <v>5749</v>
      </c>
      <c r="D1641">
        <v>1800</v>
      </c>
      <c r="E1641" s="5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8329</v>
      </c>
      <c r="O1641" s="10">
        <f t="shared" si="150"/>
        <v>100</v>
      </c>
      <c r="P1641" s="5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4">
        <f t="shared" si="154"/>
        <v>40941.652372685188</v>
      </c>
      <c r="T1641" s="14">
        <f t="shared" si="155"/>
        <v>40971.652372685188</v>
      </c>
    </row>
    <row r="1642" spans="1:20" ht="45" x14ac:dyDescent="0.25">
      <c r="A1642">
        <v>1640</v>
      </c>
      <c r="B1642" s="3" t="s">
        <v>1641</v>
      </c>
      <c r="C1642" s="3" t="s">
        <v>5750</v>
      </c>
      <c r="D1642">
        <v>400</v>
      </c>
      <c r="E1642" s="5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8329</v>
      </c>
      <c r="O1642" s="10">
        <f t="shared" si="150"/>
        <v>169.86</v>
      </c>
      <c r="P1642" s="5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4">
        <f t="shared" si="154"/>
        <v>40379.23096064815</v>
      </c>
      <c r="T1642" s="14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 s="5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8345</v>
      </c>
      <c r="O1643" s="10">
        <f t="shared" si="150"/>
        <v>101.4</v>
      </c>
      <c r="P1643" s="5">
        <f t="shared" si="151"/>
        <v>97.5</v>
      </c>
      <c r="Q1643" t="str">
        <f t="shared" si="152"/>
        <v>music</v>
      </c>
      <c r="R1643" t="str">
        <f t="shared" si="153"/>
        <v>pop</v>
      </c>
      <c r="S1643" s="14">
        <f t="shared" si="154"/>
        <v>41962.596574074079</v>
      </c>
      <c r="T1643" s="14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 s="5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8345</v>
      </c>
      <c r="O1644" s="10">
        <f t="shared" si="150"/>
        <v>100</v>
      </c>
      <c r="P1644" s="5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4">
        <f t="shared" si="154"/>
        <v>40688.024618055555</v>
      </c>
      <c r="T1644" s="14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 s="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8345</v>
      </c>
      <c r="O1645" s="10">
        <f t="shared" si="150"/>
        <v>124.70000000000002</v>
      </c>
      <c r="P1645" s="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4">
        <f t="shared" si="154"/>
        <v>41146.824212962965</v>
      </c>
      <c r="T1645" s="14">
        <f t="shared" si="155"/>
        <v>41176.824212962965</v>
      </c>
    </row>
    <row r="1646" spans="1:20" ht="45" x14ac:dyDescent="0.25">
      <c r="A1646">
        <v>1644</v>
      </c>
      <c r="B1646" s="3" t="s">
        <v>1645</v>
      </c>
      <c r="C1646" s="3" t="s">
        <v>5754</v>
      </c>
      <c r="D1646">
        <v>10000</v>
      </c>
      <c r="E1646" s="5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8345</v>
      </c>
      <c r="O1646" s="10">
        <f t="shared" si="150"/>
        <v>109.5</v>
      </c>
      <c r="P1646" s="5">
        <f t="shared" si="151"/>
        <v>85.546875</v>
      </c>
      <c r="Q1646" t="str">
        <f t="shared" si="152"/>
        <v>music</v>
      </c>
      <c r="R1646" t="str">
        <f t="shared" si="153"/>
        <v>pop</v>
      </c>
      <c r="S1646" s="14">
        <f t="shared" si="154"/>
        <v>41175.05972222222</v>
      </c>
      <c r="T1646" s="14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 s="5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8345</v>
      </c>
      <c r="O1647" s="10">
        <f t="shared" si="150"/>
        <v>110.80000000000001</v>
      </c>
      <c r="P1647" s="5">
        <f t="shared" si="151"/>
        <v>554</v>
      </c>
      <c r="Q1647" t="str">
        <f t="shared" si="152"/>
        <v>music</v>
      </c>
      <c r="R1647" t="str">
        <f t="shared" si="153"/>
        <v>pop</v>
      </c>
      <c r="S1647" s="14">
        <f t="shared" si="154"/>
        <v>41521.617361111108</v>
      </c>
      <c r="T1647" s="14">
        <f t="shared" si="155"/>
        <v>41535.617361111108</v>
      </c>
    </row>
    <row r="1648" spans="1:20" ht="45" x14ac:dyDescent="0.25">
      <c r="A1648">
        <v>1646</v>
      </c>
      <c r="B1648" s="3" t="s">
        <v>1647</v>
      </c>
      <c r="C1648" s="3" t="s">
        <v>5756</v>
      </c>
      <c r="D1648">
        <v>2000</v>
      </c>
      <c r="E1648" s="5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8345</v>
      </c>
      <c r="O1648" s="10">
        <f t="shared" si="150"/>
        <v>110.2</v>
      </c>
      <c r="P1648" s="5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4">
        <f t="shared" si="154"/>
        <v>41833.450266203705</v>
      </c>
      <c r="T1648" s="14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 s="5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8345</v>
      </c>
      <c r="O1649" s="10">
        <f t="shared" si="150"/>
        <v>104.71999999999998</v>
      </c>
      <c r="P1649" s="5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4">
        <f t="shared" si="154"/>
        <v>41039.409456018519</v>
      </c>
      <c r="T1649" s="14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 s="5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8345</v>
      </c>
      <c r="O1650" s="10">
        <f t="shared" si="150"/>
        <v>125.26086956521738</v>
      </c>
      <c r="P1650" s="5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4">
        <f t="shared" si="154"/>
        <v>40592.704652777778</v>
      </c>
      <c r="T1650" s="14">
        <f t="shared" si="155"/>
        <v>40622.662986111114</v>
      </c>
    </row>
    <row r="1651" spans="1:20" ht="45" x14ac:dyDescent="0.25">
      <c r="A1651">
        <v>1649</v>
      </c>
      <c r="B1651" s="3" t="s">
        <v>1650</v>
      </c>
      <c r="C1651" s="3" t="s">
        <v>5759</v>
      </c>
      <c r="D1651">
        <v>3800</v>
      </c>
      <c r="E1651" s="5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8345</v>
      </c>
      <c r="O1651" s="10">
        <f t="shared" si="150"/>
        <v>100.58763157894737</v>
      </c>
      <c r="P1651" s="5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4">
        <f t="shared" si="154"/>
        <v>41737.684664351851</v>
      </c>
      <c r="T1651" s="14">
        <f t="shared" si="155"/>
        <v>41782.684664351851</v>
      </c>
    </row>
    <row r="1652" spans="1:20" ht="30" x14ac:dyDescent="0.25">
      <c r="A1652">
        <v>1650</v>
      </c>
      <c r="B1652" s="3" t="s">
        <v>1651</v>
      </c>
      <c r="C1652" s="3" t="s">
        <v>5760</v>
      </c>
      <c r="D1652">
        <v>2000</v>
      </c>
      <c r="E1652" s="5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8345</v>
      </c>
      <c r="O1652" s="10">
        <f t="shared" si="150"/>
        <v>141.55000000000001</v>
      </c>
      <c r="P1652" s="5">
        <f t="shared" si="151"/>
        <v>88.46875</v>
      </c>
      <c r="Q1652" t="str">
        <f t="shared" si="152"/>
        <v>music</v>
      </c>
      <c r="R1652" t="str">
        <f t="shared" si="153"/>
        <v>pop</v>
      </c>
      <c r="S1652" s="14">
        <f t="shared" si="154"/>
        <v>41526.435613425929</v>
      </c>
      <c r="T1652" s="14">
        <f t="shared" si="155"/>
        <v>41556.435613425929</v>
      </c>
    </row>
    <row r="1653" spans="1:20" ht="45" x14ac:dyDescent="0.25">
      <c r="A1653">
        <v>1651</v>
      </c>
      <c r="B1653" s="3" t="s">
        <v>1652</v>
      </c>
      <c r="C1653" s="3" t="s">
        <v>5761</v>
      </c>
      <c r="D1653">
        <v>2000</v>
      </c>
      <c r="E1653" s="5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8345</v>
      </c>
      <c r="O1653" s="10">
        <f t="shared" si="150"/>
        <v>100.75</v>
      </c>
      <c r="P1653" s="5">
        <f t="shared" si="151"/>
        <v>100.75</v>
      </c>
      <c r="Q1653" t="str">
        <f t="shared" si="152"/>
        <v>music</v>
      </c>
      <c r="R1653" t="str">
        <f t="shared" si="153"/>
        <v>pop</v>
      </c>
      <c r="S1653" s="14">
        <f t="shared" si="154"/>
        <v>40625.900694444441</v>
      </c>
      <c r="T1653" s="14">
        <f t="shared" si="155"/>
        <v>40659.290972222225</v>
      </c>
    </row>
    <row r="1654" spans="1:20" ht="45" x14ac:dyDescent="0.25">
      <c r="A1654">
        <v>1652</v>
      </c>
      <c r="B1654" s="3" t="s">
        <v>1653</v>
      </c>
      <c r="C1654" s="3" t="s">
        <v>5762</v>
      </c>
      <c r="D1654">
        <v>4500</v>
      </c>
      <c r="E1654" s="5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8345</v>
      </c>
      <c r="O1654" s="10">
        <f t="shared" si="150"/>
        <v>100.66666666666666</v>
      </c>
      <c r="P1654" s="5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4">
        <f t="shared" si="154"/>
        <v>41572.492974537039</v>
      </c>
      <c r="T1654" s="14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 s="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8345</v>
      </c>
      <c r="O1655" s="10">
        <f t="shared" si="150"/>
        <v>174.2304</v>
      </c>
      <c r="P1655" s="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4">
        <f t="shared" si="154"/>
        <v>40626.834444444445</v>
      </c>
      <c r="T1655" s="14">
        <f t="shared" si="155"/>
        <v>40657.834444444445</v>
      </c>
    </row>
    <row r="1656" spans="1:20" ht="45" x14ac:dyDescent="0.25">
      <c r="A1656">
        <v>1654</v>
      </c>
      <c r="B1656" s="3" t="s">
        <v>1655</v>
      </c>
      <c r="C1656" s="3" t="s">
        <v>5764</v>
      </c>
      <c r="D1656">
        <v>1100</v>
      </c>
      <c r="E1656" s="5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8345</v>
      </c>
      <c r="O1656" s="10">
        <f t="shared" si="150"/>
        <v>119.90909090909089</v>
      </c>
      <c r="P1656" s="5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4">
        <f t="shared" si="154"/>
        <v>40987.890740740739</v>
      </c>
      <c r="T1656" s="14">
        <f t="shared" si="155"/>
        <v>41017.890740740739</v>
      </c>
    </row>
    <row r="1657" spans="1:20" ht="30" x14ac:dyDescent="0.25">
      <c r="A1657">
        <v>1655</v>
      </c>
      <c r="B1657" s="3" t="s">
        <v>1656</v>
      </c>
      <c r="C1657" s="3" t="s">
        <v>5765</v>
      </c>
      <c r="D1657">
        <v>1500</v>
      </c>
      <c r="E1657" s="5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8345</v>
      </c>
      <c r="O1657" s="10">
        <f t="shared" si="150"/>
        <v>142.86666666666667</v>
      </c>
      <c r="P1657" s="5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4">
        <f t="shared" si="154"/>
        <v>40974.791898148149</v>
      </c>
      <c r="T1657" s="14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 s="5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8345</v>
      </c>
      <c r="O1658" s="10">
        <f t="shared" si="150"/>
        <v>100.33493333333334</v>
      </c>
      <c r="P1658" s="5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4">
        <f t="shared" si="154"/>
        <v>41226.928842592592</v>
      </c>
      <c r="T1658" s="14">
        <f t="shared" si="155"/>
        <v>41256.928842592592</v>
      </c>
    </row>
    <row r="1659" spans="1:20" ht="45" x14ac:dyDescent="0.25">
      <c r="A1659">
        <v>1657</v>
      </c>
      <c r="B1659" s="3" t="s">
        <v>1658</v>
      </c>
      <c r="C1659" s="3" t="s">
        <v>5767</v>
      </c>
      <c r="D1659">
        <v>25000</v>
      </c>
      <c r="E1659" s="5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8345</v>
      </c>
      <c r="O1659" s="10">
        <f t="shared" si="150"/>
        <v>104.93380000000001</v>
      </c>
      <c r="P1659" s="5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4">
        <f t="shared" si="154"/>
        <v>41023.782037037039</v>
      </c>
      <c r="T1659" s="14">
        <f t="shared" si="155"/>
        <v>41053.782037037039</v>
      </c>
    </row>
    <row r="1660" spans="1:20" ht="45" x14ac:dyDescent="0.25">
      <c r="A1660">
        <v>1658</v>
      </c>
      <c r="B1660" s="3" t="s">
        <v>1659</v>
      </c>
      <c r="C1660" s="3" t="s">
        <v>5768</v>
      </c>
      <c r="D1660">
        <v>6000</v>
      </c>
      <c r="E1660" s="5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8345</v>
      </c>
      <c r="O1660" s="10">
        <f t="shared" si="150"/>
        <v>132.23333333333335</v>
      </c>
      <c r="P1660" s="5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4">
        <f t="shared" si="154"/>
        <v>41223.22184027778</v>
      </c>
      <c r="T1660" s="14">
        <f t="shared" si="155"/>
        <v>41261.597222222219</v>
      </c>
    </row>
    <row r="1661" spans="1:20" ht="45" x14ac:dyDescent="0.25">
      <c r="A1661">
        <v>1659</v>
      </c>
      <c r="B1661" s="3" t="s">
        <v>1660</v>
      </c>
      <c r="C1661" s="3" t="s">
        <v>5769</v>
      </c>
      <c r="D1661">
        <v>500</v>
      </c>
      <c r="E1661" s="5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8345</v>
      </c>
      <c r="O1661" s="10">
        <f t="shared" si="150"/>
        <v>112.79999999999998</v>
      </c>
      <c r="P1661" s="5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4">
        <f t="shared" si="154"/>
        <v>41596.913437499999</v>
      </c>
      <c r="T1661" s="14">
        <f t="shared" si="155"/>
        <v>41625.5</v>
      </c>
    </row>
    <row r="1662" spans="1:20" ht="45" x14ac:dyDescent="0.25">
      <c r="A1662">
        <v>1660</v>
      </c>
      <c r="B1662" s="3" t="s">
        <v>1661</v>
      </c>
      <c r="C1662" s="3" t="s">
        <v>5770</v>
      </c>
      <c r="D1662">
        <v>80</v>
      </c>
      <c r="E1662" s="5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8345</v>
      </c>
      <c r="O1662" s="10">
        <f t="shared" si="150"/>
        <v>1253.75</v>
      </c>
      <c r="P1662" s="5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4">
        <f t="shared" si="154"/>
        <v>42459.693865740745</v>
      </c>
      <c r="T1662" s="14">
        <f t="shared" si="155"/>
        <v>42490.915972222225</v>
      </c>
    </row>
    <row r="1663" spans="1:20" ht="60" x14ac:dyDescent="0.25">
      <c r="A1663">
        <v>1661</v>
      </c>
      <c r="B1663" s="3" t="s">
        <v>1662</v>
      </c>
      <c r="C1663" s="3" t="s">
        <v>5771</v>
      </c>
      <c r="D1663">
        <v>7900</v>
      </c>
      <c r="E1663" s="5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8345</v>
      </c>
      <c r="O1663" s="10">
        <f t="shared" si="150"/>
        <v>102.50632911392405</v>
      </c>
      <c r="P1663" s="5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4">
        <f t="shared" si="154"/>
        <v>42343.998043981483</v>
      </c>
      <c r="T1663" s="14">
        <f t="shared" si="155"/>
        <v>42386.875</v>
      </c>
    </row>
    <row r="1664" spans="1:20" ht="45" x14ac:dyDescent="0.25">
      <c r="A1664">
        <v>1662</v>
      </c>
      <c r="B1664" s="3" t="s">
        <v>1663</v>
      </c>
      <c r="C1664" s="3" t="s">
        <v>5772</v>
      </c>
      <c r="D1664">
        <v>8000</v>
      </c>
      <c r="E1664" s="5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8345</v>
      </c>
      <c r="O1664" s="10">
        <f t="shared" si="150"/>
        <v>102.6375</v>
      </c>
      <c r="P1664" s="5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4">
        <f t="shared" si="154"/>
        <v>40848.198333333334</v>
      </c>
      <c r="T1664" s="14">
        <f t="shared" si="155"/>
        <v>40908.239999999998</v>
      </c>
    </row>
    <row r="1665" spans="1:20" ht="30" x14ac:dyDescent="0.25">
      <c r="A1665">
        <v>1663</v>
      </c>
      <c r="B1665" s="3" t="s">
        <v>1664</v>
      </c>
      <c r="C1665" s="3" t="s">
        <v>5773</v>
      </c>
      <c r="D1665">
        <v>1000</v>
      </c>
      <c r="E1665" s="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8345</v>
      </c>
      <c r="O1665" s="10">
        <f t="shared" si="150"/>
        <v>108</v>
      </c>
      <c r="P1665" s="5">
        <f t="shared" si="151"/>
        <v>33.75</v>
      </c>
      <c r="Q1665" t="str">
        <f t="shared" si="152"/>
        <v>music</v>
      </c>
      <c r="R1665" t="str">
        <f t="shared" si="153"/>
        <v>pop</v>
      </c>
      <c r="S1665" s="14">
        <f t="shared" si="154"/>
        <v>42006.02207175926</v>
      </c>
      <c r="T1665" s="14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 s="5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8345</v>
      </c>
      <c r="O1666" s="10">
        <f t="shared" ref="O1666:O1729" si="156">(E1666/D1666)*100</f>
        <v>122.40879999999999</v>
      </c>
      <c r="P1666" s="5">
        <f t="shared" ref="P1666:P1729" si="157">IFERROR((E1666/L1666),"0")</f>
        <v>34.384494382022467</v>
      </c>
      <c r="Q1666" t="str">
        <f t="shared" ref="Q1666:Q1729" si="158">LEFT(N1666,FIND("/",N1666)-1)</f>
        <v>music</v>
      </c>
      <c r="R1666" t="str">
        <f t="shared" ref="R1666:R1729" si="159">RIGHT(N1666,LEN(N1666)-SEARCH("/",N1666))</f>
        <v>pop</v>
      </c>
      <c r="S1666" s="14">
        <f t="shared" ref="S1666:S1729" si="160">(((J1666/60)/60)/24) + DATE(1970,1,1)</f>
        <v>40939.761782407404</v>
      </c>
      <c r="T1666" s="14">
        <f t="shared" ref="T1666:T1729" si="161">(((I1666/60)/60)/24) + DATE(1970,1,1)</f>
        <v>40984.165972222225</v>
      </c>
    </row>
    <row r="1667" spans="1:20" ht="45" x14ac:dyDescent="0.25">
      <c r="A1667">
        <v>1665</v>
      </c>
      <c r="B1667" s="3" t="s">
        <v>1666</v>
      </c>
      <c r="C1667" s="3" t="s">
        <v>5775</v>
      </c>
      <c r="D1667">
        <v>3500</v>
      </c>
      <c r="E1667" s="5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8345</v>
      </c>
      <c r="O1667" s="10">
        <f t="shared" si="156"/>
        <v>119.45714285714286</v>
      </c>
      <c r="P1667" s="5">
        <f t="shared" si="157"/>
        <v>44.956989247311824</v>
      </c>
      <c r="Q1667" t="str">
        <f t="shared" si="158"/>
        <v>music</v>
      </c>
      <c r="R1667" t="str">
        <f t="shared" si="159"/>
        <v>pop</v>
      </c>
      <c r="S1667" s="14">
        <f t="shared" si="160"/>
        <v>40564.649456018517</v>
      </c>
      <c r="T1667" s="14">
        <f t="shared" si="161"/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 s="5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8345</v>
      </c>
      <c r="O1668" s="10">
        <f t="shared" si="156"/>
        <v>160.88</v>
      </c>
      <c r="P1668" s="5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4">
        <f t="shared" si="160"/>
        <v>41331.253159722226</v>
      </c>
      <c r="T1668" s="14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 s="5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8345</v>
      </c>
      <c r="O1669" s="10">
        <f t="shared" si="156"/>
        <v>126.85294117647059</v>
      </c>
      <c r="P1669" s="5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4">
        <f t="shared" si="160"/>
        <v>41682.0705787037</v>
      </c>
      <c r="T1669" s="14">
        <f t="shared" si="161"/>
        <v>41709.290972222225</v>
      </c>
    </row>
    <row r="1670" spans="1:20" ht="45" x14ac:dyDescent="0.25">
      <c r="A1670">
        <v>1668</v>
      </c>
      <c r="B1670" s="3" t="s">
        <v>1669</v>
      </c>
      <c r="C1670" s="3" t="s">
        <v>5778</v>
      </c>
      <c r="D1670">
        <v>8000</v>
      </c>
      <c r="E1670" s="5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8345</v>
      </c>
      <c r="O1670" s="10">
        <f t="shared" si="156"/>
        <v>102.6375</v>
      </c>
      <c r="P1670" s="5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4">
        <f t="shared" si="160"/>
        <v>40845.14975694444</v>
      </c>
      <c r="T1670" s="14">
        <f t="shared" si="161"/>
        <v>40875.191423611112</v>
      </c>
    </row>
    <row r="1671" spans="1:20" ht="45" x14ac:dyDescent="0.25">
      <c r="A1671">
        <v>1669</v>
      </c>
      <c r="B1671" s="3" t="s">
        <v>1670</v>
      </c>
      <c r="C1671" s="3" t="s">
        <v>5779</v>
      </c>
      <c r="D1671">
        <v>2000</v>
      </c>
      <c r="E1671" s="5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8345</v>
      </c>
      <c r="O1671" s="10">
        <f t="shared" si="156"/>
        <v>139.75</v>
      </c>
      <c r="P1671" s="5">
        <f t="shared" si="157"/>
        <v>53.75</v>
      </c>
      <c r="Q1671" t="str">
        <f t="shared" si="158"/>
        <v>music</v>
      </c>
      <c r="R1671" t="str">
        <f t="shared" si="159"/>
        <v>pop</v>
      </c>
      <c r="S1671" s="14">
        <f t="shared" si="160"/>
        <v>42461.885138888887</v>
      </c>
      <c r="T1671" s="14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 s="5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8345</v>
      </c>
      <c r="O1672" s="10">
        <f t="shared" si="156"/>
        <v>102.60000000000001</v>
      </c>
      <c r="P1672" s="5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4">
        <f t="shared" si="160"/>
        <v>40313.930543981485</v>
      </c>
      <c r="T1672" s="14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 s="5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8345</v>
      </c>
      <c r="O1673" s="10">
        <f t="shared" si="156"/>
        <v>100.67349999999999</v>
      </c>
      <c r="P1673" s="5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4">
        <f t="shared" si="160"/>
        <v>42553.54414351852</v>
      </c>
      <c r="T1673" s="14">
        <f t="shared" si="161"/>
        <v>42583.54414351852</v>
      </c>
    </row>
    <row r="1674" spans="1:20" ht="30" x14ac:dyDescent="0.25">
      <c r="A1674">
        <v>1672</v>
      </c>
      <c r="B1674" s="3" t="s">
        <v>1673</v>
      </c>
      <c r="C1674" s="3" t="s">
        <v>5782</v>
      </c>
      <c r="D1674">
        <v>1700</v>
      </c>
      <c r="E1674" s="5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8345</v>
      </c>
      <c r="O1674" s="10">
        <f t="shared" si="156"/>
        <v>112.94117647058823</v>
      </c>
      <c r="P1674" s="5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4">
        <f t="shared" si="160"/>
        <v>41034.656597222223</v>
      </c>
      <c r="T1674" s="14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 s="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8345</v>
      </c>
      <c r="O1675" s="10">
        <f t="shared" si="156"/>
        <v>128.09523809523807</v>
      </c>
      <c r="P1675" s="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4">
        <f t="shared" si="160"/>
        <v>42039.878379629634</v>
      </c>
      <c r="T1675" s="14">
        <f t="shared" si="161"/>
        <v>42069.878379629634</v>
      </c>
    </row>
    <row r="1676" spans="1:20" ht="45" x14ac:dyDescent="0.25">
      <c r="A1676">
        <v>1674</v>
      </c>
      <c r="B1676" s="3" t="s">
        <v>1675</v>
      </c>
      <c r="C1676" s="3" t="s">
        <v>5784</v>
      </c>
      <c r="D1676">
        <v>5000</v>
      </c>
      <c r="E1676" s="5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8345</v>
      </c>
      <c r="O1676" s="10">
        <f t="shared" si="156"/>
        <v>201.7</v>
      </c>
      <c r="P1676" s="5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4">
        <f t="shared" si="160"/>
        <v>42569.605393518519</v>
      </c>
      <c r="T1676" s="14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 s="5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8345</v>
      </c>
      <c r="O1677" s="10">
        <f t="shared" si="156"/>
        <v>137.416</v>
      </c>
      <c r="P1677" s="5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4">
        <f t="shared" si="160"/>
        <v>40802.733101851853</v>
      </c>
      <c r="T1677" s="14">
        <f t="shared" si="161"/>
        <v>40832.918749999997</v>
      </c>
    </row>
    <row r="1678" spans="1:20" ht="30" x14ac:dyDescent="0.25">
      <c r="A1678">
        <v>1676</v>
      </c>
      <c r="B1678" s="3" t="s">
        <v>1677</v>
      </c>
      <c r="C1678" s="3" t="s">
        <v>5786</v>
      </c>
      <c r="D1678">
        <v>3000</v>
      </c>
      <c r="E1678" s="5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8345</v>
      </c>
      <c r="O1678" s="10">
        <f t="shared" si="156"/>
        <v>115.33333333333333</v>
      </c>
      <c r="P1678" s="5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4">
        <f t="shared" si="160"/>
        <v>40973.72623842593</v>
      </c>
      <c r="T1678" s="14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 s="5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8345</v>
      </c>
      <c r="O1679" s="10">
        <f t="shared" si="156"/>
        <v>111.66666666666667</v>
      </c>
      <c r="P1679" s="5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4">
        <f t="shared" si="160"/>
        <v>42416.407129629632</v>
      </c>
      <c r="T1679" s="14">
        <f t="shared" si="161"/>
        <v>42476.249305555553</v>
      </c>
    </row>
    <row r="1680" spans="1:20" ht="30" x14ac:dyDescent="0.25">
      <c r="A1680">
        <v>1678</v>
      </c>
      <c r="B1680" s="3" t="s">
        <v>1679</v>
      </c>
      <c r="C1680" s="3" t="s">
        <v>5788</v>
      </c>
      <c r="D1680">
        <v>1500</v>
      </c>
      <c r="E1680" s="5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8345</v>
      </c>
      <c r="O1680" s="10">
        <f t="shared" si="156"/>
        <v>118.39999999999999</v>
      </c>
      <c r="P1680" s="5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4">
        <f t="shared" si="160"/>
        <v>41662.854988425926</v>
      </c>
      <c r="T1680" s="14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 s="5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8345</v>
      </c>
      <c r="O1681" s="10">
        <f t="shared" si="156"/>
        <v>175</v>
      </c>
      <c r="P1681" s="5">
        <f t="shared" si="157"/>
        <v>62.5</v>
      </c>
      <c r="Q1681" t="str">
        <f t="shared" si="158"/>
        <v>music</v>
      </c>
      <c r="R1681" t="str">
        <f t="shared" si="159"/>
        <v>pop</v>
      </c>
      <c r="S1681" s="14">
        <f t="shared" si="160"/>
        <v>40723.068807870368</v>
      </c>
      <c r="T1681" s="14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 s="5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8345</v>
      </c>
      <c r="O1682" s="10">
        <f t="shared" si="156"/>
        <v>117.5</v>
      </c>
      <c r="P1682" s="5">
        <f t="shared" si="157"/>
        <v>47</v>
      </c>
      <c r="Q1682" t="str">
        <f t="shared" si="158"/>
        <v>music</v>
      </c>
      <c r="R1682" t="str">
        <f t="shared" si="159"/>
        <v>pop</v>
      </c>
      <c r="S1682" s="14">
        <f t="shared" si="160"/>
        <v>41802.757719907408</v>
      </c>
      <c r="T1682" s="14">
        <f t="shared" si="161"/>
        <v>41832.757719907408</v>
      </c>
    </row>
    <row r="1683" spans="1:20" ht="45" x14ac:dyDescent="0.25">
      <c r="A1683">
        <v>1681</v>
      </c>
      <c r="B1683" s="3" t="s">
        <v>1682</v>
      </c>
      <c r="C1683" s="3" t="s">
        <v>5791</v>
      </c>
      <c r="D1683">
        <v>65000</v>
      </c>
      <c r="E1683" s="5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8346</v>
      </c>
      <c r="O1683" s="10">
        <f t="shared" si="156"/>
        <v>101.42212307692309</v>
      </c>
      <c r="P1683" s="5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4">
        <f t="shared" si="160"/>
        <v>42774.121342592596</v>
      </c>
      <c r="T1683" s="14">
        <f t="shared" si="161"/>
        <v>42823.083333333328</v>
      </c>
    </row>
    <row r="1684" spans="1:20" ht="30" x14ac:dyDescent="0.25">
      <c r="A1684">
        <v>1682</v>
      </c>
      <c r="B1684" s="3" t="s">
        <v>1683</v>
      </c>
      <c r="C1684" s="3" t="s">
        <v>5792</v>
      </c>
      <c r="D1684">
        <v>6000</v>
      </c>
      <c r="E1684" s="5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8346</v>
      </c>
      <c r="O1684" s="10">
        <f t="shared" si="156"/>
        <v>0</v>
      </c>
      <c r="P1684" s="5" t="str">
        <f t="shared" si="157"/>
        <v>0</v>
      </c>
      <c r="Q1684" t="str">
        <f t="shared" si="158"/>
        <v>music</v>
      </c>
      <c r="R1684" t="str">
        <f t="shared" si="159"/>
        <v>faith</v>
      </c>
      <c r="S1684" s="14">
        <f t="shared" si="160"/>
        <v>42779.21365740741</v>
      </c>
      <c r="T1684" s="14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 s="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8346</v>
      </c>
      <c r="O1685" s="10">
        <f t="shared" si="156"/>
        <v>21.714285714285715</v>
      </c>
      <c r="P1685" s="5">
        <f t="shared" si="157"/>
        <v>76</v>
      </c>
      <c r="Q1685" t="str">
        <f t="shared" si="158"/>
        <v>music</v>
      </c>
      <c r="R1685" t="str">
        <f t="shared" si="159"/>
        <v>faith</v>
      </c>
      <c r="S1685" s="14">
        <f t="shared" si="160"/>
        <v>42808.781689814816</v>
      </c>
      <c r="T1685" s="14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 s="5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8346</v>
      </c>
      <c r="O1686" s="10">
        <f t="shared" si="156"/>
        <v>109.125</v>
      </c>
      <c r="P1686" s="5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4">
        <f t="shared" si="160"/>
        <v>42783.815289351856</v>
      </c>
      <c r="T1686" s="14">
        <f t="shared" si="161"/>
        <v>42811.773622685185</v>
      </c>
    </row>
    <row r="1687" spans="1:20" ht="45" x14ac:dyDescent="0.25">
      <c r="A1687">
        <v>1685</v>
      </c>
      <c r="B1687" s="3" t="s">
        <v>1686</v>
      </c>
      <c r="C1687" s="3" t="s">
        <v>5795</v>
      </c>
      <c r="D1687">
        <v>350</v>
      </c>
      <c r="E1687" s="5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8346</v>
      </c>
      <c r="O1687" s="10">
        <f t="shared" si="156"/>
        <v>102.85714285714285</v>
      </c>
      <c r="P1687" s="5">
        <f t="shared" si="157"/>
        <v>24</v>
      </c>
      <c r="Q1687" t="str">
        <f t="shared" si="158"/>
        <v>music</v>
      </c>
      <c r="R1687" t="str">
        <f t="shared" si="159"/>
        <v>faith</v>
      </c>
      <c r="S1687" s="14">
        <f t="shared" si="160"/>
        <v>42788.2502662037</v>
      </c>
      <c r="T1687" s="14">
        <f t="shared" si="161"/>
        <v>42818.208599537036</v>
      </c>
    </row>
    <row r="1688" spans="1:20" ht="45" x14ac:dyDescent="0.25">
      <c r="A1688">
        <v>1686</v>
      </c>
      <c r="B1688" s="3" t="s">
        <v>1687</v>
      </c>
      <c r="C1688" s="3" t="s">
        <v>5796</v>
      </c>
      <c r="D1688">
        <v>5000</v>
      </c>
      <c r="E1688" s="5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8346</v>
      </c>
      <c r="O1688" s="10">
        <f t="shared" si="156"/>
        <v>0.36</v>
      </c>
      <c r="P1688" s="5">
        <f t="shared" si="157"/>
        <v>18</v>
      </c>
      <c r="Q1688" t="str">
        <f t="shared" si="158"/>
        <v>music</v>
      </c>
      <c r="R1688" t="str">
        <f t="shared" si="159"/>
        <v>faith</v>
      </c>
      <c r="S1688" s="14">
        <f t="shared" si="160"/>
        <v>42792.843969907408</v>
      </c>
      <c r="T1688" s="14">
        <f t="shared" si="161"/>
        <v>42852.802303240736</v>
      </c>
    </row>
    <row r="1689" spans="1:20" ht="45" x14ac:dyDescent="0.25">
      <c r="A1689">
        <v>1687</v>
      </c>
      <c r="B1689" s="3" t="s">
        <v>1688</v>
      </c>
      <c r="C1689" s="3" t="s">
        <v>5797</v>
      </c>
      <c r="D1689">
        <v>10000</v>
      </c>
      <c r="E1689" s="5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8346</v>
      </c>
      <c r="O1689" s="10">
        <f t="shared" si="156"/>
        <v>31.25</v>
      </c>
      <c r="P1689" s="5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4">
        <f t="shared" si="160"/>
        <v>42802.046817129631</v>
      </c>
      <c r="T1689" s="14">
        <f t="shared" si="161"/>
        <v>42835.84375</v>
      </c>
    </row>
    <row r="1690" spans="1:20" ht="45" x14ac:dyDescent="0.25">
      <c r="A1690">
        <v>1688</v>
      </c>
      <c r="B1690" s="3" t="s">
        <v>1689</v>
      </c>
      <c r="C1690" s="3" t="s">
        <v>5798</v>
      </c>
      <c r="D1690">
        <v>4000</v>
      </c>
      <c r="E1690" s="5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8346</v>
      </c>
      <c r="O1690" s="10">
        <f t="shared" si="156"/>
        <v>44.3</v>
      </c>
      <c r="P1690" s="5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4">
        <f t="shared" si="160"/>
        <v>42804.534652777773</v>
      </c>
      <c r="T1690" s="14">
        <f t="shared" si="161"/>
        <v>42834.492986111116</v>
      </c>
    </row>
    <row r="1691" spans="1:20" x14ac:dyDescent="0.25">
      <c r="A1691">
        <v>1689</v>
      </c>
      <c r="B1691" s="3" t="s">
        <v>1690</v>
      </c>
      <c r="C1691" s="3" t="s">
        <v>5799</v>
      </c>
      <c r="D1691">
        <v>2400</v>
      </c>
      <c r="E1691" s="5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8346</v>
      </c>
      <c r="O1691" s="10">
        <f t="shared" si="156"/>
        <v>100</v>
      </c>
      <c r="P1691" s="5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4">
        <f t="shared" si="160"/>
        <v>42780.942476851851</v>
      </c>
      <c r="T1691" s="14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 s="5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8346</v>
      </c>
      <c r="O1692" s="10">
        <f t="shared" si="156"/>
        <v>25.4</v>
      </c>
      <c r="P1692" s="5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4">
        <f t="shared" si="160"/>
        <v>42801.43104166667</v>
      </c>
      <c r="T1692" s="14">
        <f t="shared" si="161"/>
        <v>42831.389374999999</v>
      </c>
    </row>
    <row r="1693" spans="1:20" ht="45" x14ac:dyDescent="0.25">
      <c r="A1693">
        <v>1691</v>
      </c>
      <c r="B1693" s="3" t="s">
        <v>1692</v>
      </c>
      <c r="C1693" s="3" t="s">
        <v>5801</v>
      </c>
      <c r="D1693">
        <v>30000</v>
      </c>
      <c r="E1693" s="5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8346</v>
      </c>
      <c r="O1693" s="10">
        <f t="shared" si="156"/>
        <v>33.473333333333329</v>
      </c>
      <c r="P1693" s="5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4">
        <f t="shared" si="160"/>
        <v>42795.701481481476</v>
      </c>
      <c r="T1693" s="14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 s="5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8346</v>
      </c>
      <c r="O1694" s="10">
        <f t="shared" si="156"/>
        <v>47.8</v>
      </c>
      <c r="P1694" s="5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4">
        <f t="shared" si="160"/>
        <v>42788.151238425926</v>
      </c>
      <c r="T1694" s="14">
        <f t="shared" si="161"/>
        <v>42820.999305555553</v>
      </c>
    </row>
    <row r="1695" spans="1:20" ht="45" x14ac:dyDescent="0.25">
      <c r="A1695">
        <v>1693</v>
      </c>
      <c r="B1695" s="3" t="s">
        <v>1694</v>
      </c>
      <c r="C1695" s="3" t="s">
        <v>5803</v>
      </c>
      <c r="D1695">
        <v>3000</v>
      </c>
      <c r="E1695" s="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8346</v>
      </c>
      <c r="O1695" s="10">
        <f t="shared" si="156"/>
        <v>9.3333333333333339</v>
      </c>
      <c r="P1695" s="5">
        <f t="shared" si="157"/>
        <v>35</v>
      </c>
      <c r="Q1695" t="str">
        <f t="shared" si="158"/>
        <v>music</v>
      </c>
      <c r="R1695" t="str">
        <f t="shared" si="159"/>
        <v>faith</v>
      </c>
      <c r="S1695" s="14">
        <f t="shared" si="160"/>
        <v>42803.920277777783</v>
      </c>
      <c r="T1695" s="14">
        <f t="shared" si="161"/>
        <v>42834.833333333328</v>
      </c>
    </row>
    <row r="1696" spans="1:20" ht="45" x14ac:dyDescent="0.25">
      <c r="A1696">
        <v>1694</v>
      </c>
      <c r="B1696" s="3" t="s">
        <v>1695</v>
      </c>
      <c r="C1696" s="3" t="s">
        <v>5804</v>
      </c>
      <c r="D1696">
        <v>10000</v>
      </c>
      <c r="E1696" s="5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8346</v>
      </c>
      <c r="O1696" s="10">
        <f t="shared" si="156"/>
        <v>0.05</v>
      </c>
      <c r="P1696" s="5">
        <f t="shared" si="157"/>
        <v>5</v>
      </c>
      <c r="Q1696" t="str">
        <f t="shared" si="158"/>
        <v>music</v>
      </c>
      <c r="R1696" t="str">
        <f t="shared" si="159"/>
        <v>faith</v>
      </c>
      <c r="S1696" s="14">
        <f t="shared" si="160"/>
        <v>42791.669837962967</v>
      </c>
      <c r="T1696" s="14">
        <f t="shared" si="161"/>
        <v>42821.191666666666</v>
      </c>
    </row>
    <row r="1697" spans="1:20" ht="45" x14ac:dyDescent="0.25">
      <c r="A1697">
        <v>1695</v>
      </c>
      <c r="B1697" s="3" t="s">
        <v>1696</v>
      </c>
      <c r="C1697" s="3" t="s">
        <v>5805</v>
      </c>
      <c r="D1697">
        <v>12000</v>
      </c>
      <c r="E1697" s="5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8346</v>
      </c>
      <c r="O1697" s="10">
        <f t="shared" si="156"/>
        <v>11.708333333333334</v>
      </c>
      <c r="P1697" s="5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4">
        <f t="shared" si="160"/>
        <v>42801.031412037039</v>
      </c>
      <c r="T1697" s="14">
        <f t="shared" si="161"/>
        <v>42835.041666666672</v>
      </c>
    </row>
    <row r="1698" spans="1:20" ht="45" x14ac:dyDescent="0.25">
      <c r="A1698">
        <v>1696</v>
      </c>
      <c r="B1698" s="3" t="s">
        <v>1697</v>
      </c>
      <c r="C1698" s="3" t="s">
        <v>5806</v>
      </c>
      <c r="D1698">
        <v>300000</v>
      </c>
      <c r="E1698" s="5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8346</v>
      </c>
      <c r="O1698" s="10">
        <f t="shared" si="156"/>
        <v>0</v>
      </c>
      <c r="P1698" s="5" t="str">
        <f t="shared" si="157"/>
        <v>0</v>
      </c>
      <c r="Q1698" t="str">
        <f t="shared" si="158"/>
        <v>music</v>
      </c>
      <c r="R1698" t="str">
        <f t="shared" si="159"/>
        <v>faith</v>
      </c>
      <c r="S1698" s="14">
        <f t="shared" si="160"/>
        <v>42796.069571759261</v>
      </c>
      <c r="T1698" s="14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 s="5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8346</v>
      </c>
      <c r="O1699" s="10">
        <f t="shared" si="156"/>
        <v>20.208000000000002</v>
      </c>
      <c r="P1699" s="5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4">
        <f t="shared" si="160"/>
        <v>42805.032962962956</v>
      </c>
      <c r="T1699" s="14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 s="5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8346</v>
      </c>
      <c r="O1700" s="10">
        <f t="shared" si="156"/>
        <v>0</v>
      </c>
      <c r="P1700" s="5" t="str">
        <f t="shared" si="157"/>
        <v>0</v>
      </c>
      <c r="Q1700" t="str">
        <f t="shared" si="158"/>
        <v>music</v>
      </c>
      <c r="R1700" t="str">
        <f t="shared" si="159"/>
        <v>faith</v>
      </c>
      <c r="S1700" s="14">
        <f t="shared" si="160"/>
        <v>42796.207870370374</v>
      </c>
      <c r="T1700" s="14">
        <f t="shared" si="161"/>
        <v>42820.147916666669</v>
      </c>
    </row>
    <row r="1701" spans="1:20" ht="45" x14ac:dyDescent="0.25">
      <c r="A1701">
        <v>1699</v>
      </c>
      <c r="B1701" s="3" t="s">
        <v>1700</v>
      </c>
      <c r="C1701" s="3" t="s">
        <v>5809</v>
      </c>
      <c r="D1701">
        <v>5105</v>
      </c>
      <c r="E1701" s="5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8346</v>
      </c>
      <c r="O1701" s="10">
        <f t="shared" si="156"/>
        <v>4.2311459353574925</v>
      </c>
      <c r="P1701" s="5">
        <f t="shared" si="157"/>
        <v>54</v>
      </c>
      <c r="Q1701" t="str">
        <f t="shared" si="158"/>
        <v>music</v>
      </c>
      <c r="R1701" t="str">
        <f t="shared" si="159"/>
        <v>faith</v>
      </c>
      <c r="S1701" s="14">
        <f t="shared" si="160"/>
        <v>42806.863946759258</v>
      </c>
      <c r="T1701" s="14">
        <f t="shared" si="161"/>
        <v>42836.863946759258</v>
      </c>
    </row>
    <row r="1702" spans="1:20" ht="45" x14ac:dyDescent="0.25">
      <c r="A1702">
        <v>1700</v>
      </c>
      <c r="B1702" s="3" t="s">
        <v>1701</v>
      </c>
      <c r="C1702" s="3" t="s">
        <v>5810</v>
      </c>
      <c r="D1702">
        <v>20000</v>
      </c>
      <c r="E1702" s="5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8346</v>
      </c>
      <c r="O1702" s="10">
        <f t="shared" si="156"/>
        <v>26.06</v>
      </c>
      <c r="P1702" s="5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4">
        <f t="shared" si="160"/>
        <v>42796.071643518517</v>
      </c>
      <c r="T1702" s="14">
        <f t="shared" si="161"/>
        <v>42826.166666666672</v>
      </c>
    </row>
    <row r="1703" spans="1:20" ht="45" x14ac:dyDescent="0.25">
      <c r="A1703">
        <v>1701</v>
      </c>
      <c r="B1703" s="3" t="s">
        <v>1702</v>
      </c>
      <c r="C1703" s="3" t="s">
        <v>5811</v>
      </c>
      <c r="D1703">
        <v>5050</v>
      </c>
      <c r="E1703" s="5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8346</v>
      </c>
      <c r="O1703" s="10">
        <f t="shared" si="156"/>
        <v>0.19801980198019803</v>
      </c>
      <c r="P1703" s="5">
        <f t="shared" si="157"/>
        <v>5</v>
      </c>
      <c r="Q1703" t="str">
        <f t="shared" si="158"/>
        <v>music</v>
      </c>
      <c r="R1703" t="str">
        <f t="shared" si="159"/>
        <v>faith</v>
      </c>
      <c r="S1703" s="14">
        <f t="shared" si="160"/>
        <v>41989.664409722223</v>
      </c>
      <c r="T1703" s="14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 s="5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8346</v>
      </c>
      <c r="O1704" s="10">
        <f t="shared" si="156"/>
        <v>6.0606060606060606E-3</v>
      </c>
      <c r="P1704" s="5">
        <f t="shared" si="157"/>
        <v>1</v>
      </c>
      <c r="Q1704" t="str">
        <f t="shared" si="158"/>
        <v>music</v>
      </c>
      <c r="R1704" t="str">
        <f t="shared" si="159"/>
        <v>faith</v>
      </c>
      <c r="S1704" s="14">
        <f t="shared" si="160"/>
        <v>42063.869791666672</v>
      </c>
      <c r="T1704" s="14">
        <f t="shared" si="161"/>
        <v>42093.828125</v>
      </c>
    </row>
    <row r="1705" spans="1:20" ht="45" x14ac:dyDescent="0.25">
      <c r="A1705">
        <v>1703</v>
      </c>
      <c r="B1705" s="3" t="s">
        <v>1704</v>
      </c>
      <c r="C1705" s="3" t="s">
        <v>5813</v>
      </c>
      <c r="D1705">
        <v>5000</v>
      </c>
      <c r="E1705" s="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8346</v>
      </c>
      <c r="O1705" s="10">
        <f t="shared" si="156"/>
        <v>1.02</v>
      </c>
      <c r="P1705" s="5">
        <f t="shared" si="157"/>
        <v>25.5</v>
      </c>
      <c r="Q1705" t="str">
        <f t="shared" si="158"/>
        <v>music</v>
      </c>
      <c r="R1705" t="str">
        <f t="shared" si="159"/>
        <v>faith</v>
      </c>
      <c r="S1705" s="14">
        <f t="shared" si="160"/>
        <v>42187.281678240746</v>
      </c>
      <c r="T1705" s="14">
        <f t="shared" si="161"/>
        <v>42247.281678240746</v>
      </c>
    </row>
    <row r="1706" spans="1:20" ht="30" x14ac:dyDescent="0.25">
      <c r="A1706">
        <v>1704</v>
      </c>
      <c r="B1706" s="3" t="s">
        <v>1705</v>
      </c>
      <c r="C1706" s="3" t="s">
        <v>5814</v>
      </c>
      <c r="D1706">
        <v>2000</v>
      </c>
      <c r="E1706" s="5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8346</v>
      </c>
      <c r="O1706" s="10">
        <f t="shared" si="156"/>
        <v>65.100000000000009</v>
      </c>
      <c r="P1706" s="5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4">
        <f t="shared" si="160"/>
        <v>42021.139733796299</v>
      </c>
      <c r="T1706" s="14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 s="5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8346</v>
      </c>
      <c r="O1707" s="10">
        <f t="shared" si="156"/>
        <v>0</v>
      </c>
      <c r="P1707" s="5" t="str">
        <f t="shared" si="157"/>
        <v>0</v>
      </c>
      <c r="Q1707" t="str">
        <f t="shared" si="158"/>
        <v>music</v>
      </c>
      <c r="R1707" t="str">
        <f t="shared" si="159"/>
        <v>faith</v>
      </c>
      <c r="S1707" s="14">
        <f t="shared" si="160"/>
        <v>42245.016736111109</v>
      </c>
      <c r="T1707" s="14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 s="5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8346</v>
      </c>
      <c r="O1708" s="10">
        <f t="shared" si="156"/>
        <v>0</v>
      </c>
      <c r="P1708" s="5" t="str">
        <f t="shared" si="157"/>
        <v>0</v>
      </c>
      <c r="Q1708" t="str">
        <f t="shared" si="158"/>
        <v>music</v>
      </c>
      <c r="R1708" t="str">
        <f t="shared" si="159"/>
        <v>faith</v>
      </c>
      <c r="S1708" s="14">
        <f t="shared" si="160"/>
        <v>42179.306388888886</v>
      </c>
      <c r="T1708" s="14">
        <f t="shared" si="161"/>
        <v>42239.306388888886</v>
      </c>
    </row>
    <row r="1709" spans="1:20" ht="45" x14ac:dyDescent="0.25">
      <c r="A1709">
        <v>1707</v>
      </c>
      <c r="B1709" s="3" t="s">
        <v>1708</v>
      </c>
      <c r="C1709" s="3" t="s">
        <v>5817</v>
      </c>
      <c r="D1709">
        <v>5000</v>
      </c>
      <c r="E1709" s="5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8346</v>
      </c>
      <c r="O1709" s="10">
        <f t="shared" si="156"/>
        <v>9.74</v>
      </c>
      <c r="P1709" s="5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4">
        <f t="shared" si="160"/>
        <v>42427.721006944441</v>
      </c>
      <c r="T1709" s="14">
        <f t="shared" si="161"/>
        <v>42457.679340277777</v>
      </c>
    </row>
    <row r="1710" spans="1:20" ht="45" x14ac:dyDescent="0.25">
      <c r="A1710">
        <v>1708</v>
      </c>
      <c r="B1710" s="3" t="s">
        <v>1709</v>
      </c>
      <c r="C1710" s="3" t="s">
        <v>5818</v>
      </c>
      <c r="D1710">
        <v>7000</v>
      </c>
      <c r="E1710" s="5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8346</v>
      </c>
      <c r="O1710" s="10">
        <f t="shared" si="156"/>
        <v>0</v>
      </c>
      <c r="P1710" s="5" t="str">
        <f t="shared" si="157"/>
        <v>0</v>
      </c>
      <c r="Q1710" t="str">
        <f t="shared" si="158"/>
        <v>music</v>
      </c>
      <c r="R1710" t="str">
        <f t="shared" si="159"/>
        <v>faith</v>
      </c>
      <c r="S1710" s="14">
        <f t="shared" si="160"/>
        <v>42451.866967592592</v>
      </c>
      <c r="T1710" s="14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 s="5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8346</v>
      </c>
      <c r="O1711" s="10">
        <f t="shared" si="156"/>
        <v>4.8571428571428568</v>
      </c>
      <c r="P1711" s="5">
        <f t="shared" si="157"/>
        <v>21.25</v>
      </c>
      <c r="Q1711" t="str">
        <f t="shared" si="158"/>
        <v>music</v>
      </c>
      <c r="R1711" t="str">
        <f t="shared" si="159"/>
        <v>faith</v>
      </c>
      <c r="S1711" s="14">
        <f t="shared" si="160"/>
        <v>41841.56381944444</v>
      </c>
      <c r="T1711" s="14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 s="5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8346</v>
      </c>
      <c r="O1712" s="10">
        <f t="shared" si="156"/>
        <v>0.67999999999999994</v>
      </c>
      <c r="P1712" s="5">
        <f t="shared" si="157"/>
        <v>34</v>
      </c>
      <c r="Q1712" t="str">
        <f t="shared" si="158"/>
        <v>music</v>
      </c>
      <c r="R1712" t="str">
        <f t="shared" si="159"/>
        <v>faith</v>
      </c>
      <c r="S1712" s="14">
        <f t="shared" si="160"/>
        <v>42341.59129629629</v>
      </c>
      <c r="T1712" s="14">
        <f t="shared" si="161"/>
        <v>42387.541666666672</v>
      </c>
    </row>
    <row r="1713" spans="1:20" ht="45" x14ac:dyDescent="0.25">
      <c r="A1713">
        <v>1711</v>
      </c>
      <c r="B1713" s="3" t="s">
        <v>1712</v>
      </c>
      <c r="C1713" s="3" t="s">
        <v>5821</v>
      </c>
      <c r="D1713">
        <v>10000</v>
      </c>
      <c r="E1713" s="5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8346</v>
      </c>
      <c r="O1713" s="10">
        <f t="shared" si="156"/>
        <v>10.5</v>
      </c>
      <c r="P1713" s="5">
        <f t="shared" si="157"/>
        <v>525</v>
      </c>
      <c r="Q1713" t="str">
        <f t="shared" si="158"/>
        <v>music</v>
      </c>
      <c r="R1713" t="str">
        <f t="shared" si="159"/>
        <v>faith</v>
      </c>
      <c r="S1713" s="14">
        <f t="shared" si="160"/>
        <v>41852.646226851852</v>
      </c>
      <c r="T1713" s="14">
        <f t="shared" si="161"/>
        <v>41883.646226851852</v>
      </c>
    </row>
    <row r="1714" spans="1:20" ht="45" x14ac:dyDescent="0.25">
      <c r="A1714">
        <v>1712</v>
      </c>
      <c r="B1714" s="3" t="s">
        <v>1713</v>
      </c>
      <c r="C1714" s="3" t="s">
        <v>5822</v>
      </c>
      <c r="D1714">
        <v>5000</v>
      </c>
      <c r="E1714" s="5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8346</v>
      </c>
      <c r="O1714" s="10">
        <f t="shared" si="156"/>
        <v>0</v>
      </c>
      <c r="P1714" s="5" t="str">
        <f t="shared" si="157"/>
        <v>0</v>
      </c>
      <c r="Q1714" t="str">
        <f t="shared" si="158"/>
        <v>music</v>
      </c>
      <c r="R1714" t="str">
        <f t="shared" si="159"/>
        <v>faith</v>
      </c>
      <c r="S1714" s="14">
        <f t="shared" si="160"/>
        <v>42125.913807870369</v>
      </c>
      <c r="T1714" s="14">
        <f t="shared" si="161"/>
        <v>42185.913807870369</v>
      </c>
    </row>
    <row r="1715" spans="1:20" ht="45" x14ac:dyDescent="0.25">
      <c r="A1715">
        <v>1713</v>
      </c>
      <c r="B1715" s="3" t="s">
        <v>1714</v>
      </c>
      <c r="C1715" s="3" t="s">
        <v>5823</v>
      </c>
      <c r="D1715">
        <v>3000</v>
      </c>
      <c r="E1715" s="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8346</v>
      </c>
      <c r="O1715" s="10">
        <f t="shared" si="156"/>
        <v>1.6666666666666667</v>
      </c>
      <c r="P1715" s="5">
        <f t="shared" si="157"/>
        <v>50</v>
      </c>
      <c r="Q1715" t="str">
        <f t="shared" si="158"/>
        <v>music</v>
      </c>
      <c r="R1715" t="str">
        <f t="shared" si="159"/>
        <v>faith</v>
      </c>
      <c r="S1715" s="14">
        <f t="shared" si="160"/>
        <v>41887.801064814819</v>
      </c>
      <c r="T1715" s="14">
        <f t="shared" si="161"/>
        <v>41917.801064814819</v>
      </c>
    </row>
    <row r="1716" spans="1:20" ht="45" x14ac:dyDescent="0.25">
      <c r="A1716">
        <v>1714</v>
      </c>
      <c r="B1716" s="3" t="s">
        <v>1715</v>
      </c>
      <c r="C1716" s="3" t="s">
        <v>5824</v>
      </c>
      <c r="D1716">
        <v>25000</v>
      </c>
      <c r="E1716" s="5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8346</v>
      </c>
      <c r="O1716" s="10">
        <f t="shared" si="156"/>
        <v>7.8680000000000003</v>
      </c>
      <c r="P1716" s="5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4">
        <f t="shared" si="160"/>
        <v>42095.918530092589</v>
      </c>
      <c r="T1716" s="14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 s="5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8346</v>
      </c>
      <c r="O1717" s="10">
        <f t="shared" si="156"/>
        <v>0.22</v>
      </c>
      <c r="P1717" s="5">
        <f t="shared" si="157"/>
        <v>5.5</v>
      </c>
      <c r="Q1717" t="str">
        <f t="shared" si="158"/>
        <v>music</v>
      </c>
      <c r="R1717" t="str">
        <f t="shared" si="159"/>
        <v>faith</v>
      </c>
      <c r="S1717" s="14">
        <f t="shared" si="160"/>
        <v>42064.217418981483</v>
      </c>
      <c r="T1717" s="14">
        <f t="shared" si="161"/>
        <v>42094.140277777777</v>
      </c>
    </row>
    <row r="1718" spans="1:20" ht="45" x14ac:dyDescent="0.25">
      <c r="A1718">
        <v>1716</v>
      </c>
      <c r="B1718" s="3" t="s">
        <v>1717</v>
      </c>
      <c r="C1718" s="3" t="s">
        <v>5826</v>
      </c>
      <c r="D1718">
        <v>2000</v>
      </c>
      <c r="E1718" s="5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8346</v>
      </c>
      <c r="O1718" s="10">
        <f t="shared" si="156"/>
        <v>7.5</v>
      </c>
      <c r="P1718" s="5">
        <f t="shared" si="157"/>
        <v>50</v>
      </c>
      <c r="Q1718" t="str">
        <f t="shared" si="158"/>
        <v>music</v>
      </c>
      <c r="R1718" t="str">
        <f t="shared" si="159"/>
        <v>faith</v>
      </c>
      <c r="S1718" s="14">
        <f t="shared" si="160"/>
        <v>42673.577534722222</v>
      </c>
      <c r="T1718" s="14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 s="5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8346</v>
      </c>
      <c r="O1719" s="10">
        <f t="shared" si="156"/>
        <v>42.725880551301685</v>
      </c>
      <c r="P1719" s="5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4">
        <f t="shared" si="160"/>
        <v>42460.98192129629</v>
      </c>
      <c r="T1719" s="14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 s="5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8346</v>
      </c>
      <c r="O1720" s="10">
        <f t="shared" si="156"/>
        <v>0.2142857142857143</v>
      </c>
      <c r="P1720" s="5">
        <f t="shared" si="157"/>
        <v>37.5</v>
      </c>
      <c r="Q1720" t="str">
        <f t="shared" si="158"/>
        <v>music</v>
      </c>
      <c r="R1720" t="str">
        <f t="shared" si="159"/>
        <v>faith</v>
      </c>
      <c r="S1720" s="14">
        <f t="shared" si="160"/>
        <v>42460.610520833332</v>
      </c>
      <c r="T1720" s="14">
        <f t="shared" si="161"/>
        <v>42504.207638888889</v>
      </c>
    </row>
    <row r="1721" spans="1:20" ht="45" x14ac:dyDescent="0.25">
      <c r="A1721">
        <v>1719</v>
      </c>
      <c r="B1721" s="3" t="s">
        <v>1720</v>
      </c>
      <c r="C1721" s="3" t="s">
        <v>5829</v>
      </c>
      <c r="D1721">
        <v>4000</v>
      </c>
      <c r="E1721" s="5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8346</v>
      </c>
      <c r="O1721" s="10">
        <f t="shared" si="156"/>
        <v>0.87500000000000011</v>
      </c>
      <c r="P1721" s="5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4">
        <f t="shared" si="160"/>
        <v>41869.534618055557</v>
      </c>
      <c r="T1721" s="14">
        <f t="shared" si="161"/>
        <v>41899.534618055557</v>
      </c>
    </row>
    <row r="1722" spans="1:20" ht="45" x14ac:dyDescent="0.25">
      <c r="A1722">
        <v>1720</v>
      </c>
      <c r="B1722" s="3" t="s">
        <v>1721</v>
      </c>
      <c r="C1722" s="3" t="s">
        <v>5830</v>
      </c>
      <c r="D1722">
        <v>4000</v>
      </c>
      <c r="E1722" s="5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8346</v>
      </c>
      <c r="O1722" s="10">
        <f t="shared" si="156"/>
        <v>5.625</v>
      </c>
      <c r="P1722" s="5">
        <f t="shared" si="157"/>
        <v>28.125</v>
      </c>
      <c r="Q1722" t="str">
        <f t="shared" si="158"/>
        <v>music</v>
      </c>
      <c r="R1722" t="str">
        <f t="shared" si="159"/>
        <v>faith</v>
      </c>
      <c r="S1722" s="14">
        <f t="shared" si="160"/>
        <v>41922.783229166671</v>
      </c>
      <c r="T1722" s="14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 s="5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8346</v>
      </c>
      <c r="O1723" s="10">
        <f t="shared" si="156"/>
        <v>0</v>
      </c>
      <c r="P1723" s="5" t="str">
        <f t="shared" si="157"/>
        <v>0</v>
      </c>
      <c r="Q1723" t="str">
        <f t="shared" si="158"/>
        <v>music</v>
      </c>
      <c r="R1723" t="str">
        <f t="shared" si="159"/>
        <v>faith</v>
      </c>
      <c r="S1723" s="14">
        <f t="shared" si="160"/>
        <v>42319.461377314816</v>
      </c>
      <c r="T1723" s="14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 s="5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8346</v>
      </c>
      <c r="O1724" s="10">
        <f t="shared" si="156"/>
        <v>3.4722222222222224E-2</v>
      </c>
      <c r="P1724" s="5">
        <f t="shared" si="157"/>
        <v>1</v>
      </c>
      <c r="Q1724" t="str">
        <f t="shared" si="158"/>
        <v>music</v>
      </c>
      <c r="R1724" t="str">
        <f t="shared" si="159"/>
        <v>faith</v>
      </c>
      <c r="S1724" s="14">
        <f t="shared" si="160"/>
        <v>42425.960983796293</v>
      </c>
      <c r="T1724" s="14">
        <f t="shared" si="161"/>
        <v>42463.006944444445</v>
      </c>
    </row>
    <row r="1725" spans="1:20" ht="45" x14ac:dyDescent="0.25">
      <c r="A1725">
        <v>1723</v>
      </c>
      <c r="B1725" s="3" t="s">
        <v>1724</v>
      </c>
      <c r="C1725" s="3" t="s">
        <v>5833</v>
      </c>
      <c r="D1725">
        <v>10000</v>
      </c>
      <c r="E1725" s="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8346</v>
      </c>
      <c r="O1725" s="10">
        <f t="shared" si="156"/>
        <v>6.5</v>
      </c>
      <c r="P1725" s="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4">
        <f t="shared" si="160"/>
        <v>42129.82540509259</v>
      </c>
      <c r="T1725" s="14">
        <f t="shared" si="161"/>
        <v>42186.25</v>
      </c>
    </row>
    <row r="1726" spans="1:20" ht="45" x14ac:dyDescent="0.25">
      <c r="A1726">
        <v>1724</v>
      </c>
      <c r="B1726" s="3" t="s">
        <v>1725</v>
      </c>
      <c r="C1726" s="3" t="s">
        <v>5834</v>
      </c>
      <c r="D1726">
        <v>6000</v>
      </c>
      <c r="E1726" s="5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8346</v>
      </c>
      <c r="O1726" s="10">
        <f t="shared" si="156"/>
        <v>0.58333333333333337</v>
      </c>
      <c r="P1726" s="5">
        <f t="shared" si="157"/>
        <v>8.75</v>
      </c>
      <c r="Q1726" t="str">
        <f t="shared" si="158"/>
        <v>music</v>
      </c>
      <c r="R1726" t="str">
        <f t="shared" si="159"/>
        <v>faith</v>
      </c>
      <c r="S1726" s="14">
        <f t="shared" si="160"/>
        <v>41912.932430555556</v>
      </c>
      <c r="T1726" s="14">
        <f t="shared" si="161"/>
        <v>41942.932430555556</v>
      </c>
    </row>
    <row r="1727" spans="1:20" ht="45" x14ac:dyDescent="0.25">
      <c r="A1727">
        <v>1725</v>
      </c>
      <c r="B1727" s="3" t="s">
        <v>1726</v>
      </c>
      <c r="C1727" s="3" t="s">
        <v>5835</v>
      </c>
      <c r="D1727">
        <v>5500</v>
      </c>
      <c r="E1727" s="5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8346</v>
      </c>
      <c r="O1727" s="10">
        <f t="shared" si="156"/>
        <v>10.181818181818182</v>
      </c>
      <c r="P1727" s="5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4">
        <f t="shared" si="160"/>
        <v>41845.968159722222</v>
      </c>
      <c r="T1727" s="14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 s="5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8346</v>
      </c>
      <c r="O1728" s="10">
        <f t="shared" si="156"/>
        <v>33.784615384615385</v>
      </c>
      <c r="P1728" s="5">
        <f t="shared" si="157"/>
        <v>137.25</v>
      </c>
      <c r="Q1728" t="str">
        <f t="shared" si="158"/>
        <v>music</v>
      </c>
      <c r="R1728" t="str">
        <f t="shared" si="159"/>
        <v>faith</v>
      </c>
      <c r="S1728" s="14">
        <f t="shared" si="160"/>
        <v>41788.919722222221</v>
      </c>
      <c r="T1728" s="14">
        <f t="shared" si="161"/>
        <v>41817.919722222221</v>
      </c>
    </row>
    <row r="1729" spans="1:20" ht="45" x14ac:dyDescent="0.25">
      <c r="A1729">
        <v>1727</v>
      </c>
      <c r="B1729" s="3" t="s">
        <v>1728</v>
      </c>
      <c r="C1729" s="3" t="s">
        <v>5837</v>
      </c>
      <c r="D1729">
        <v>3000</v>
      </c>
      <c r="E1729" s="5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8346</v>
      </c>
      <c r="O1729" s="10">
        <f t="shared" si="156"/>
        <v>3.3333333333333333E-2</v>
      </c>
      <c r="P1729" s="5">
        <f t="shared" si="157"/>
        <v>1</v>
      </c>
      <c r="Q1729" t="str">
        <f t="shared" si="158"/>
        <v>music</v>
      </c>
      <c r="R1729" t="str">
        <f t="shared" si="159"/>
        <v>faith</v>
      </c>
      <c r="S1729" s="14">
        <f t="shared" si="160"/>
        <v>42044.927974537044</v>
      </c>
      <c r="T1729" s="14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 s="5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8346</v>
      </c>
      <c r="O1730" s="10">
        <f t="shared" ref="O1730:O1793" si="162">(E1730/D1730)*100</f>
        <v>68.400000000000006</v>
      </c>
      <c r="P1730" s="5">
        <f t="shared" ref="P1730:P1793" si="163">IFERROR((E1730/L1730),"0")</f>
        <v>122.14285714285714</v>
      </c>
      <c r="Q1730" t="str">
        <f t="shared" ref="Q1730:Q1793" si="164">LEFT(N1730,FIND("/",N1730)-1)</f>
        <v>music</v>
      </c>
      <c r="R1730" t="str">
        <f t="shared" ref="R1730:R1793" si="165">RIGHT(N1730,LEN(N1730)-SEARCH("/",N1730))</f>
        <v>faith</v>
      </c>
      <c r="S1730" s="14">
        <f t="shared" ref="S1730:S1793" si="166">(((J1730/60)/60)/24) + DATE(1970,1,1)</f>
        <v>42268.625856481478</v>
      </c>
      <c r="T1730" s="14">
        <f t="shared" ref="T1730:T1793" si="167">(((I1730/60)/60)/24) + DATE(1970,1,1)</f>
        <v>42298.625856481478</v>
      </c>
    </row>
    <row r="1731" spans="1:20" ht="45" x14ac:dyDescent="0.25">
      <c r="A1731">
        <v>1729</v>
      </c>
      <c r="B1731" s="3" t="s">
        <v>1730</v>
      </c>
      <c r="C1731" s="3" t="s">
        <v>5839</v>
      </c>
      <c r="D1731">
        <v>10000</v>
      </c>
      <c r="E1731" s="5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8346</v>
      </c>
      <c r="O1731" s="10">
        <f t="shared" si="162"/>
        <v>0</v>
      </c>
      <c r="P1731" s="5" t="str">
        <f t="shared" si="163"/>
        <v>0</v>
      </c>
      <c r="Q1731" t="str">
        <f t="shared" si="164"/>
        <v>music</v>
      </c>
      <c r="R1731" t="str">
        <f t="shared" si="165"/>
        <v>faith</v>
      </c>
      <c r="S1731" s="14">
        <f t="shared" si="166"/>
        <v>42471.052152777775</v>
      </c>
      <c r="T1731" s="14">
        <f t="shared" si="167"/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 s="5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8346</v>
      </c>
      <c r="O1732" s="10">
        <f t="shared" si="162"/>
        <v>0</v>
      </c>
      <c r="P1732" s="5" t="str">
        <f t="shared" si="163"/>
        <v>0</v>
      </c>
      <c r="Q1732" t="str">
        <f t="shared" si="164"/>
        <v>music</v>
      </c>
      <c r="R1732" t="str">
        <f t="shared" si="165"/>
        <v>faith</v>
      </c>
      <c r="S1732" s="14">
        <f t="shared" si="166"/>
        <v>42272.087766203709</v>
      </c>
      <c r="T1732" s="14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 s="5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8346</v>
      </c>
      <c r="O1733" s="10">
        <f t="shared" si="162"/>
        <v>0</v>
      </c>
      <c r="P1733" s="5" t="str">
        <f t="shared" si="163"/>
        <v>0</v>
      </c>
      <c r="Q1733" t="str">
        <f t="shared" si="164"/>
        <v>music</v>
      </c>
      <c r="R1733" t="str">
        <f t="shared" si="165"/>
        <v>faith</v>
      </c>
      <c r="S1733" s="14">
        <f t="shared" si="166"/>
        <v>42152.906851851847</v>
      </c>
      <c r="T1733" s="14">
        <f t="shared" si="167"/>
        <v>42166.625</v>
      </c>
    </row>
    <row r="1734" spans="1:20" ht="45" x14ac:dyDescent="0.25">
      <c r="A1734">
        <v>1732</v>
      </c>
      <c r="B1734" s="3" t="s">
        <v>1733</v>
      </c>
      <c r="C1734" s="3" t="s">
        <v>5842</v>
      </c>
      <c r="D1734">
        <v>4000</v>
      </c>
      <c r="E1734" s="5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8346</v>
      </c>
      <c r="O1734" s="10">
        <f t="shared" si="162"/>
        <v>0</v>
      </c>
      <c r="P1734" s="5" t="str">
        <f t="shared" si="163"/>
        <v>0</v>
      </c>
      <c r="Q1734" t="str">
        <f t="shared" si="164"/>
        <v>music</v>
      </c>
      <c r="R1734" t="str">
        <f t="shared" si="165"/>
        <v>faith</v>
      </c>
      <c r="S1734" s="14">
        <f t="shared" si="166"/>
        <v>42325.683807870373</v>
      </c>
      <c r="T1734" s="14">
        <f t="shared" si="167"/>
        <v>42385.208333333328</v>
      </c>
    </row>
    <row r="1735" spans="1:20" ht="45" x14ac:dyDescent="0.25">
      <c r="A1735">
        <v>1733</v>
      </c>
      <c r="B1735" s="3" t="s">
        <v>1734</v>
      </c>
      <c r="C1735" s="3" t="s">
        <v>5843</v>
      </c>
      <c r="D1735">
        <v>10000</v>
      </c>
      <c r="E1735" s="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8346</v>
      </c>
      <c r="O1735" s="10">
        <f t="shared" si="162"/>
        <v>0</v>
      </c>
      <c r="P1735" s="5" t="str">
        <f t="shared" si="163"/>
        <v>0</v>
      </c>
      <c r="Q1735" t="str">
        <f t="shared" si="164"/>
        <v>music</v>
      </c>
      <c r="R1735" t="str">
        <f t="shared" si="165"/>
        <v>faith</v>
      </c>
      <c r="S1735" s="14">
        <f t="shared" si="166"/>
        <v>42614.675625000003</v>
      </c>
      <c r="T1735" s="14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 s="5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8346</v>
      </c>
      <c r="O1736" s="10">
        <f t="shared" si="162"/>
        <v>2.2222222222222223E-2</v>
      </c>
      <c r="P1736" s="5">
        <f t="shared" si="163"/>
        <v>1</v>
      </c>
      <c r="Q1736" t="str">
        <f t="shared" si="164"/>
        <v>music</v>
      </c>
      <c r="R1736" t="str">
        <f t="shared" si="165"/>
        <v>faith</v>
      </c>
      <c r="S1736" s="14">
        <f t="shared" si="166"/>
        <v>42102.036527777775</v>
      </c>
      <c r="T1736" s="14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 s="5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8346</v>
      </c>
      <c r="O1737" s="10">
        <f t="shared" si="162"/>
        <v>11</v>
      </c>
      <c r="P1737" s="5">
        <f t="shared" si="163"/>
        <v>55</v>
      </c>
      <c r="Q1737" t="str">
        <f t="shared" si="164"/>
        <v>music</v>
      </c>
      <c r="R1737" t="str">
        <f t="shared" si="165"/>
        <v>faith</v>
      </c>
      <c r="S1737" s="14">
        <f t="shared" si="166"/>
        <v>42559.814178240747</v>
      </c>
      <c r="T1737" s="14">
        <f t="shared" si="167"/>
        <v>42589.814178240747</v>
      </c>
    </row>
    <row r="1738" spans="1:20" ht="30" x14ac:dyDescent="0.25">
      <c r="A1738">
        <v>1736</v>
      </c>
      <c r="B1738" s="3" t="s">
        <v>1737</v>
      </c>
      <c r="C1738" s="3" t="s">
        <v>5846</v>
      </c>
      <c r="D1738">
        <v>3000</v>
      </c>
      <c r="E1738" s="5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8346</v>
      </c>
      <c r="O1738" s="10">
        <f t="shared" si="162"/>
        <v>0.73333333333333328</v>
      </c>
      <c r="P1738" s="5">
        <f t="shared" si="163"/>
        <v>22</v>
      </c>
      <c r="Q1738" t="str">
        <f t="shared" si="164"/>
        <v>music</v>
      </c>
      <c r="R1738" t="str">
        <f t="shared" si="165"/>
        <v>faith</v>
      </c>
      <c r="S1738" s="14">
        <f t="shared" si="166"/>
        <v>42286.861493055556</v>
      </c>
      <c r="T1738" s="14">
        <f t="shared" si="167"/>
        <v>42316.90315972222</v>
      </c>
    </row>
    <row r="1739" spans="1:20" ht="45" x14ac:dyDescent="0.25">
      <c r="A1739">
        <v>1737</v>
      </c>
      <c r="B1739" s="3" t="s">
        <v>1738</v>
      </c>
      <c r="C1739" s="3" t="s">
        <v>5847</v>
      </c>
      <c r="D1739">
        <v>4000</v>
      </c>
      <c r="E1739" s="5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8346</v>
      </c>
      <c r="O1739" s="10">
        <f t="shared" si="162"/>
        <v>21.25</v>
      </c>
      <c r="P1739" s="5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4">
        <f t="shared" si="166"/>
        <v>42175.948981481488</v>
      </c>
      <c r="T1739" s="14">
        <f t="shared" si="167"/>
        <v>42205.948981481488</v>
      </c>
    </row>
    <row r="1740" spans="1:20" ht="30" x14ac:dyDescent="0.25">
      <c r="A1740">
        <v>1738</v>
      </c>
      <c r="B1740" s="3" t="s">
        <v>1739</v>
      </c>
      <c r="C1740" s="3" t="s">
        <v>5848</v>
      </c>
      <c r="D1740">
        <v>5000</v>
      </c>
      <c r="E1740" s="5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8346</v>
      </c>
      <c r="O1740" s="10">
        <f t="shared" si="162"/>
        <v>0.4</v>
      </c>
      <c r="P1740" s="5">
        <f t="shared" si="163"/>
        <v>20</v>
      </c>
      <c r="Q1740" t="str">
        <f t="shared" si="164"/>
        <v>music</v>
      </c>
      <c r="R1740" t="str">
        <f t="shared" si="165"/>
        <v>faith</v>
      </c>
      <c r="S1740" s="14">
        <f t="shared" si="166"/>
        <v>41884.874328703707</v>
      </c>
      <c r="T1740" s="14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 s="5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8346</v>
      </c>
      <c r="O1741" s="10">
        <f t="shared" si="162"/>
        <v>0.1</v>
      </c>
      <c r="P1741" s="5">
        <f t="shared" si="163"/>
        <v>1</v>
      </c>
      <c r="Q1741" t="str">
        <f t="shared" si="164"/>
        <v>music</v>
      </c>
      <c r="R1741" t="str">
        <f t="shared" si="165"/>
        <v>faith</v>
      </c>
      <c r="S1741" s="14">
        <f t="shared" si="166"/>
        <v>42435.874212962968</v>
      </c>
      <c r="T1741" s="14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 s="5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8346</v>
      </c>
      <c r="O1742" s="10">
        <f t="shared" si="162"/>
        <v>0</v>
      </c>
      <c r="P1742" s="5" t="str">
        <f t="shared" si="163"/>
        <v>0</v>
      </c>
      <c r="Q1742" t="str">
        <f t="shared" si="164"/>
        <v>music</v>
      </c>
      <c r="R1742" t="str">
        <f t="shared" si="165"/>
        <v>faith</v>
      </c>
      <c r="S1742" s="14">
        <f t="shared" si="166"/>
        <v>42171.817384259266</v>
      </c>
      <c r="T1742" s="14">
        <f t="shared" si="167"/>
        <v>42201.817384259266</v>
      </c>
    </row>
    <row r="1743" spans="1:20" ht="30" x14ac:dyDescent="0.25">
      <c r="A1743">
        <v>1741</v>
      </c>
      <c r="B1743" s="3" t="s">
        <v>1742</v>
      </c>
      <c r="C1743" s="3" t="s">
        <v>5851</v>
      </c>
      <c r="D1743">
        <v>1200</v>
      </c>
      <c r="E1743" s="5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8338</v>
      </c>
      <c r="O1743" s="10">
        <f t="shared" si="162"/>
        <v>110.83333333333334</v>
      </c>
      <c r="P1743" s="5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4">
        <f t="shared" si="166"/>
        <v>42120.628136574072</v>
      </c>
      <c r="T1743" s="14">
        <f t="shared" si="167"/>
        <v>42165.628136574072</v>
      </c>
    </row>
    <row r="1744" spans="1:20" ht="45" x14ac:dyDescent="0.25">
      <c r="A1744">
        <v>1742</v>
      </c>
      <c r="B1744" s="3" t="s">
        <v>1743</v>
      </c>
      <c r="C1744" s="3" t="s">
        <v>5852</v>
      </c>
      <c r="D1744">
        <v>2000</v>
      </c>
      <c r="E1744" s="5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8338</v>
      </c>
      <c r="O1744" s="10">
        <f t="shared" si="162"/>
        <v>108.74999999999999</v>
      </c>
      <c r="P1744" s="5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4">
        <f t="shared" si="166"/>
        <v>42710.876967592587</v>
      </c>
      <c r="T1744" s="14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 s="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8338</v>
      </c>
      <c r="O1745" s="10">
        <f t="shared" si="162"/>
        <v>100.41666666666667</v>
      </c>
      <c r="P1745" s="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4">
        <f t="shared" si="166"/>
        <v>42586.925636574073</v>
      </c>
      <c r="T1745" s="14">
        <f t="shared" si="167"/>
        <v>42609.165972222225</v>
      </c>
    </row>
    <row r="1746" spans="1:20" ht="45" x14ac:dyDescent="0.25">
      <c r="A1746">
        <v>1744</v>
      </c>
      <c r="B1746" s="3" t="s">
        <v>1745</v>
      </c>
      <c r="C1746" s="3" t="s">
        <v>5854</v>
      </c>
      <c r="D1746">
        <v>5500</v>
      </c>
      <c r="E1746" s="5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8338</v>
      </c>
      <c r="O1746" s="10">
        <f t="shared" si="162"/>
        <v>118.45454545454545</v>
      </c>
      <c r="P1746" s="5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4">
        <f t="shared" si="166"/>
        <v>42026.605057870373</v>
      </c>
      <c r="T1746" s="14">
        <f t="shared" si="167"/>
        <v>42071.563391203701</v>
      </c>
    </row>
    <row r="1747" spans="1:20" ht="45" x14ac:dyDescent="0.25">
      <c r="A1747">
        <v>1745</v>
      </c>
      <c r="B1747" s="3" t="s">
        <v>1746</v>
      </c>
      <c r="C1747" s="3" t="s">
        <v>5855</v>
      </c>
      <c r="D1747">
        <v>7000</v>
      </c>
      <c r="E1747" s="5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8338</v>
      </c>
      <c r="O1747" s="10">
        <f t="shared" si="162"/>
        <v>114.01428571428571</v>
      </c>
      <c r="P1747" s="5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4">
        <f t="shared" si="166"/>
        <v>42690.259699074071</v>
      </c>
      <c r="T1747" s="14">
        <f t="shared" si="167"/>
        <v>42726.083333333328</v>
      </c>
    </row>
    <row r="1748" spans="1:20" ht="45" x14ac:dyDescent="0.25">
      <c r="A1748">
        <v>1746</v>
      </c>
      <c r="B1748" s="3" t="s">
        <v>1747</v>
      </c>
      <c r="C1748" s="3" t="s">
        <v>5856</v>
      </c>
      <c r="D1748">
        <v>15000</v>
      </c>
      <c r="E1748" s="5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8338</v>
      </c>
      <c r="O1748" s="10">
        <f t="shared" si="162"/>
        <v>148.10000000000002</v>
      </c>
      <c r="P1748" s="5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4">
        <f t="shared" si="166"/>
        <v>42668.176701388889</v>
      </c>
      <c r="T1748" s="14">
        <f t="shared" si="167"/>
        <v>42698.083333333328</v>
      </c>
    </row>
    <row r="1749" spans="1:20" ht="45" x14ac:dyDescent="0.25">
      <c r="A1749">
        <v>1747</v>
      </c>
      <c r="B1749" s="3" t="s">
        <v>1748</v>
      </c>
      <c r="C1749" s="3" t="s">
        <v>5857</v>
      </c>
      <c r="D1749">
        <v>9000</v>
      </c>
      <c r="E1749" s="5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8338</v>
      </c>
      <c r="O1749" s="10">
        <f t="shared" si="162"/>
        <v>104.95555555555556</v>
      </c>
      <c r="P1749" s="5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4">
        <f t="shared" si="166"/>
        <v>42292.435532407413</v>
      </c>
      <c r="T1749" s="14">
        <f t="shared" si="167"/>
        <v>42321.625</v>
      </c>
    </row>
    <row r="1750" spans="1:20" ht="30" x14ac:dyDescent="0.25">
      <c r="A1750">
        <v>1748</v>
      </c>
      <c r="B1750" s="3" t="s">
        <v>1749</v>
      </c>
      <c r="C1750" s="3" t="s">
        <v>5858</v>
      </c>
      <c r="D1750">
        <v>50000</v>
      </c>
      <c r="E1750" s="5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8338</v>
      </c>
      <c r="O1750" s="10">
        <f t="shared" si="162"/>
        <v>129.94800000000001</v>
      </c>
      <c r="P1750" s="5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4">
        <f t="shared" si="166"/>
        <v>42219.950729166667</v>
      </c>
      <c r="T1750" s="14">
        <f t="shared" si="167"/>
        <v>42249.950729166667</v>
      </c>
    </row>
    <row r="1751" spans="1:20" ht="30" x14ac:dyDescent="0.25">
      <c r="A1751">
        <v>1749</v>
      </c>
      <c r="B1751" s="3" t="s">
        <v>1750</v>
      </c>
      <c r="C1751" s="3" t="s">
        <v>5859</v>
      </c>
      <c r="D1751">
        <v>10050</v>
      </c>
      <c r="E1751" s="5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8338</v>
      </c>
      <c r="O1751" s="10">
        <f t="shared" si="162"/>
        <v>123.48756218905473</v>
      </c>
      <c r="P1751" s="5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4">
        <f t="shared" si="166"/>
        <v>42758.975937499999</v>
      </c>
      <c r="T1751" s="14">
        <f t="shared" si="167"/>
        <v>42795.791666666672</v>
      </c>
    </row>
    <row r="1752" spans="1:20" ht="45" x14ac:dyDescent="0.25">
      <c r="A1752">
        <v>1750</v>
      </c>
      <c r="B1752" s="3" t="s">
        <v>1751</v>
      </c>
      <c r="C1752" s="3" t="s">
        <v>5860</v>
      </c>
      <c r="D1752">
        <v>5000</v>
      </c>
      <c r="E1752" s="5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8338</v>
      </c>
      <c r="O1752" s="10">
        <f t="shared" si="162"/>
        <v>201.62</v>
      </c>
      <c r="P1752" s="5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4">
        <f t="shared" si="166"/>
        <v>42454.836851851855</v>
      </c>
      <c r="T1752" s="14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 s="5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8338</v>
      </c>
      <c r="O1753" s="10">
        <f t="shared" si="162"/>
        <v>102.89999999999999</v>
      </c>
      <c r="P1753" s="5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4">
        <f t="shared" si="166"/>
        <v>42052.7815162037</v>
      </c>
      <c r="T1753" s="14">
        <f t="shared" si="167"/>
        <v>42082.739849537036</v>
      </c>
    </row>
    <row r="1754" spans="1:20" ht="30" x14ac:dyDescent="0.25">
      <c r="A1754">
        <v>1752</v>
      </c>
      <c r="B1754" s="3" t="s">
        <v>1753</v>
      </c>
      <c r="C1754" s="3" t="s">
        <v>5862</v>
      </c>
      <c r="D1754">
        <v>1200</v>
      </c>
      <c r="E1754" s="5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8338</v>
      </c>
      <c r="O1754" s="10">
        <f t="shared" si="162"/>
        <v>260.16666666666663</v>
      </c>
      <c r="P1754" s="5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4">
        <f t="shared" si="166"/>
        <v>42627.253263888888</v>
      </c>
      <c r="T1754" s="14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 s="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8338</v>
      </c>
      <c r="O1755" s="10">
        <f t="shared" si="162"/>
        <v>108</v>
      </c>
      <c r="P1755" s="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4">
        <f t="shared" si="166"/>
        <v>42420.74962962963</v>
      </c>
      <c r="T1755" s="14">
        <f t="shared" si="167"/>
        <v>42450.707962962959</v>
      </c>
    </row>
    <row r="1756" spans="1:20" ht="45" x14ac:dyDescent="0.25">
      <c r="A1756">
        <v>1754</v>
      </c>
      <c r="B1756" s="3" t="s">
        <v>1755</v>
      </c>
      <c r="C1756" s="3" t="s">
        <v>5864</v>
      </c>
      <c r="D1756">
        <v>8500</v>
      </c>
      <c r="E1756" s="5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8338</v>
      </c>
      <c r="O1756" s="10">
        <f t="shared" si="162"/>
        <v>110.52941176470587</v>
      </c>
      <c r="P1756" s="5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4">
        <f t="shared" si="166"/>
        <v>42067.876770833333</v>
      </c>
      <c r="T1756" s="14">
        <f t="shared" si="167"/>
        <v>42097.835104166668</v>
      </c>
    </row>
    <row r="1757" spans="1:20" ht="45" x14ac:dyDescent="0.25">
      <c r="A1757">
        <v>1755</v>
      </c>
      <c r="B1757" s="3" t="s">
        <v>1756</v>
      </c>
      <c r="C1757" s="3" t="s">
        <v>5865</v>
      </c>
      <c r="D1757">
        <v>25</v>
      </c>
      <c r="E1757" s="5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8338</v>
      </c>
      <c r="O1757" s="10">
        <f t="shared" si="162"/>
        <v>120</v>
      </c>
      <c r="P1757" s="5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4">
        <f t="shared" si="166"/>
        <v>42252.788900462961</v>
      </c>
      <c r="T1757" s="14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 s="5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8338</v>
      </c>
      <c r="O1758" s="10">
        <f t="shared" si="162"/>
        <v>102.82909090909091</v>
      </c>
      <c r="P1758" s="5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4">
        <f t="shared" si="166"/>
        <v>42571.167465277773</v>
      </c>
      <c r="T1758" s="14">
        <f t="shared" si="167"/>
        <v>42611.167465277773</v>
      </c>
    </row>
    <row r="1759" spans="1:20" ht="30" x14ac:dyDescent="0.25">
      <c r="A1759">
        <v>1757</v>
      </c>
      <c r="B1759" s="3" t="s">
        <v>1758</v>
      </c>
      <c r="C1759" s="3" t="s">
        <v>5867</v>
      </c>
      <c r="D1759">
        <v>5000</v>
      </c>
      <c r="E1759" s="5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8338</v>
      </c>
      <c r="O1759" s="10">
        <f t="shared" si="162"/>
        <v>115.99999999999999</v>
      </c>
      <c r="P1759" s="5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4">
        <f t="shared" si="166"/>
        <v>42733.827349537038</v>
      </c>
      <c r="T1759" s="14">
        <f t="shared" si="167"/>
        <v>42763.811805555553</v>
      </c>
    </row>
    <row r="1760" spans="1:20" ht="45" x14ac:dyDescent="0.25">
      <c r="A1760">
        <v>1758</v>
      </c>
      <c r="B1760" s="3" t="s">
        <v>1759</v>
      </c>
      <c r="C1760" s="3" t="s">
        <v>5868</v>
      </c>
      <c r="D1760">
        <v>1000</v>
      </c>
      <c r="E1760" s="5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8338</v>
      </c>
      <c r="O1760" s="10">
        <f t="shared" si="162"/>
        <v>114.7</v>
      </c>
      <c r="P1760" s="5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4">
        <f t="shared" si="166"/>
        <v>42505.955925925926</v>
      </c>
      <c r="T1760" s="14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 s="5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8338</v>
      </c>
      <c r="O1761" s="10">
        <f t="shared" si="162"/>
        <v>106.60000000000001</v>
      </c>
      <c r="P1761" s="5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4">
        <f t="shared" si="166"/>
        <v>42068.829039351855</v>
      </c>
      <c r="T1761" s="14">
        <f t="shared" si="167"/>
        <v>42088.787372685183</v>
      </c>
    </row>
    <row r="1762" spans="1:20" ht="45" x14ac:dyDescent="0.25">
      <c r="A1762">
        <v>1760</v>
      </c>
      <c r="B1762" s="3" t="s">
        <v>1761</v>
      </c>
      <c r="C1762" s="3" t="s">
        <v>5870</v>
      </c>
      <c r="D1762">
        <v>5000</v>
      </c>
      <c r="E1762" s="5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8338</v>
      </c>
      <c r="O1762" s="10">
        <f t="shared" si="162"/>
        <v>165.44</v>
      </c>
      <c r="P1762" s="5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4">
        <f t="shared" si="166"/>
        <v>42405.67260416667</v>
      </c>
      <c r="T1762" s="14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 s="5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8338</v>
      </c>
      <c r="O1763" s="10">
        <f t="shared" si="162"/>
        <v>155</v>
      </c>
      <c r="P1763" s="5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4">
        <f t="shared" si="166"/>
        <v>42209.567824074074</v>
      </c>
      <c r="T1763" s="14">
        <f t="shared" si="167"/>
        <v>42259.567824074074</v>
      </c>
    </row>
    <row r="1764" spans="1:20" x14ac:dyDescent="0.25">
      <c r="A1764">
        <v>1762</v>
      </c>
      <c r="B1764" s="3" t="s">
        <v>1763</v>
      </c>
      <c r="C1764" s="3" t="s">
        <v>5872</v>
      </c>
      <c r="D1764">
        <v>100</v>
      </c>
      <c r="E1764" s="5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8338</v>
      </c>
      <c r="O1764" s="10">
        <f t="shared" si="162"/>
        <v>885</v>
      </c>
      <c r="P1764" s="5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4">
        <f t="shared" si="166"/>
        <v>42410.982002314813</v>
      </c>
      <c r="T1764" s="14">
        <f t="shared" si="167"/>
        <v>42440.982002314813</v>
      </c>
    </row>
    <row r="1765" spans="1:20" ht="45" x14ac:dyDescent="0.25">
      <c r="A1765">
        <v>1763</v>
      </c>
      <c r="B1765" s="3" t="s">
        <v>1764</v>
      </c>
      <c r="C1765" s="3" t="s">
        <v>5873</v>
      </c>
      <c r="D1765">
        <v>12000</v>
      </c>
      <c r="E1765" s="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8338</v>
      </c>
      <c r="O1765" s="10">
        <f t="shared" si="162"/>
        <v>101.90833333333333</v>
      </c>
      <c r="P1765" s="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4">
        <f t="shared" si="166"/>
        <v>42636.868518518517</v>
      </c>
      <c r="T1765" s="14">
        <f t="shared" si="167"/>
        <v>42666.868518518517</v>
      </c>
    </row>
    <row r="1766" spans="1:20" ht="45" x14ac:dyDescent="0.25">
      <c r="A1766">
        <v>1764</v>
      </c>
      <c r="B1766" s="3" t="s">
        <v>1765</v>
      </c>
      <c r="C1766" s="3" t="s">
        <v>5874</v>
      </c>
      <c r="D1766">
        <v>11000</v>
      </c>
      <c r="E1766" s="5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8338</v>
      </c>
      <c r="O1766" s="10">
        <f t="shared" si="162"/>
        <v>19.600000000000001</v>
      </c>
      <c r="P1766" s="5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4">
        <f t="shared" si="166"/>
        <v>41825.485868055555</v>
      </c>
      <c r="T1766" s="14">
        <f t="shared" si="167"/>
        <v>41854.485868055555</v>
      </c>
    </row>
    <row r="1767" spans="1:20" ht="45" x14ac:dyDescent="0.25">
      <c r="A1767">
        <v>1765</v>
      </c>
      <c r="B1767" s="3" t="s">
        <v>1766</v>
      </c>
      <c r="C1767" s="3" t="s">
        <v>5875</v>
      </c>
      <c r="D1767">
        <v>12500</v>
      </c>
      <c r="E1767" s="5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8338</v>
      </c>
      <c r="O1767" s="10">
        <f t="shared" si="162"/>
        <v>59.467839999999995</v>
      </c>
      <c r="P1767" s="5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4">
        <f t="shared" si="166"/>
        <v>41834.980462962965</v>
      </c>
      <c r="T1767" s="14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 s="5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8338</v>
      </c>
      <c r="O1768" s="10">
        <f t="shared" si="162"/>
        <v>0</v>
      </c>
      <c r="P1768" s="5" t="str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4">
        <f t="shared" si="166"/>
        <v>41855.859814814816</v>
      </c>
      <c r="T1768" s="14">
        <f t="shared" si="167"/>
        <v>41876.859814814816</v>
      </c>
    </row>
    <row r="1769" spans="1:20" ht="30" x14ac:dyDescent="0.25">
      <c r="A1769">
        <v>1767</v>
      </c>
      <c r="B1769" s="3" t="s">
        <v>1768</v>
      </c>
      <c r="C1769" s="3" t="s">
        <v>5877</v>
      </c>
      <c r="D1769">
        <v>5000</v>
      </c>
      <c r="E1769" s="5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8338</v>
      </c>
      <c r="O1769" s="10">
        <f t="shared" si="162"/>
        <v>45.72</v>
      </c>
      <c r="P1769" s="5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4">
        <f t="shared" si="166"/>
        <v>41824.658379629633</v>
      </c>
      <c r="T1769" s="14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 s="5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8338</v>
      </c>
      <c r="O1770" s="10">
        <f t="shared" si="162"/>
        <v>3.74</v>
      </c>
      <c r="P1770" s="5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4">
        <f t="shared" si="166"/>
        <v>41849.560694444444</v>
      </c>
      <c r="T1770" s="14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 s="5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8338</v>
      </c>
      <c r="O1771" s="10">
        <f t="shared" si="162"/>
        <v>2.7025000000000001</v>
      </c>
      <c r="P1771" s="5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4">
        <f t="shared" si="166"/>
        <v>41987.818969907406</v>
      </c>
      <c r="T1771" s="14">
        <f t="shared" si="167"/>
        <v>42017.818969907406</v>
      </c>
    </row>
    <row r="1772" spans="1:20" ht="45" x14ac:dyDescent="0.25">
      <c r="A1772">
        <v>1770</v>
      </c>
      <c r="B1772" s="3" t="s">
        <v>1771</v>
      </c>
      <c r="C1772" s="3" t="s">
        <v>5880</v>
      </c>
      <c r="D1772">
        <v>24500</v>
      </c>
      <c r="E1772" s="5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8338</v>
      </c>
      <c r="O1772" s="10">
        <f t="shared" si="162"/>
        <v>56.51428571428572</v>
      </c>
      <c r="P1772" s="5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4">
        <f t="shared" si="166"/>
        <v>41891.780023148152</v>
      </c>
      <c r="T1772" s="14">
        <f t="shared" si="167"/>
        <v>41926.780023148152</v>
      </c>
    </row>
    <row r="1773" spans="1:20" ht="45" x14ac:dyDescent="0.25">
      <c r="A1773">
        <v>1771</v>
      </c>
      <c r="B1773" s="3" t="s">
        <v>1772</v>
      </c>
      <c r="C1773" s="3" t="s">
        <v>5881</v>
      </c>
      <c r="D1773">
        <v>4200</v>
      </c>
      <c r="E1773" s="5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8338</v>
      </c>
      <c r="O1773" s="10">
        <f t="shared" si="162"/>
        <v>21.30952380952381</v>
      </c>
      <c r="P1773" s="5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4">
        <f t="shared" si="166"/>
        <v>41905.979629629634</v>
      </c>
      <c r="T1773" s="14">
        <f t="shared" si="167"/>
        <v>41935.979629629634</v>
      </c>
    </row>
    <row r="1774" spans="1:20" ht="30" x14ac:dyDescent="0.25">
      <c r="A1774">
        <v>1772</v>
      </c>
      <c r="B1774" s="3" t="s">
        <v>1773</v>
      </c>
      <c r="C1774" s="3" t="s">
        <v>5882</v>
      </c>
      <c r="D1774">
        <v>5500</v>
      </c>
      <c r="E1774" s="5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8338</v>
      </c>
      <c r="O1774" s="10">
        <f t="shared" si="162"/>
        <v>15.6</v>
      </c>
      <c r="P1774" s="5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4">
        <f t="shared" si="166"/>
        <v>41766.718009259261</v>
      </c>
      <c r="T1774" s="14">
        <f t="shared" si="167"/>
        <v>41826.718009259261</v>
      </c>
    </row>
    <row r="1775" spans="1:20" ht="45" x14ac:dyDescent="0.25">
      <c r="A1775">
        <v>1773</v>
      </c>
      <c r="B1775" s="3" t="s">
        <v>1774</v>
      </c>
      <c r="C1775" s="3" t="s">
        <v>5883</v>
      </c>
      <c r="D1775">
        <v>30000</v>
      </c>
      <c r="E1775" s="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8338</v>
      </c>
      <c r="O1775" s="10">
        <f t="shared" si="162"/>
        <v>6.2566666666666677</v>
      </c>
      <c r="P1775" s="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4">
        <f t="shared" si="166"/>
        <v>41978.760393518518</v>
      </c>
      <c r="T1775" s="14">
        <f t="shared" si="167"/>
        <v>42023.760393518518</v>
      </c>
    </row>
    <row r="1776" spans="1:20" ht="45" x14ac:dyDescent="0.25">
      <c r="A1776">
        <v>1774</v>
      </c>
      <c r="B1776" s="3" t="s">
        <v>1775</v>
      </c>
      <c r="C1776" s="3" t="s">
        <v>5884</v>
      </c>
      <c r="D1776">
        <v>2500</v>
      </c>
      <c r="E1776" s="5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8338</v>
      </c>
      <c r="O1776" s="10">
        <f t="shared" si="162"/>
        <v>45.92</v>
      </c>
      <c r="P1776" s="5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4">
        <f t="shared" si="166"/>
        <v>41930.218657407408</v>
      </c>
      <c r="T1776" s="14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 s="5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8338</v>
      </c>
      <c r="O1777" s="10">
        <f t="shared" si="162"/>
        <v>65.101538461538468</v>
      </c>
      <c r="P1777" s="5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4">
        <f t="shared" si="166"/>
        <v>41891.976388888892</v>
      </c>
      <c r="T1777" s="14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 s="5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8338</v>
      </c>
      <c r="O1778" s="10">
        <f t="shared" si="162"/>
        <v>6.7</v>
      </c>
      <c r="P1778" s="5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4">
        <f t="shared" si="166"/>
        <v>41905.95684027778</v>
      </c>
      <c r="T1778" s="14">
        <f t="shared" si="167"/>
        <v>41941.95684027778</v>
      </c>
    </row>
    <row r="1779" spans="1:20" ht="45" x14ac:dyDescent="0.25">
      <c r="A1779">
        <v>1777</v>
      </c>
      <c r="B1779" s="3" t="s">
        <v>1778</v>
      </c>
      <c r="C1779" s="3" t="s">
        <v>5887</v>
      </c>
      <c r="D1779">
        <v>4800</v>
      </c>
      <c r="E1779" s="5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8338</v>
      </c>
      <c r="O1779" s="10">
        <f t="shared" si="162"/>
        <v>13.5625</v>
      </c>
      <c r="P1779" s="5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4">
        <f t="shared" si="166"/>
        <v>42025.357094907406</v>
      </c>
      <c r="T1779" s="14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 s="5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8338</v>
      </c>
      <c r="O1780" s="10">
        <f t="shared" si="162"/>
        <v>1.9900000000000002</v>
      </c>
      <c r="P1780" s="5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4">
        <f t="shared" si="166"/>
        <v>42045.86336805555</v>
      </c>
      <c r="T1780" s="14">
        <f t="shared" si="167"/>
        <v>42090.821701388893</v>
      </c>
    </row>
    <row r="1781" spans="1:20" ht="45" x14ac:dyDescent="0.25">
      <c r="A1781">
        <v>1779</v>
      </c>
      <c r="B1781" s="3" t="s">
        <v>1780</v>
      </c>
      <c r="C1781" s="3" t="s">
        <v>5889</v>
      </c>
      <c r="D1781">
        <v>11000</v>
      </c>
      <c r="E1781" s="5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8338</v>
      </c>
      <c r="O1781" s="10">
        <f t="shared" si="162"/>
        <v>36.236363636363642</v>
      </c>
      <c r="P1781" s="5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4">
        <f t="shared" si="166"/>
        <v>42585.691898148143</v>
      </c>
      <c r="T1781" s="14">
        <f t="shared" si="167"/>
        <v>42615.691898148143</v>
      </c>
    </row>
    <row r="1782" spans="1:20" ht="45" x14ac:dyDescent="0.25">
      <c r="A1782">
        <v>1780</v>
      </c>
      <c r="B1782" s="3" t="s">
        <v>1781</v>
      </c>
      <c r="C1782" s="3" t="s">
        <v>5890</v>
      </c>
      <c r="D1782">
        <v>30000</v>
      </c>
      <c r="E1782" s="5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8338</v>
      </c>
      <c r="O1782" s="10">
        <f t="shared" si="162"/>
        <v>39.743333333333339</v>
      </c>
      <c r="P1782" s="5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4">
        <f t="shared" si="166"/>
        <v>42493.600810185191</v>
      </c>
      <c r="T1782" s="14">
        <f t="shared" si="167"/>
        <v>42553.600810185191</v>
      </c>
    </row>
    <row r="1783" spans="1:20" ht="45" x14ac:dyDescent="0.25">
      <c r="A1783">
        <v>1781</v>
      </c>
      <c r="B1783" s="3" t="s">
        <v>1782</v>
      </c>
      <c r="C1783" s="3" t="s">
        <v>5891</v>
      </c>
      <c r="D1783">
        <v>5500</v>
      </c>
      <c r="E1783" s="5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8338</v>
      </c>
      <c r="O1783" s="10">
        <f t="shared" si="162"/>
        <v>25.763636363636365</v>
      </c>
      <c r="P1783" s="5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4">
        <f t="shared" si="166"/>
        <v>42597.617418981477</v>
      </c>
      <c r="T1783" s="14">
        <f t="shared" si="167"/>
        <v>42628.617418981477</v>
      </c>
    </row>
    <row r="1784" spans="1:20" ht="45" x14ac:dyDescent="0.25">
      <c r="A1784">
        <v>1782</v>
      </c>
      <c r="B1784" s="3" t="s">
        <v>1783</v>
      </c>
      <c r="C1784" s="3" t="s">
        <v>5892</v>
      </c>
      <c r="D1784">
        <v>35000</v>
      </c>
      <c r="E1784" s="5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8338</v>
      </c>
      <c r="O1784" s="10">
        <f t="shared" si="162"/>
        <v>15.491428571428573</v>
      </c>
      <c r="P1784" s="5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4">
        <f t="shared" si="166"/>
        <v>42388.575104166666</v>
      </c>
      <c r="T1784" s="14">
        <f t="shared" si="167"/>
        <v>42421.575104166666</v>
      </c>
    </row>
    <row r="1785" spans="1:20" ht="45" x14ac:dyDescent="0.25">
      <c r="A1785">
        <v>1783</v>
      </c>
      <c r="B1785" s="3" t="s">
        <v>1784</v>
      </c>
      <c r="C1785" s="3" t="s">
        <v>5893</v>
      </c>
      <c r="D1785">
        <v>40000</v>
      </c>
      <c r="E1785" s="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8338</v>
      </c>
      <c r="O1785" s="10">
        <f t="shared" si="162"/>
        <v>23.692499999999999</v>
      </c>
      <c r="P1785" s="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4">
        <f t="shared" si="166"/>
        <v>42115.949976851851</v>
      </c>
      <c r="T1785" s="14">
        <f t="shared" si="167"/>
        <v>42145.949976851851</v>
      </c>
    </row>
    <row r="1786" spans="1:20" ht="45" x14ac:dyDescent="0.25">
      <c r="A1786">
        <v>1784</v>
      </c>
      <c r="B1786" s="3" t="s">
        <v>1785</v>
      </c>
      <c r="C1786" s="3" t="s">
        <v>5894</v>
      </c>
      <c r="D1786">
        <v>5000</v>
      </c>
      <c r="E1786" s="5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8338</v>
      </c>
      <c r="O1786" s="10">
        <f t="shared" si="162"/>
        <v>39.76</v>
      </c>
      <c r="P1786" s="5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4">
        <f t="shared" si="166"/>
        <v>42003.655555555553</v>
      </c>
      <c r="T1786" s="14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 s="5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8338</v>
      </c>
      <c r="O1787" s="10">
        <f t="shared" si="162"/>
        <v>20.220833333333331</v>
      </c>
      <c r="P1787" s="5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4">
        <f t="shared" si="166"/>
        <v>41897.134895833333</v>
      </c>
      <c r="T1787" s="14">
        <f t="shared" si="167"/>
        <v>41928</v>
      </c>
    </row>
    <row r="1788" spans="1:20" ht="45" x14ac:dyDescent="0.25">
      <c r="A1788">
        <v>1786</v>
      </c>
      <c r="B1788" s="3" t="s">
        <v>1787</v>
      </c>
      <c r="C1788" s="3" t="s">
        <v>5896</v>
      </c>
      <c r="D1788">
        <v>1900</v>
      </c>
      <c r="E1788" s="5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8338</v>
      </c>
      <c r="O1788" s="10">
        <f t="shared" si="162"/>
        <v>47.631578947368418</v>
      </c>
      <c r="P1788" s="5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4">
        <f t="shared" si="166"/>
        <v>41958.550659722227</v>
      </c>
      <c r="T1788" s="14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 s="5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8338</v>
      </c>
      <c r="O1789" s="10">
        <f t="shared" si="162"/>
        <v>15.329999999999998</v>
      </c>
      <c r="P1789" s="5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4">
        <f t="shared" si="166"/>
        <v>42068.65552083333</v>
      </c>
      <c r="T1789" s="14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 s="5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8338</v>
      </c>
      <c r="O1790" s="10">
        <f t="shared" si="162"/>
        <v>1.3818181818181818</v>
      </c>
      <c r="P1790" s="5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4">
        <f t="shared" si="166"/>
        <v>41913.94840277778</v>
      </c>
      <c r="T1790" s="14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 s="5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8338</v>
      </c>
      <c r="O1791" s="10">
        <f t="shared" si="162"/>
        <v>0.5</v>
      </c>
      <c r="P1791" s="5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4">
        <f t="shared" si="166"/>
        <v>41956.250034722223</v>
      </c>
      <c r="T1791" s="14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 s="5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8338</v>
      </c>
      <c r="O1792" s="10">
        <f t="shared" si="162"/>
        <v>4.957575757575758</v>
      </c>
      <c r="P1792" s="5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4">
        <f t="shared" si="166"/>
        <v>42010.674513888895</v>
      </c>
      <c r="T1792" s="14">
        <f t="shared" si="167"/>
        <v>42040.674513888895</v>
      </c>
    </row>
    <row r="1793" spans="1:20" ht="30" x14ac:dyDescent="0.25">
      <c r="A1793">
        <v>1791</v>
      </c>
      <c r="B1793" s="3" t="s">
        <v>1792</v>
      </c>
      <c r="C1793" s="3" t="s">
        <v>5901</v>
      </c>
      <c r="D1793">
        <v>3000</v>
      </c>
      <c r="E1793" s="5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8338</v>
      </c>
      <c r="O1793" s="10">
        <f t="shared" si="162"/>
        <v>3.5666666666666664</v>
      </c>
      <c r="P1793" s="5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4">
        <f t="shared" si="166"/>
        <v>41973.740335648152</v>
      </c>
      <c r="T1793" s="14">
        <f t="shared" si="167"/>
        <v>42033.740335648152</v>
      </c>
    </row>
    <row r="1794" spans="1:20" ht="30" x14ac:dyDescent="0.25">
      <c r="A1794">
        <v>1792</v>
      </c>
      <c r="B1794" s="3" t="s">
        <v>1793</v>
      </c>
      <c r="C1794" s="3" t="s">
        <v>5902</v>
      </c>
      <c r="D1794">
        <v>25000</v>
      </c>
      <c r="E1794" s="5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8338</v>
      </c>
      <c r="O1794" s="10">
        <f t="shared" ref="O1794:O1857" si="168">(E1794/D1794)*100</f>
        <v>61.124000000000002</v>
      </c>
      <c r="P1794" s="5">
        <f t="shared" ref="P1794:P1857" si="169">IFERROR((E1794/L1794),"0")</f>
        <v>109.93525179856115</v>
      </c>
      <c r="Q1794" t="str">
        <f t="shared" ref="Q1794:Q1857" si="170">LEFT(N1794,FIND("/",N1794)-1)</f>
        <v>photography</v>
      </c>
      <c r="R1794" t="str">
        <f t="shared" ref="R1794:R1857" si="171">RIGHT(N1794,LEN(N1794)-SEARCH("/",N1794))</f>
        <v>photobooks</v>
      </c>
      <c r="S1794" s="14">
        <f t="shared" ref="S1794:S1857" si="172">(((J1794/60)/60)/24) + DATE(1970,1,1)</f>
        <v>42189.031041666662</v>
      </c>
      <c r="T1794" s="14">
        <f t="shared" ref="T1794:T1857" si="173">(((I1794/60)/60)/24) + DATE(1970,1,1)</f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 s="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8338</v>
      </c>
      <c r="O1795" s="10">
        <f t="shared" si="168"/>
        <v>1.3333333333333335</v>
      </c>
      <c r="P1795" s="5">
        <f t="shared" si="169"/>
        <v>20</v>
      </c>
      <c r="Q1795" t="str">
        <f t="shared" si="170"/>
        <v>photography</v>
      </c>
      <c r="R1795" t="str">
        <f t="shared" si="171"/>
        <v>photobooks</v>
      </c>
      <c r="S1795" s="14">
        <f t="shared" si="172"/>
        <v>41940.89166666667</v>
      </c>
      <c r="T1795" s="14">
        <f t="shared" si="173"/>
        <v>41970.933333333334</v>
      </c>
    </row>
    <row r="1796" spans="1:20" ht="45" x14ac:dyDescent="0.25">
      <c r="A1796">
        <v>1794</v>
      </c>
      <c r="B1796" s="3" t="s">
        <v>1795</v>
      </c>
      <c r="C1796" s="3" t="s">
        <v>5904</v>
      </c>
      <c r="D1796">
        <v>9000</v>
      </c>
      <c r="E1796" s="5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8338</v>
      </c>
      <c r="O1796" s="10">
        <f t="shared" si="168"/>
        <v>11.077777777777778</v>
      </c>
      <c r="P1796" s="5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4">
        <f t="shared" si="172"/>
        <v>42011.551180555558</v>
      </c>
      <c r="T1796" s="14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 s="5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8338</v>
      </c>
      <c r="O1797" s="10">
        <f t="shared" si="168"/>
        <v>38.735714285714288</v>
      </c>
      <c r="P1797" s="5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4">
        <f t="shared" si="172"/>
        <v>42628.288668981477</v>
      </c>
      <c r="T1797" s="14">
        <f t="shared" si="173"/>
        <v>42657.666666666672</v>
      </c>
    </row>
    <row r="1798" spans="1:20" ht="45" x14ac:dyDescent="0.25">
      <c r="A1798">
        <v>1796</v>
      </c>
      <c r="B1798" s="3" t="s">
        <v>1797</v>
      </c>
      <c r="C1798" s="3" t="s">
        <v>5906</v>
      </c>
      <c r="D1798">
        <v>19000</v>
      </c>
      <c r="E1798" s="5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8338</v>
      </c>
      <c r="O1798" s="10">
        <f t="shared" si="168"/>
        <v>22.05263157894737</v>
      </c>
      <c r="P1798" s="5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4">
        <f t="shared" si="172"/>
        <v>42515.439421296294</v>
      </c>
      <c r="T1798" s="14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 s="5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8338</v>
      </c>
      <c r="O1799" s="10">
        <f t="shared" si="168"/>
        <v>67.55</v>
      </c>
      <c r="P1799" s="5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4">
        <f t="shared" si="172"/>
        <v>42689.56931712963</v>
      </c>
      <c r="T1799" s="14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 s="5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8338</v>
      </c>
      <c r="O1800" s="10">
        <f t="shared" si="168"/>
        <v>13.637499999999999</v>
      </c>
      <c r="P1800" s="5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4">
        <f t="shared" si="172"/>
        <v>42344.32677083333</v>
      </c>
      <c r="T1800" s="14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 s="5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8338</v>
      </c>
      <c r="O1801" s="10">
        <f t="shared" si="168"/>
        <v>1.7457500000000001</v>
      </c>
      <c r="P1801" s="5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4">
        <f t="shared" si="172"/>
        <v>41934.842685185184</v>
      </c>
      <c r="T1801" s="14">
        <f t="shared" si="173"/>
        <v>41954.884351851855</v>
      </c>
    </row>
    <row r="1802" spans="1:20" ht="45" x14ac:dyDescent="0.25">
      <c r="A1802">
        <v>1800</v>
      </c>
      <c r="B1802" s="3" t="s">
        <v>1801</v>
      </c>
      <c r="C1802" s="3" t="s">
        <v>5910</v>
      </c>
      <c r="D1802">
        <v>46260</v>
      </c>
      <c r="E1802" s="5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8338</v>
      </c>
      <c r="O1802" s="10">
        <f t="shared" si="168"/>
        <v>20.44963251188932</v>
      </c>
      <c r="P1802" s="5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4">
        <f t="shared" si="172"/>
        <v>42623.606134259258</v>
      </c>
      <c r="T1802" s="14">
        <f t="shared" si="173"/>
        <v>42653.606134259258</v>
      </c>
    </row>
    <row r="1803" spans="1:20" ht="45" x14ac:dyDescent="0.25">
      <c r="A1803">
        <v>1801</v>
      </c>
      <c r="B1803" s="3" t="s">
        <v>1802</v>
      </c>
      <c r="C1803" s="3" t="s">
        <v>5911</v>
      </c>
      <c r="D1803">
        <v>17000</v>
      </c>
      <c r="E1803" s="5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8338</v>
      </c>
      <c r="O1803" s="10">
        <f t="shared" si="168"/>
        <v>13.852941176470587</v>
      </c>
      <c r="P1803" s="5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4">
        <f t="shared" si="172"/>
        <v>42321.660509259258</v>
      </c>
      <c r="T1803" s="14">
        <f t="shared" si="173"/>
        <v>42353.506944444445</v>
      </c>
    </row>
    <row r="1804" spans="1:20" ht="30" x14ac:dyDescent="0.25">
      <c r="A1804">
        <v>1802</v>
      </c>
      <c r="B1804" s="3" t="s">
        <v>1803</v>
      </c>
      <c r="C1804" s="3" t="s">
        <v>5912</v>
      </c>
      <c r="D1804">
        <v>3500</v>
      </c>
      <c r="E1804" s="5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8338</v>
      </c>
      <c r="O1804" s="10">
        <f t="shared" si="168"/>
        <v>48.485714285714288</v>
      </c>
      <c r="P1804" s="5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4">
        <f t="shared" si="172"/>
        <v>42159.47256944445</v>
      </c>
      <c r="T1804" s="14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 s="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8338</v>
      </c>
      <c r="O1805" s="10">
        <f t="shared" si="168"/>
        <v>30.8</v>
      </c>
      <c r="P1805" s="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4">
        <f t="shared" si="172"/>
        <v>42018.071550925932</v>
      </c>
      <c r="T1805" s="14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 s="5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8338</v>
      </c>
      <c r="O1806" s="10">
        <f t="shared" si="168"/>
        <v>35.174193548387095</v>
      </c>
      <c r="P1806" s="5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4">
        <f t="shared" si="172"/>
        <v>42282.678287037037</v>
      </c>
      <c r="T1806" s="14">
        <f t="shared" si="173"/>
        <v>42322.719953703709</v>
      </c>
    </row>
    <row r="1807" spans="1:20" ht="45" x14ac:dyDescent="0.25">
      <c r="A1807">
        <v>1805</v>
      </c>
      <c r="B1807" s="3" t="s">
        <v>1806</v>
      </c>
      <c r="C1807" s="3" t="s">
        <v>5915</v>
      </c>
      <c r="D1807">
        <v>22500</v>
      </c>
      <c r="E1807" s="5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8338</v>
      </c>
      <c r="O1807" s="10">
        <f t="shared" si="168"/>
        <v>36.404444444444444</v>
      </c>
      <c r="P1807" s="5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4">
        <f t="shared" si="172"/>
        <v>42247.803912037038</v>
      </c>
      <c r="T1807" s="14">
        <f t="shared" si="173"/>
        <v>42279.75</v>
      </c>
    </row>
    <row r="1808" spans="1:20" ht="45" x14ac:dyDescent="0.25">
      <c r="A1808">
        <v>1806</v>
      </c>
      <c r="B1808" s="3" t="s">
        <v>1807</v>
      </c>
      <c r="C1808" s="3" t="s">
        <v>5916</v>
      </c>
      <c r="D1808">
        <v>20000</v>
      </c>
      <c r="E1808" s="5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8338</v>
      </c>
      <c r="O1808" s="10">
        <f t="shared" si="168"/>
        <v>2.9550000000000001</v>
      </c>
      <c r="P1808" s="5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4">
        <f t="shared" si="172"/>
        <v>41877.638298611113</v>
      </c>
      <c r="T1808" s="14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 s="5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8338</v>
      </c>
      <c r="O1809" s="10">
        <f t="shared" si="168"/>
        <v>11.06</v>
      </c>
      <c r="P1809" s="5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4">
        <f t="shared" si="172"/>
        <v>41880.068437499998</v>
      </c>
      <c r="T1809" s="14">
        <f t="shared" si="173"/>
        <v>41910.068437499998</v>
      </c>
    </row>
    <row r="1810" spans="1:20" ht="45" x14ac:dyDescent="0.25">
      <c r="A1810">
        <v>1808</v>
      </c>
      <c r="B1810" s="3" t="s">
        <v>1809</v>
      </c>
      <c r="C1810" s="3" t="s">
        <v>5918</v>
      </c>
      <c r="D1810">
        <v>28000</v>
      </c>
      <c r="E1810" s="5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8338</v>
      </c>
      <c r="O1810" s="10">
        <f t="shared" si="168"/>
        <v>41.407142857142858</v>
      </c>
      <c r="P1810" s="5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4">
        <f t="shared" si="172"/>
        <v>42742.680902777778</v>
      </c>
      <c r="T1810" s="14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 s="5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8338</v>
      </c>
      <c r="O1811" s="10">
        <f t="shared" si="168"/>
        <v>10.857142857142858</v>
      </c>
      <c r="P1811" s="5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4">
        <f t="shared" si="172"/>
        <v>42029.907858796301</v>
      </c>
      <c r="T1811" s="14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 s="5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8338</v>
      </c>
      <c r="O1812" s="10">
        <f t="shared" si="168"/>
        <v>3.3333333333333335</v>
      </c>
      <c r="P1812" s="5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4">
        <f t="shared" si="172"/>
        <v>41860.91002314815</v>
      </c>
      <c r="T1812" s="14">
        <f t="shared" si="173"/>
        <v>41872.91002314815</v>
      </c>
    </row>
    <row r="1813" spans="1:20" ht="30" x14ac:dyDescent="0.25">
      <c r="A1813">
        <v>1811</v>
      </c>
      <c r="B1813" s="3" t="s">
        <v>1812</v>
      </c>
      <c r="C1813" s="3" t="s">
        <v>5921</v>
      </c>
      <c r="D1813">
        <v>54000</v>
      </c>
      <c r="E1813" s="5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8338</v>
      </c>
      <c r="O1813" s="10">
        <f t="shared" si="168"/>
        <v>7.407407407407407E-2</v>
      </c>
      <c r="P1813" s="5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4">
        <f t="shared" si="172"/>
        <v>41876.433680555558</v>
      </c>
      <c r="T1813" s="14">
        <f t="shared" si="173"/>
        <v>41936.166666666664</v>
      </c>
    </row>
    <row r="1814" spans="1:20" ht="45" x14ac:dyDescent="0.25">
      <c r="A1814">
        <v>1812</v>
      </c>
      <c r="B1814" s="3" t="s">
        <v>1813</v>
      </c>
      <c r="C1814" s="3" t="s">
        <v>5922</v>
      </c>
      <c r="D1814">
        <v>6500</v>
      </c>
      <c r="E1814" s="5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8338</v>
      </c>
      <c r="O1814" s="10">
        <f t="shared" si="168"/>
        <v>13.307692307692307</v>
      </c>
      <c r="P1814" s="5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4">
        <f t="shared" si="172"/>
        <v>42524.318703703699</v>
      </c>
      <c r="T1814" s="14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 s="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8338</v>
      </c>
      <c r="O1815" s="10">
        <f t="shared" si="168"/>
        <v>0</v>
      </c>
      <c r="P1815" s="5" t="str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4">
        <f t="shared" si="172"/>
        <v>41829.889027777775</v>
      </c>
      <c r="T1815" s="14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 s="5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8338</v>
      </c>
      <c r="O1816" s="10">
        <f t="shared" si="168"/>
        <v>49.183333333333337</v>
      </c>
      <c r="P1816" s="5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4">
        <f t="shared" si="172"/>
        <v>42033.314074074078</v>
      </c>
      <c r="T1816" s="14">
        <f t="shared" si="173"/>
        <v>42063.314074074078</v>
      </c>
    </row>
    <row r="1817" spans="1:20" ht="45" x14ac:dyDescent="0.25">
      <c r="A1817">
        <v>1815</v>
      </c>
      <c r="B1817" s="3" t="s">
        <v>1816</v>
      </c>
      <c r="C1817" s="3" t="s">
        <v>5925</v>
      </c>
      <c r="D1817">
        <v>3000</v>
      </c>
      <c r="E1817" s="5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8338</v>
      </c>
      <c r="O1817" s="10">
        <f t="shared" si="168"/>
        <v>0</v>
      </c>
      <c r="P1817" s="5" t="str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4">
        <f t="shared" si="172"/>
        <v>42172.906678240746</v>
      </c>
      <c r="T1817" s="14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 s="5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8338</v>
      </c>
      <c r="O1818" s="10">
        <f t="shared" si="168"/>
        <v>2.036</v>
      </c>
      <c r="P1818" s="5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4">
        <f t="shared" si="172"/>
        <v>42548.876192129625</v>
      </c>
      <c r="T1818" s="14">
        <f t="shared" si="173"/>
        <v>42576.791666666672</v>
      </c>
    </row>
    <row r="1819" spans="1:20" ht="30" x14ac:dyDescent="0.25">
      <c r="A1819">
        <v>1817</v>
      </c>
      <c r="B1819" s="3" t="s">
        <v>1818</v>
      </c>
      <c r="C1819" s="3" t="s">
        <v>5927</v>
      </c>
      <c r="D1819">
        <v>18000</v>
      </c>
      <c r="E1819" s="5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8338</v>
      </c>
      <c r="O1819" s="10">
        <f t="shared" si="168"/>
        <v>52.327777777777776</v>
      </c>
      <c r="P1819" s="5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4">
        <f t="shared" si="172"/>
        <v>42705.662118055552</v>
      </c>
      <c r="T1819" s="14">
        <f t="shared" si="173"/>
        <v>42765.290972222225</v>
      </c>
    </row>
    <row r="1820" spans="1:20" ht="30" x14ac:dyDescent="0.25">
      <c r="A1820">
        <v>1818</v>
      </c>
      <c r="B1820" s="3" t="s">
        <v>1819</v>
      </c>
      <c r="C1820" s="3" t="s">
        <v>5928</v>
      </c>
      <c r="D1820">
        <v>15000</v>
      </c>
      <c r="E1820" s="5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8338</v>
      </c>
      <c r="O1820" s="10">
        <f t="shared" si="168"/>
        <v>0</v>
      </c>
      <c r="P1820" s="5" t="str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4">
        <f t="shared" si="172"/>
        <v>42067.234375</v>
      </c>
      <c r="T1820" s="14">
        <f t="shared" si="173"/>
        <v>42097.192708333328</v>
      </c>
    </row>
    <row r="1821" spans="1:20" ht="45" x14ac:dyDescent="0.25">
      <c r="A1821">
        <v>1819</v>
      </c>
      <c r="B1821" s="3" t="s">
        <v>1820</v>
      </c>
      <c r="C1821" s="3" t="s">
        <v>5929</v>
      </c>
      <c r="D1821">
        <v>1200</v>
      </c>
      <c r="E1821" s="5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8338</v>
      </c>
      <c r="O1821" s="10">
        <f t="shared" si="168"/>
        <v>2.083333333333333</v>
      </c>
      <c r="P1821" s="5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4">
        <f t="shared" si="172"/>
        <v>41820.752268518518</v>
      </c>
      <c r="T1821" s="14">
        <f t="shared" si="173"/>
        <v>41850.752268518518</v>
      </c>
    </row>
    <row r="1822" spans="1:20" ht="45" x14ac:dyDescent="0.25">
      <c r="A1822">
        <v>1820</v>
      </c>
      <c r="B1822" s="3" t="s">
        <v>1821</v>
      </c>
      <c r="C1822" s="3" t="s">
        <v>5930</v>
      </c>
      <c r="D1822">
        <v>26000</v>
      </c>
      <c r="E1822" s="5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8338</v>
      </c>
      <c r="O1822" s="10">
        <f t="shared" si="168"/>
        <v>6.565384615384616</v>
      </c>
      <c r="P1822" s="5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4">
        <f t="shared" si="172"/>
        <v>42065.084375000006</v>
      </c>
      <c r="T1822" s="14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 s="5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8329</v>
      </c>
      <c r="O1823" s="10">
        <f t="shared" si="168"/>
        <v>134.88999999999999</v>
      </c>
      <c r="P1823" s="5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4">
        <f t="shared" si="172"/>
        <v>40926.319062499999</v>
      </c>
      <c r="T1823" s="14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 s="5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8329</v>
      </c>
      <c r="O1824" s="10">
        <f t="shared" si="168"/>
        <v>100</v>
      </c>
      <c r="P1824" s="5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4">
        <f t="shared" si="172"/>
        <v>41634.797013888885</v>
      </c>
      <c r="T1824" s="14">
        <f t="shared" si="173"/>
        <v>41670.792361111111</v>
      </c>
    </row>
    <row r="1825" spans="1:20" ht="45" x14ac:dyDescent="0.25">
      <c r="A1825">
        <v>1823</v>
      </c>
      <c r="B1825" s="3" t="s">
        <v>1824</v>
      </c>
      <c r="C1825" s="3" t="s">
        <v>5933</v>
      </c>
      <c r="D1825">
        <v>700</v>
      </c>
      <c r="E1825" s="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8329</v>
      </c>
      <c r="O1825" s="10">
        <f t="shared" si="168"/>
        <v>115.85714285714286</v>
      </c>
      <c r="P1825" s="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4">
        <f t="shared" si="172"/>
        <v>41176.684907407405</v>
      </c>
      <c r="T1825" s="14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 s="5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8329</v>
      </c>
      <c r="O1826" s="10">
        <f t="shared" si="168"/>
        <v>100.06666666666666</v>
      </c>
      <c r="P1826" s="5">
        <f t="shared" si="169"/>
        <v>75.05</v>
      </c>
      <c r="Q1826" t="str">
        <f t="shared" si="170"/>
        <v>music</v>
      </c>
      <c r="R1826" t="str">
        <f t="shared" si="171"/>
        <v>rock</v>
      </c>
      <c r="S1826" s="14">
        <f t="shared" si="172"/>
        <v>41626.916284722225</v>
      </c>
      <c r="T1826" s="14">
        <f t="shared" si="173"/>
        <v>41647.088888888888</v>
      </c>
    </row>
    <row r="1827" spans="1:20" ht="45" x14ac:dyDescent="0.25">
      <c r="A1827">
        <v>1825</v>
      </c>
      <c r="B1827" s="3" t="s">
        <v>1826</v>
      </c>
      <c r="C1827" s="3" t="s">
        <v>5935</v>
      </c>
      <c r="D1827">
        <v>2000</v>
      </c>
      <c r="E1827" s="5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8329</v>
      </c>
      <c r="O1827" s="10">
        <f t="shared" si="168"/>
        <v>105.05</v>
      </c>
      <c r="P1827" s="5">
        <f t="shared" si="169"/>
        <v>42.02</v>
      </c>
      <c r="Q1827" t="str">
        <f t="shared" si="170"/>
        <v>music</v>
      </c>
      <c r="R1827" t="str">
        <f t="shared" si="171"/>
        <v>rock</v>
      </c>
      <c r="S1827" s="14">
        <f t="shared" si="172"/>
        <v>41443.83452546296</v>
      </c>
      <c r="T1827" s="14">
        <f t="shared" si="173"/>
        <v>41466.83452546296</v>
      </c>
    </row>
    <row r="1828" spans="1:20" x14ac:dyDescent="0.25">
      <c r="A1828">
        <v>1826</v>
      </c>
      <c r="B1828" s="3" t="s">
        <v>1827</v>
      </c>
      <c r="C1828" s="3" t="s">
        <v>5936</v>
      </c>
      <c r="D1828">
        <v>2000</v>
      </c>
      <c r="E1828" s="5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8329</v>
      </c>
      <c r="O1828" s="10">
        <f t="shared" si="168"/>
        <v>101</v>
      </c>
      <c r="P1828" s="5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4">
        <f t="shared" si="172"/>
        <v>41657.923807870371</v>
      </c>
      <c r="T1828" s="14">
        <f t="shared" si="173"/>
        <v>41687.923807870371</v>
      </c>
    </row>
    <row r="1829" spans="1:20" ht="45" x14ac:dyDescent="0.25">
      <c r="A1829">
        <v>1827</v>
      </c>
      <c r="B1829" s="3" t="s">
        <v>1828</v>
      </c>
      <c r="C1829" s="3" t="s">
        <v>5937</v>
      </c>
      <c r="D1829">
        <v>8000</v>
      </c>
      <c r="E1829" s="5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8329</v>
      </c>
      <c r="O1829" s="10">
        <f t="shared" si="168"/>
        <v>100.66250000000001</v>
      </c>
      <c r="P1829" s="5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4">
        <f t="shared" si="172"/>
        <v>40555.325937499998</v>
      </c>
      <c r="T1829" s="14">
        <f t="shared" si="173"/>
        <v>40605.325937499998</v>
      </c>
    </row>
    <row r="1830" spans="1:20" ht="45" x14ac:dyDescent="0.25">
      <c r="A1830">
        <v>1828</v>
      </c>
      <c r="B1830" s="3" t="s">
        <v>1829</v>
      </c>
      <c r="C1830" s="3" t="s">
        <v>5938</v>
      </c>
      <c r="D1830">
        <v>20000</v>
      </c>
      <c r="E1830" s="5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8329</v>
      </c>
      <c r="O1830" s="10">
        <f t="shared" si="168"/>
        <v>100.16000000000001</v>
      </c>
      <c r="P1830" s="5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4">
        <f t="shared" si="172"/>
        <v>41736.899652777778</v>
      </c>
      <c r="T1830" s="14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 s="5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8329</v>
      </c>
      <c r="O1831" s="10">
        <f t="shared" si="168"/>
        <v>166.68333333333334</v>
      </c>
      <c r="P1831" s="5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4">
        <f t="shared" si="172"/>
        <v>40516.087627314817</v>
      </c>
      <c r="T1831" s="14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 s="5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8329</v>
      </c>
      <c r="O1832" s="10">
        <f t="shared" si="168"/>
        <v>101.53333333333335</v>
      </c>
      <c r="P1832" s="5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4">
        <f t="shared" si="172"/>
        <v>41664.684108796297</v>
      </c>
      <c r="T1832" s="14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 s="5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8329</v>
      </c>
      <c r="O1833" s="10">
        <f t="shared" si="168"/>
        <v>103</v>
      </c>
      <c r="P1833" s="5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4">
        <f t="shared" si="172"/>
        <v>41026.996099537035</v>
      </c>
      <c r="T1833" s="14">
        <f t="shared" si="173"/>
        <v>41041.996099537035</v>
      </c>
    </row>
    <row r="1834" spans="1:20" ht="45" x14ac:dyDescent="0.25">
      <c r="A1834">
        <v>1832</v>
      </c>
      <c r="B1834" s="3" t="s">
        <v>1833</v>
      </c>
      <c r="C1834" s="3" t="s">
        <v>5942</v>
      </c>
      <c r="D1834">
        <v>350</v>
      </c>
      <c r="E1834" s="5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8329</v>
      </c>
      <c r="O1834" s="10">
        <f t="shared" si="168"/>
        <v>142.85714285714286</v>
      </c>
      <c r="P1834" s="5">
        <f t="shared" si="169"/>
        <v>25</v>
      </c>
      <c r="Q1834" t="str">
        <f t="shared" si="170"/>
        <v>music</v>
      </c>
      <c r="R1834" t="str">
        <f t="shared" si="171"/>
        <v>rock</v>
      </c>
      <c r="S1834" s="14">
        <f t="shared" si="172"/>
        <v>40576.539664351854</v>
      </c>
      <c r="T1834" s="14">
        <f t="shared" si="173"/>
        <v>40606.539664351854</v>
      </c>
    </row>
    <row r="1835" spans="1:20" ht="45" x14ac:dyDescent="0.25">
      <c r="A1835">
        <v>1833</v>
      </c>
      <c r="B1835" s="3" t="s">
        <v>1834</v>
      </c>
      <c r="C1835" s="3" t="s">
        <v>5943</v>
      </c>
      <c r="D1835">
        <v>400</v>
      </c>
      <c r="E1835" s="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8329</v>
      </c>
      <c r="O1835" s="10">
        <f t="shared" si="168"/>
        <v>262.5</v>
      </c>
      <c r="P1835" s="5">
        <f t="shared" si="169"/>
        <v>42</v>
      </c>
      <c r="Q1835" t="str">
        <f t="shared" si="170"/>
        <v>music</v>
      </c>
      <c r="R1835" t="str">
        <f t="shared" si="171"/>
        <v>rock</v>
      </c>
      <c r="S1835" s="14">
        <f t="shared" si="172"/>
        <v>41303.044016203705</v>
      </c>
      <c r="T1835" s="14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 s="5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8329</v>
      </c>
      <c r="O1836" s="10">
        <f t="shared" si="168"/>
        <v>118.05000000000001</v>
      </c>
      <c r="P1836" s="5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4">
        <f t="shared" si="172"/>
        <v>41988.964062500003</v>
      </c>
      <c r="T1836" s="14">
        <f t="shared" si="173"/>
        <v>42028.964062500003</v>
      </c>
    </row>
    <row r="1837" spans="1:20" ht="60" x14ac:dyDescent="0.25">
      <c r="A1837">
        <v>1835</v>
      </c>
      <c r="B1837" s="3" t="s">
        <v>1836</v>
      </c>
      <c r="C1837" s="3" t="s">
        <v>5945</v>
      </c>
      <c r="D1837">
        <v>500</v>
      </c>
      <c r="E1837" s="5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8329</v>
      </c>
      <c r="O1837" s="10">
        <f t="shared" si="168"/>
        <v>104</v>
      </c>
      <c r="P1837" s="5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4">
        <f t="shared" si="172"/>
        <v>42430.702210648145</v>
      </c>
      <c r="T1837" s="14">
        <f t="shared" si="173"/>
        <v>42460.660543981481</v>
      </c>
    </row>
    <row r="1838" spans="1:20" x14ac:dyDescent="0.25">
      <c r="A1838">
        <v>1836</v>
      </c>
      <c r="B1838" s="3" t="s">
        <v>1837</v>
      </c>
      <c r="C1838" s="3" t="s">
        <v>5946</v>
      </c>
      <c r="D1838">
        <v>5000</v>
      </c>
      <c r="E1838" s="5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8329</v>
      </c>
      <c r="O1838" s="10">
        <f t="shared" si="168"/>
        <v>200.34</v>
      </c>
      <c r="P1838" s="5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4">
        <f t="shared" si="172"/>
        <v>41305.809363425928</v>
      </c>
      <c r="T1838" s="14">
        <f t="shared" si="173"/>
        <v>41322.809363425928</v>
      </c>
    </row>
    <row r="1839" spans="1:20" ht="45" x14ac:dyDescent="0.25">
      <c r="A1839">
        <v>1837</v>
      </c>
      <c r="B1839" s="3" t="s">
        <v>1838</v>
      </c>
      <c r="C1839" s="3" t="s">
        <v>5947</v>
      </c>
      <c r="D1839">
        <v>600</v>
      </c>
      <c r="E1839" s="5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8329</v>
      </c>
      <c r="O1839" s="10">
        <f t="shared" si="168"/>
        <v>306.83333333333331</v>
      </c>
      <c r="P1839" s="5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4">
        <f t="shared" si="172"/>
        <v>40926.047858796301</v>
      </c>
      <c r="T1839" s="14">
        <f t="shared" si="173"/>
        <v>40986.006192129629</v>
      </c>
    </row>
    <row r="1840" spans="1:20" ht="45" x14ac:dyDescent="0.25">
      <c r="A1840">
        <v>1838</v>
      </c>
      <c r="B1840" s="3" t="s">
        <v>1839</v>
      </c>
      <c r="C1840" s="3" t="s">
        <v>5948</v>
      </c>
      <c r="D1840">
        <v>1000</v>
      </c>
      <c r="E1840" s="5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8329</v>
      </c>
      <c r="O1840" s="10">
        <f t="shared" si="168"/>
        <v>100.149</v>
      </c>
      <c r="P1840" s="5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4">
        <f t="shared" si="172"/>
        <v>40788.786539351851</v>
      </c>
      <c r="T1840" s="14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 s="5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8329</v>
      </c>
      <c r="O1841" s="10">
        <f t="shared" si="168"/>
        <v>205.29999999999998</v>
      </c>
      <c r="P1841" s="5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4">
        <f t="shared" si="172"/>
        <v>42614.722013888888</v>
      </c>
      <c r="T1841" s="14">
        <f t="shared" si="173"/>
        <v>42644.722013888888</v>
      </c>
    </row>
    <row r="1842" spans="1:20" ht="45" x14ac:dyDescent="0.25">
      <c r="A1842">
        <v>1840</v>
      </c>
      <c r="B1842" s="3" t="s">
        <v>1841</v>
      </c>
      <c r="C1842" s="3" t="s">
        <v>5950</v>
      </c>
      <c r="D1842">
        <v>900</v>
      </c>
      <c r="E1842" s="5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8329</v>
      </c>
      <c r="O1842" s="10">
        <f t="shared" si="168"/>
        <v>108.88888888888889</v>
      </c>
      <c r="P1842" s="5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4">
        <f t="shared" si="172"/>
        <v>41382.096180555556</v>
      </c>
      <c r="T1842" s="14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 s="5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8329</v>
      </c>
      <c r="O1843" s="10">
        <f t="shared" si="168"/>
        <v>101.75</v>
      </c>
      <c r="P1843" s="5">
        <f t="shared" si="169"/>
        <v>50.875</v>
      </c>
      <c r="Q1843" t="str">
        <f t="shared" si="170"/>
        <v>music</v>
      </c>
      <c r="R1843" t="str">
        <f t="shared" si="171"/>
        <v>rock</v>
      </c>
      <c r="S1843" s="14">
        <f t="shared" si="172"/>
        <v>41745.84542824074</v>
      </c>
      <c r="T1843" s="14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 s="5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8329</v>
      </c>
      <c r="O1844" s="10">
        <f t="shared" si="168"/>
        <v>125.25</v>
      </c>
      <c r="P1844" s="5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4">
        <f t="shared" si="172"/>
        <v>42031.631724537037</v>
      </c>
      <c r="T1844" s="14">
        <f t="shared" si="173"/>
        <v>42065.249305555553</v>
      </c>
    </row>
    <row r="1845" spans="1:20" ht="45" x14ac:dyDescent="0.25">
      <c r="A1845">
        <v>1843</v>
      </c>
      <c r="B1845" s="3" t="s">
        <v>1844</v>
      </c>
      <c r="C1845" s="3" t="s">
        <v>5953</v>
      </c>
      <c r="D1845">
        <v>10000</v>
      </c>
      <c r="E1845" s="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8329</v>
      </c>
      <c r="O1845" s="10">
        <f t="shared" si="168"/>
        <v>124.0061</v>
      </c>
      <c r="P1845" s="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4">
        <f t="shared" si="172"/>
        <v>40564.994837962964</v>
      </c>
      <c r="T1845" s="14">
        <f t="shared" si="173"/>
        <v>40594.994837962964</v>
      </c>
    </row>
    <row r="1846" spans="1:20" ht="45" x14ac:dyDescent="0.25">
      <c r="A1846">
        <v>1844</v>
      </c>
      <c r="B1846" s="3" t="s">
        <v>1845</v>
      </c>
      <c r="C1846" s="3" t="s">
        <v>5954</v>
      </c>
      <c r="D1846">
        <v>1500</v>
      </c>
      <c r="E1846" s="5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8329</v>
      </c>
      <c r="O1846" s="10">
        <f t="shared" si="168"/>
        <v>101.4</v>
      </c>
      <c r="P1846" s="5">
        <f t="shared" si="169"/>
        <v>76.05</v>
      </c>
      <c r="Q1846" t="str">
        <f t="shared" si="170"/>
        <v>music</v>
      </c>
      <c r="R1846" t="str">
        <f t="shared" si="171"/>
        <v>rock</v>
      </c>
      <c r="S1846" s="14">
        <f t="shared" si="172"/>
        <v>40666.973541666666</v>
      </c>
      <c r="T1846" s="14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 s="5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8329</v>
      </c>
      <c r="O1847" s="10">
        <f t="shared" si="168"/>
        <v>100</v>
      </c>
      <c r="P1847" s="5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4">
        <f t="shared" si="172"/>
        <v>42523.333310185189</v>
      </c>
      <c r="T1847" s="14">
        <f t="shared" si="173"/>
        <v>42538.204861111109</v>
      </c>
    </row>
    <row r="1848" spans="1:20" ht="45" x14ac:dyDescent="0.25">
      <c r="A1848">
        <v>1846</v>
      </c>
      <c r="B1848" s="3" t="s">
        <v>1847</v>
      </c>
      <c r="C1848" s="3" t="s">
        <v>5956</v>
      </c>
      <c r="D1848">
        <v>15000</v>
      </c>
      <c r="E1848" s="5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8329</v>
      </c>
      <c r="O1848" s="10">
        <f t="shared" si="168"/>
        <v>137.92666666666668</v>
      </c>
      <c r="P1848" s="5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4">
        <f t="shared" si="172"/>
        <v>41228.650196759263</v>
      </c>
      <c r="T1848" s="14">
        <f t="shared" si="173"/>
        <v>41258.650196759263</v>
      </c>
    </row>
    <row r="1849" spans="1:20" ht="45" x14ac:dyDescent="0.25">
      <c r="A1849">
        <v>1847</v>
      </c>
      <c r="B1849" s="3" t="s">
        <v>1848</v>
      </c>
      <c r="C1849" s="3" t="s">
        <v>5957</v>
      </c>
      <c r="D1849">
        <v>2500</v>
      </c>
      <c r="E1849" s="5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8329</v>
      </c>
      <c r="O1849" s="10">
        <f t="shared" si="168"/>
        <v>120.88000000000001</v>
      </c>
      <c r="P1849" s="5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4">
        <f t="shared" si="172"/>
        <v>42094.236481481479</v>
      </c>
      <c r="T1849" s="14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 s="5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8329</v>
      </c>
      <c r="O1850" s="10">
        <f t="shared" si="168"/>
        <v>107.36666666666667</v>
      </c>
      <c r="P1850" s="5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4">
        <f t="shared" si="172"/>
        <v>40691.788055555553</v>
      </c>
      <c r="T1850" s="14">
        <f t="shared" si="173"/>
        <v>40755.290972222225</v>
      </c>
    </row>
    <row r="1851" spans="1:20" ht="30" x14ac:dyDescent="0.25">
      <c r="A1851">
        <v>1849</v>
      </c>
      <c r="B1851" s="3" t="s">
        <v>1850</v>
      </c>
      <c r="C1851" s="3" t="s">
        <v>5959</v>
      </c>
      <c r="D1851">
        <v>300</v>
      </c>
      <c r="E1851" s="5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8329</v>
      </c>
      <c r="O1851" s="10">
        <f t="shared" si="168"/>
        <v>100.33333333333334</v>
      </c>
      <c r="P1851" s="5">
        <f t="shared" si="169"/>
        <v>37.625</v>
      </c>
      <c r="Q1851" t="str">
        <f t="shared" si="170"/>
        <v>music</v>
      </c>
      <c r="R1851" t="str">
        <f t="shared" si="171"/>
        <v>rock</v>
      </c>
      <c r="S1851" s="14">
        <f t="shared" si="172"/>
        <v>41169.845590277779</v>
      </c>
      <c r="T1851" s="14">
        <f t="shared" si="173"/>
        <v>41199.845590277779</v>
      </c>
    </row>
    <row r="1852" spans="1:20" ht="45" x14ac:dyDescent="0.25">
      <c r="A1852">
        <v>1850</v>
      </c>
      <c r="B1852" s="3" t="s">
        <v>1851</v>
      </c>
      <c r="C1852" s="3" t="s">
        <v>5960</v>
      </c>
      <c r="D1852">
        <v>9000</v>
      </c>
      <c r="E1852" s="5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8329</v>
      </c>
      <c r="O1852" s="10">
        <f t="shared" si="168"/>
        <v>101.52222222222223</v>
      </c>
      <c r="P1852" s="5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4">
        <f t="shared" si="172"/>
        <v>41800.959490740745</v>
      </c>
      <c r="T1852" s="14">
        <f t="shared" si="173"/>
        <v>41830.959490740745</v>
      </c>
    </row>
    <row r="1853" spans="1:20" ht="45" x14ac:dyDescent="0.25">
      <c r="A1853">
        <v>1851</v>
      </c>
      <c r="B1853" s="3" t="s">
        <v>1852</v>
      </c>
      <c r="C1853" s="3" t="s">
        <v>5961</v>
      </c>
      <c r="D1853">
        <v>1300</v>
      </c>
      <c r="E1853" s="5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8329</v>
      </c>
      <c r="O1853" s="10">
        <f t="shared" si="168"/>
        <v>100.07692307692308</v>
      </c>
      <c r="P1853" s="5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4">
        <f t="shared" si="172"/>
        <v>41827.906689814816</v>
      </c>
      <c r="T1853" s="14">
        <f t="shared" si="173"/>
        <v>41848.041666666664</v>
      </c>
    </row>
    <row r="1854" spans="1:20" ht="45" x14ac:dyDescent="0.25">
      <c r="A1854">
        <v>1852</v>
      </c>
      <c r="B1854" s="3" t="s">
        <v>1853</v>
      </c>
      <c r="C1854" s="3" t="s">
        <v>5962</v>
      </c>
      <c r="D1854">
        <v>15000</v>
      </c>
      <c r="E1854" s="5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8329</v>
      </c>
      <c r="O1854" s="10">
        <f t="shared" si="168"/>
        <v>116.96666666666667</v>
      </c>
      <c r="P1854" s="5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4">
        <f t="shared" si="172"/>
        <v>42081.77143518519</v>
      </c>
      <c r="T1854" s="14">
        <f t="shared" si="173"/>
        <v>42119</v>
      </c>
    </row>
    <row r="1855" spans="1:20" ht="45" x14ac:dyDescent="0.25">
      <c r="A1855">
        <v>1853</v>
      </c>
      <c r="B1855" s="3" t="s">
        <v>1854</v>
      </c>
      <c r="C1855" s="3" t="s">
        <v>5963</v>
      </c>
      <c r="D1855">
        <v>800</v>
      </c>
      <c r="E1855" s="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8329</v>
      </c>
      <c r="O1855" s="10">
        <f t="shared" si="168"/>
        <v>101.875</v>
      </c>
      <c r="P1855" s="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4">
        <f t="shared" si="172"/>
        <v>41177.060381944444</v>
      </c>
      <c r="T1855" s="14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 s="5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8329</v>
      </c>
      <c r="O1856" s="10">
        <f t="shared" si="168"/>
        <v>102.12366666666665</v>
      </c>
      <c r="P1856" s="5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4">
        <f t="shared" si="172"/>
        <v>41388.021261574075</v>
      </c>
      <c r="T1856" s="14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 s="5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8329</v>
      </c>
      <c r="O1857" s="10">
        <f t="shared" si="168"/>
        <v>154.05897142857143</v>
      </c>
      <c r="P1857" s="5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4">
        <f t="shared" si="172"/>
        <v>41600.538657407407</v>
      </c>
      <c r="T1857" s="14">
        <f t="shared" si="173"/>
        <v>41645.538657407407</v>
      </c>
    </row>
    <row r="1858" spans="1:20" ht="45" x14ac:dyDescent="0.25">
      <c r="A1858">
        <v>1856</v>
      </c>
      <c r="B1858" s="3" t="s">
        <v>1857</v>
      </c>
      <c r="C1858" s="3" t="s">
        <v>5966</v>
      </c>
      <c r="D1858">
        <v>2000</v>
      </c>
      <c r="E1858" s="5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8329</v>
      </c>
      <c r="O1858" s="10">
        <f t="shared" ref="O1858:O1921" si="174">(E1858/D1858)*100</f>
        <v>101.25</v>
      </c>
      <c r="P1858" s="5">
        <f t="shared" ref="P1858:P1921" si="175">IFERROR((E1858/L1858),"0")</f>
        <v>53.289473684210527</v>
      </c>
      <c r="Q1858" t="str">
        <f t="shared" ref="Q1858:Q1921" si="176">LEFT(N1858,FIND("/",N1858)-1)</f>
        <v>music</v>
      </c>
      <c r="R1858" t="str">
        <f t="shared" ref="R1858:R1921" si="177">RIGHT(N1858,LEN(N1858)-SEARCH("/",N1858))</f>
        <v>rock</v>
      </c>
      <c r="S1858" s="14">
        <f t="shared" ref="S1858:S1921" si="178">(((J1858/60)/60)/24) + DATE(1970,1,1)</f>
        <v>41817.854999999996</v>
      </c>
      <c r="T1858" s="14">
        <f t="shared" ref="T1858:T1921" si="179">(((I1858/60)/60)/24) + DATE(1970,1,1)</f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 s="5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8329</v>
      </c>
      <c r="O1859" s="10">
        <f t="shared" si="174"/>
        <v>100</v>
      </c>
      <c r="P1859" s="5">
        <f t="shared" si="175"/>
        <v>136.36363636363637</v>
      </c>
      <c r="Q1859" t="str">
        <f t="shared" si="176"/>
        <v>music</v>
      </c>
      <c r="R1859" t="str">
        <f t="shared" si="177"/>
        <v>rock</v>
      </c>
      <c r="S1859" s="14">
        <f t="shared" si="178"/>
        <v>41864.76866898148</v>
      </c>
      <c r="T1859" s="14">
        <f t="shared" si="179"/>
        <v>41894.76866898148</v>
      </c>
    </row>
    <row r="1860" spans="1:20" ht="45" x14ac:dyDescent="0.25">
      <c r="A1860">
        <v>1858</v>
      </c>
      <c r="B1860" s="3" t="s">
        <v>1859</v>
      </c>
      <c r="C1860" s="3" t="s">
        <v>5968</v>
      </c>
      <c r="D1860">
        <v>5555.55</v>
      </c>
      <c r="E1860" s="5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8329</v>
      </c>
      <c r="O1860" s="10">
        <f t="shared" si="174"/>
        <v>108.74800874800874</v>
      </c>
      <c r="P1860" s="5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4">
        <f t="shared" si="178"/>
        <v>40833.200474537036</v>
      </c>
      <c r="T1860" s="14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 s="5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8329</v>
      </c>
      <c r="O1861" s="10">
        <f t="shared" si="174"/>
        <v>131.83333333333334</v>
      </c>
      <c r="P1861" s="5">
        <f t="shared" si="175"/>
        <v>70.625</v>
      </c>
      <c r="Q1861" t="str">
        <f t="shared" si="176"/>
        <v>music</v>
      </c>
      <c r="R1861" t="str">
        <f t="shared" si="177"/>
        <v>rock</v>
      </c>
      <c r="S1861" s="14">
        <f t="shared" si="178"/>
        <v>40778.770011574074</v>
      </c>
      <c r="T1861" s="14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 s="5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8329</v>
      </c>
      <c r="O1862" s="10">
        <f t="shared" si="174"/>
        <v>133.46666666666667</v>
      </c>
      <c r="P1862" s="5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4">
        <f t="shared" si="178"/>
        <v>41655.709305555552</v>
      </c>
      <c r="T1862" s="14">
        <f t="shared" si="179"/>
        <v>41676.709305555552</v>
      </c>
    </row>
    <row r="1863" spans="1:20" ht="45" x14ac:dyDescent="0.25">
      <c r="A1863">
        <v>1861</v>
      </c>
      <c r="B1863" s="3" t="s">
        <v>1862</v>
      </c>
      <c r="C1863" s="3" t="s">
        <v>5971</v>
      </c>
      <c r="D1863">
        <v>250000</v>
      </c>
      <c r="E1863" s="5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8336</v>
      </c>
      <c r="O1863" s="10">
        <f t="shared" si="174"/>
        <v>0</v>
      </c>
      <c r="P1863" s="5" t="str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4">
        <f t="shared" si="178"/>
        <v>42000.300243055557</v>
      </c>
      <c r="T1863" s="14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 s="5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8336</v>
      </c>
      <c r="O1864" s="10">
        <f t="shared" si="174"/>
        <v>8.0833333333333321</v>
      </c>
      <c r="P1864" s="5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4">
        <f t="shared" si="178"/>
        <v>42755.492754629624</v>
      </c>
      <c r="T1864" s="14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 s="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8336</v>
      </c>
      <c r="O1865" s="10">
        <f t="shared" si="174"/>
        <v>0.4</v>
      </c>
      <c r="P1865" s="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4">
        <f t="shared" si="178"/>
        <v>41772.797280092593</v>
      </c>
      <c r="T1865" s="14">
        <f t="shared" si="179"/>
        <v>41802.797280092593</v>
      </c>
    </row>
    <row r="1866" spans="1:20" ht="45" x14ac:dyDescent="0.25">
      <c r="A1866">
        <v>1864</v>
      </c>
      <c r="B1866" s="3" t="s">
        <v>1865</v>
      </c>
      <c r="C1866" s="3" t="s">
        <v>5974</v>
      </c>
      <c r="D1866">
        <v>6500</v>
      </c>
      <c r="E1866" s="5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8336</v>
      </c>
      <c r="O1866" s="10">
        <f t="shared" si="174"/>
        <v>42.892307692307689</v>
      </c>
      <c r="P1866" s="5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4">
        <f t="shared" si="178"/>
        <v>41733.716435185182</v>
      </c>
      <c r="T1866" s="14">
        <f t="shared" si="179"/>
        <v>41763.716435185182</v>
      </c>
    </row>
    <row r="1867" spans="1:20" ht="45" x14ac:dyDescent="0.25">
      <c r="A1867">
        <v>1865</v>
      </c>
      <c r="B1867" s="3" t="s">
        <v>1866</v>
      </c>
      <c r="C1867" s="3" t="s">
        <v>5975</v>
      </c>
      <c r="D1867">
        <v>110000</v>
      </c>
      <c r="E1867" s="5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8336</v>
      </c>
      <c r="O1867" s="10">
        <f t="shared" si="174"/>
        <v>3.6363636363636364E-3</v>
      </c>
      <c r="P1867" s="5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4">
        <f t="shared" si="178"/>
        <v>42645.367442129631</v>
      </c>
      <c r="T1867" s="14">
        <f t="shared" si="179"/>
        <v>42680.409108796302</v>
      </c>
    </row>
    <row r="1868" spans="1:20" ht="45" x14ac:dyDescent="0.25">
      <c r="A1868">
        <v>1866</v>
      </c>
      <c r="B1868" s="3" t="s">
        <v>1867</v>
      </c>
      <c r="C1868" s="3" t="s">
        <v>5976</v>
      </c>
      <c r="D1868">
        <v>25000</v>
      </c>
      <c r="E1868" s="5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8336</v>
      </c>
      <c r="O1868" s="10">
        <f t="shared" si="174"/>
        <v>0.5</v>
      </c>
      <c r="P1868" s="5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4">
        <f t="shared" si="178"/>
        <v>42742.246493055558</v>
      </c>
      <c r="T1868" s="14">
        <f t="shared" si="179"/>
        <v>42795.166666666672</v>
      </c>
    </row>
    <row r="1869" spans="1:20" ht="45" x14ac:dyDescent="0.25">
      <c r="A1869">
        <v>1867</v>
      </c>
      <c r="B1869" s="3" t="s">
        <v>1868</v>
      </c>
      <c r="C1869" s="3" t="s">
        <v>5977</v>
      </c>
      <c r="D1869">
        <v>20000</v>
      </c>
      <c r="E1869" s="5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8336</v>
      </c>
      <c r="O1869" s="10">
        <f t="shared" si="174"/>
        <v>0.05</v>
      </c>
      <c r="P1869" s="5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4">
        <f t="shared" si="178"/>
        <v>42649.924907407403</v>
      </c>
      <c r="T1869" s="14">
        <f t="shared" si="179"/>
        <v>42679.924907407403</v>
      </c>
    </row>
    <row r="1870" spans="1:20" ht="45" x14ac:dyDescent="0.25">
      <c r="A1870">
        <v>1868</v>
      </c>
      <c r="B1870" s="3" t="s">
        <v>1869</v>
      </c>
      <c r="C1870" s="3" t="s">
        <v>5978</v>
      </c>
      <c r="D1870">
        <v>25000</v>
      </c>
      <c r="E1870" s="5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8336</v>
      </c>
      <c r="O1870" s="10">
        <f t="shared" si="174"/>
        <v>4.8680000000000003</v>
      </c>
      <c r="P1870" s="5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4">
        <f t="shared" si="178"/>
        <v>42328.779224537036</v>
      </c>
      <c r="T1870" s="14">
        <f t="shared" si="179"/>
        <v>42353.332638888889</v>
      </c>
    </row>
    <row r="1871" spans="1:20" ht="45" x14ac:dyDescent="0.25">
      <c r="A1871">
        <v>1869</v>
      </c>
      <c r="B1871" s="3" t="s">
        <v>1870</v>
      </c>
      <c r="C1871" s="3" t="s">
        <v>5979</v>
      </c>
      <c r="D1871">
        <v>10000</v>
      </c>
      <c r="E1871" s="5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8336</v>
      </c>
      <c r="O1871" s="10">
        <f t="shared" si="174"/>
        <v>0</v>
      </c>
      <c r="P1871" s="5" t="str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4">
        <f t="shared" si="178"/>
        <v>42709.002881944441</v>
      </c>
      <c r="T1871" s="14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 s="5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8336</v>
      </c>
      <c r="O1872" s="10">
        <f t="shared" si="174"/>
        <v>10.314285714285715</v>
      </c>
      <c r="P1872" s="5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4">
        <f t="shared" si="178"/>
        <v>42371.355729166666</v>
      </c>
      <c r="T1872" s="14">
        <f t="shared" si="179"/>
        <v>42400.178472222222</v>
      </c>
    </row>
    <row r="1873" spans="1:20" ht="45" x14ac:dyDescent="0.25">
      <c r="A1873">
        <v>1871</v>
      </c>
      <c r="B1873" s="3" t="s">
        <v>1872</v>
      </c>
      <c r="C1873" s="3" t="s">
        <v>5981</v>
      </c>
      <c r="D1873">
        <v>6500</v>
      </c>
      <c r="E1873" s="5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8336</v>
      </c>
      <c r="O1873" s="10">
        <f t="shared" si="174"/>
        <v>71.784615384615378</v>
      </c>
      <c r="P1873" s="5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4">
        <f t="shared" si="178"/>
        <v>41923.783576388887</v>
      </c>
      <c r="T1873" s="14">
        <f t="shared" si="179"/>
        <v>41963.825243055559</v>
      </c>
    </row>
    <row r="1874" spans="1:20" ht="45" x14ac:dyDescent="0.25">
      <c r="A1874">
        <v>1872</v>
      </c>
      <c r="B1874" s="3" t="s">
        <v>1873</v>
      </c>
      <c r="C1874" s="3" t="s">
        <v>5982</v>
      </c>
      <c r="D1874">
        <v>20000</v>
      </c>
      <c r="E1874" s="5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8336</v>
      </c>
      <c r="O1874" s="10">
        <f t="shared" si="174"/>
        <v>1.06</v>
      </c>
      <c r="P1874" s="5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4">
        <f t="shared" si="178"/>
        <v>42155.129652777774</v>
      </c>
      <c r="T1874" s="14">
        <f t="shared" si="179"/>
        <v>42185.129652777774</v>
      </c>
    </row>
    <row r="1875" spans="1:20" ht="45" x14ac:dyDescent="0.25">
      <c r="A1875">
        <v>1873</v>
      </c>
      <c r="B1875" s="3" t="s">
        <v>1874</v>
      </c>
      <c r="C1875" s="3" t="s">
        <v>5983</v>
      </c>
      <c r="D1875">
        <v>8000</v>
      </c>
      <c r="E1875" s="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8336</v>
      </c>
      <c r="O1875" s="10">
        <f t="shared" si="174"/>
        <v>0.44999999999999996</v>
      </c>
      <c r="P1875" s="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4">
        <f t="shared" si="178"/>
        <v>42164.615856481483</v>
      </c>
      <c r="T1875" s="14">
        <f t="shared" si="179"/>
        <v>42193.697916666672</v>
      </c>
    </row>
    <row r="1876" spans="1:20" ht="45" x14ac:dyDescent="0.25">
      <c r="A1876">
        <v>1874</v>
      </c>
      <c r="B1876" s="3" t="s">
        <v>1875</v>
      </c>
      <c r="C1876" s="3" t="s">
        <v>5984</v>
      </c>
      <c r="D1876">
        <v>160000</v>
      </c>
      <c r="E1876" s="5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8336</v>
      </c>
      <c r="O1876" s="10">
        <f t="shared" si="174"/>
        <v>1.6250000000000001E-2</v>
      </c>
      <c r="P1876" s="5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4">
        <f t="shared" si="178"/>
        <v>42529.969131944439</v>
      </c>
      <c r="T1876" s="14">
        <f t="shared" si="179"/>
        <v>42549.969131944439</v>
      </c>
    </row>
    <row r="1877" spans="1:20" ht="30" x14ac:dyDescent="0.25">
      <c r="A1877">
        <v>1875</v>
      </c>
      <c r="B1877" s="3" t="s">
        <v>1876</v>
      </c>
      <c r="C1877" s="3" t="s">
        <v>5985</v>
      </c>
      <c r="D1877">
        <v>10000</v>
      </c>
      <c r="E1877" s="5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8336</v>
      </c>
      <c r="O1877" s="10">
        <f t="shared" si="174"/>
        <v>0.51</v>
      </c>
      <c r="P1877" s="5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4">
        <f t="shared" si="178"/>
        <v>42528.899398148147</v>
      </c>
      <c r="T1877" s="14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 s="5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8336</v>
      </c>
      <c r="O1878" s="10">
        <f t="shared" si="174"/>
        <v>0</v>
      </c>
      <c r="P1878" s="5" t="str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4">
        <f t="shared" si="178"/>
        <v>41776.284780092588</v>
      </c>
      <c r="T1878" s="14">
        <f t="shared" si="179"/>
        <v>41806.284780092588</v>
      </c>
    </row>
    <row r="1879" spans="1:20" ht="30" x14ac:dyDescent="0.25">
      <c r="A1879">
        <v>1877</v>
      </c>
      <c r="B1879" s="3" t="s">
        <v>1878</v>
      </c>
      <c r="C1879" s="3" t="s">
        <v>5987</v>
      </c>
      <c r="D1879">
        <v>60</v>
      </c>
      <c r="E1879" s="5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8336</v>
      </c>
      <c r="O1879" s="10">
        <f t="shared" si="174"/>
        <v>0</v>
      </c>
      <c r="P1879" s="5" t="str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4">
        <f t="shared" si="178"/>
        <v>42035.029224537036</v>
      </c>
      <c r="T1879" s="14">
        <f t="shared" si="179"/>
        <v>42064.029224537036</v>
      </c>
    </row>
    <row r="1880" spans="1:20" ht="45" x14ac:dyDescent="0.25">
      <c r="A1880">
        <v>1878</v>
      </c>
      <c r="B1880" s="3" t="s">
        <v>1879</v>
      </c>
      <c r="C1880" s="3" t="s">
        <v>5988</v>
      </c>
      <c r="D1880">
        <v>8000</v>
      </c>
      <c r="E1880" s="5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8336</v>
      </c>
      <c r="O1880" s="10">
        <f t="shared" si="174"/>
        <v>0</v>
      </c>
      <c r="P1880" s="5" t="str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4">
        <f t="shared" si="178"/>
        <v>41773.008738425924</v>
      </c>
      <c r="T1880" s="14">
        <f t="shared" si="179"/>
        <v>41803.008738425924</v>
      </c>
    </row>
    <row r="1881" spans="1:20" ht="45" x14ac:dyDescent="0.25">
      <c r="A1881">
        <v>1879</v>
      </c>
      <c r="B1881" s="3" t="s">
        <v>1880</v>
      </c>
      <c r="C1881" s="3" t="s">
        <v>5989</v>
      </c>
      <c r="D1881">
        <v>5000</v>
      </c>
      <c r="E1881" s="5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8336</v>
      </c>
      <c r="O1881" s="10">
        <f t="shared" si="174"/>
        <v>0.12</v>
      </c>
      <c r="P1881" s="5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4">
        <f t="shared" si="178"/>
        <v>42413.649641203709</v>
      </c>
      <c r="T1881" s="14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 s="5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8336</v>
      </c>
      <c r="O1882" s="10">
        <f t="shared" si="174"/>
        <v>20.080000000000002</v>
      </c>
      <c r="P1882" s="5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4">
        <f t="shared" si="178"/>
        <v>42430.566898148143</v>
      </c>
      <c r="T1882" s="14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 s="5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8332</v>
      </c>
      <c r="O1883" s="10">
        <f t="shared" si="174"/>
        <v>172.68449999999999</v>
      </c>
      <c r="P1883" s="5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4">
        <f t="shared" si="178"/>
        <v>42043.152650462958</v>
      </c>
      <c r="T1883" s="14">
        <f t="shared" si="179"/>
        <v>42073.110983796301</v>
      </c>
    </row>
    <row r="1884" spans="1:20" ht="45" x14ac:dyDescent="0.25">
      <c r="A1884">
        <v>1882</v>
      </c>
      <c r="B1884" s="3" t="s">
        <v>1883</v>
      </c>
      <c r="C1884" s="3" t="s">
        <v>5992</v>
      </c>
      <c r="D1884">
        <v>3350</v>
      </c>
      <c r="E1884" s="5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8332</v>
      </c>
      <c r="O1884" s="10">
        <f t="shared" si="174"/>
        <v>100.8955223880597</v>
      </c>
      <c r="P1884" s="5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4">
        <f t="shared" si="178"/>
        <v>41067.949212962965</v>
      </c>
      <c r="T1884" s="14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 s="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8332</v>
      </c>
      <c r="O1885" s="10">
        <f t="shared" si="174"/>
        <v>104.8048048048048</v>
      </c>
      <c r="P1885" s="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4">
        <f t="shared" si="178"/>
        <v>40977.948009259257</v>
      </c>
      <c r="T1885" s="14">
        <f t="shared" si="179"/>
        <v>41007.906342592592</v>
      </c>
    </row>
    <row r="1886" spans="1:20" ht="45" x14ac:dyDescent="0.25">
      <c r="A1886">
        <v>1884</v>
      </c>
      <c r="B1886" s="3" t="s">
        <v>1885</v>
      </c>
      <c r="C1886" s="3" t="s">
        <v>5994</v>
      </c>
      <c r="D1886">
        <v>1000</v>
      </c>
      <c r="E1886" s="5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8332</v>
      </c>
      <c r="O1886" s="10">
        <f t="shared" si="174"/>
        <v>135.1</v>
      </c>
      <c r="P1886" s="5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4">
        <f t="shared" si="178"/>
        <v>41205.198321759257</v>
      </c>
      <c r="T1886" s="14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 s="5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8332</v>
      </c>
      <c r="O1887" s="10">
        <f t="shared" si="174"/>
        <v>116.32786885245903</v>
      </c>
      <c r="P1887" s="5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4">
        <f t="shared" si="178"/>
        <v>41099.093865740739</v>
      </c>
      <c r="T1887" s="14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 s="5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8332</v>
      </c>
      <c r="O1888" s="10">
        <f t="shared" si="174"/>
        <v>102.08333333333333</v>
      </c>
      <c r="P1888" s="5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4">
        <f t="shared" si="178"/>
        <v>41925.906689814816</v>
      </c>
      <c r="T1888" s="14">
        <f t="shared" si="179"/>
        <v>41955.94835648148</v>
      </c>
    </row>
    <row r="1889" spans="1:20" ht="45" x14ac:dyDescent="0.25">
      <c r="A1889">
        <v>1887</v>
      </c>
      <c r="B1889" s="3" t="s">
        <v>1888</v>
      </c>
      <c r="C1889" s="3" t="s">
        <v>5997</v>
      </c>
      <c r="D1889">
        <v>3000</v>
      </c>
      <c r="E1889" s="5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8332</v>
      </c>
      <c r="O1889" s="10">
        <f t="shared" si="174"/>
        <v>111.16666666666666</v>
      </c>
      <c r="P1889" s="5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4">
        <f t="shared" si="178"/>
        <v>42323.800138888888</v>
      </c>
      <c r="T1889" s="14">
        <f t="shared" si="179"/>
        <v>42341.895833333328</v>
      </c>
    </row>
    <row r="1890" spans="1:20" ht="45" x14ac:dyDescent="0.25">
      <c r="A1890">
        <v>1888</v>
      </c>
      <c r="B1890" s="3" t="s">
        <v>1889</v>
      </c>
      <c r="C1890" s="3" t="s">
        <v>5998</v>
      </c>
      <c r="D1890">
        <v>2500</v>
      </c>
      <c r="E1890" s="5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8332</v>
      </c>
      <c r="O1890" s="10">
        <f t="shared" si="174"/>
        <v>166.08</v>
      </c>
      <c r="P1890" s="5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4">
        <f t="shared" si="178"/>
        <v>40299.239953703705</v>
      </c>
      <c r="T1890" s="14">
        <f t="shared" si="179"/>
        <v>40330.207638888889</v>
      </c>
    </row>
    <row r="1891" spans="1:20" ht="45" x14ac:dyDescent="0.25">
      <c r="A1891">
        <v>1889</v>
      </c>
      <c r="B1891" s="3" t="s">
        <v>1890</v>
      </c>
      <c r="C1891" s="3" t="s">
        <v>5999</v>
      </c>
      <c r="D1891">
        <v>2000</v>
      </c>
      <c r="E1891" s="5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8332</v>
      </c>
      <c r="O1891" s="10">
        <f t="shared" si="174"/>
        <v>106.60000000000001</v>
      </c>
      <c r="P1891" s="5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4">
        <f t="shared" si="178"/>
        <v>41299.793356481481</v>
      </c>
      <c r="T1891" s="14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 s="5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8332</v>
      </c>
      <c r="O1892" s="10">
        <f t="shared" si="174"/>
        <v>144.58441666666667</v>
      </c>
      <c r="P1892" s="5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4">
        <f t="shared" si="178"/>
        <v>41228.786203703705</v>
      </c>
      <c r="T1892" s="14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 s="5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8332</v>
      </c>
      <c r="O1893" s="10">
        <f t="shared" si="174"/>
        <v>105.55000000000001</v>
      </c>
      <c r="P1893" s="5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4">
        <f t="shared" si="178"/>
        <v>40335.798078703701</v>
      </c>
      <c r="T1893" s="14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 s="5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8332</v>
      </c>
      <c r="O1894" s="10">
        <f t="shared" si="174"/>
        <v>136.60000000000002</v>
      </c>
      <c r="P1894" s="5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4">
        <f t="shared" si="178"/>
        <v>40671.637511574074</v>
      </c>
      <c r="T1894" s="14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 s="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8332</v>
      </c>
      <c r="O1895" s="10">
        <f t="shared" si="174"/>
        <v>104</v>
      </c>
      <c r="P1895" s="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4">
        <f t="shared" si="178"/>
        <v>40632.94195601852</v>
      </c>
      <c r="T1895" s="14">
        <f t="shared" si="179"/>
        <v>40649.165972222225</v>
      </c>
    </row>
    <row r="1896" spans="1:20" x14ac:dyDescent="0.25">
      <c r="A1896">
        <v>1894</v>
      </c>
      <c r="B1896" s="3" t="s">
        <v>1895</v>
      </c>
      <c r="C1896" s="3" t="s">
        <v>6004</v>
      </c>
      <c r="D1896">
        <v>1000</v>
      </c>
      <c r="E1896" s="5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8332</v>
      </c>
      <c r="O1896" s="10">
        <f t="shared" si="174"/>
        <v>114.5</v>
      </c>
      <c r="P1896" s="5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4">
        <f t="shared" si="178"/>
        <v>40920.904895833337</v>
      </c>
      <c r="T1896" s="14">
        <f t="shared" si="179"/>
        <v>40951.904895833337</v>
      </c>
    </row>
    <row r="1897" spans="1:20" ht="45" x14ac:dyDescent="0.25">
      <c r="A1897">
        <v>1895</v>
      </c>
      <c r="B1897" s="3" t="s">
        <v>1896</v>
      </c>
      <c r="C1897" s="3" t="s">
        <v>6005</v>
      </c>
      <c r="D1897">
        <v>9072</v>
      </c>
      <c r="E1897" s="5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8332</v>
      </c>
      <c r="O1897" s="10">
        <f t="shared" si="174"/>
        <v>101.71957671957672</v>
      </c>
      <c r="P1897" s="5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4">
        <f t="shared" si="178"/>
        <v>42267.746782407412</v>
      </c>
      <c r="T1897" s="14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 s="5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8332</v>
      </c>
      <c r="O1898" s="10">
        <f t="shared" si="174"/>
        <v>123.94678492239468</v>
      </c>
      <c r="P1898" s="5">
        <f t="shared" si="175"/>
        <v>43</v>
      </c>
      <c r="Q1898" t="str">
        <f t="shared" si="176"/>
        <v>music</v>
      </c>
      <c r="R1898" t="str">
        <f t="shared" si="177"/>
        <v>indie rock</v>
      </c>
      <c r="S1898" s="14">
        <f t="shared" si="178"/>
        <v>40981.710243055553</v>
      </c>
      <c r="T1898" s="14">
        <f t="shared" si="179"/>
        <v>41011.710243055553</v>
      </c>
    </row>
    <row r="1899" spans="1:20" ht="45" x14ac:dyDescent="0.25">
      <c r="A1899">
        <v>1897</v>
      </c>
      <c r="B1899" s="3" t="s">
        <v>1898</v>
      </c>
      <c r="C1899" s="3" t="s">
        <v>6007</v>
      </c>
      <c r="D1899">
        <v>6350</v>
      </c>
      <c r="E1899" s="5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8332</v>
      </c>
      <c r="O1899" s="10">
        <f t="shared" si="174"/>
        <v>102.45669291338582</v>
      </c>
      <c r="P1899" s="5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4">
        <f t="shared" si="178"/>
        <v>41680.583402777782</v>
      </c>
      <c r="T1899" s="14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 s="5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8332</v>
      </c>
      <c r="O1900" s="10">
        <f t="shared" si="174"/>
        <v>144.5</v>
      </c>
      <c r="P1900" s="5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4">
        <f t="shared" si="178"/>
        <v>42366.192974537036</v>
      </c>
      <c r="T1900" s="14">
        <f t="shared" si="179"/>
        <v>42401.75</v>
      </c>
    </row>
    <row r="1901" spans="1:20" ht="45" x14ac:dyDescent="0.25">
      <c r="A1901">
        <v>1899</v>
      </c>
      <c r="B1901" s="3" t="s">
        <v>1900</v>
      </c>
      <c r="C1901" s="3" t="s">
        <v>6009</v>
      </c>
      <c r="D1901">
        <v>900</v>
      </c>
      <c r="E1901" s="5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8332</v>
      </c>
      <c r="O1901" s="10">
        <f t="shared" si="174"/>
        <v>133.33333333333331</v>
      </c>
      <c r="P1901" s="5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4">
        <f t="shared" si="178"/>
        <v>42058.941736111112</v>
      </c>
      <c r="T1901" s="14">
        <f t="shared" si="179"/>
        <v>42088.90006944444</v>
      </c>
    </row>
    <row r="1902" spans="1:20" ht="45" x14ac:dyDescent="0.25">
      <c r="A1902">
        <v>1900</v>
      </c>
      <c r="B1902" s="3" t="s">
        <v>1901</v>
      </c>
      <c r="C1902" s="3" t="s">
        <v>6010</v>
      </c>
      <c r="D1902">
        <v>2500</v>
      </c>
      <c r="E1902" s="5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8332</v>
      </c>
      <c r="O1902" s="10">
        <f t="shared" si="174"/>
        <v>109.3644</v>
      </c>
      <c r="P1902" s="5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4">
        <f t="shared" si="178"/>
        <v>41160.871886574074</v>
      </c>
      <c r="T1902" s="14">
        <f t="shared" si="179"/>
        <v>41188.415972222225</v>
      </c>
    </row>
    <row r="1903" spans="1:20" ht="45" x14ac:dyDescent="0.25">
      <c r="A1903">
        <v>1901</v>
      </c>
      <c r="B1903" s="3" t="s">
        <v>1902</v>
      </c>
      <c r="C1903" s="3" t="s">
        <v>6011</v>
      </c>
      <c r="D1903">
        <v>99000</v>
      </c>
      <c r="E1903" s="5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8347</v>
      </c>
      <c r="O1903" s="10">
        <f t="shared" si="174"/>
        <v>2.6969696969696968</v>
      </c>
      <c r="P1903" s="5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4">
        <f t="shared" si="178"/>
        <v>42116.54315972222</v>
      </c>
      <c r="T1903" s="14">
        <f t="shared" si="179"/>
        <v>42146.541666666672</v>
      </c>
    </row>
    <row r="1904" spans="1:20" ht="45" x14ac:dyDescent="0.25">
      <c r="A1904">
        <v>1902</v>
      </c>
      <c r="B1904" s="3" t="s">
        <v>1903</v>
      </c>
      <c r="C1904" s="3" t="s">
        <v>6012</v>
      </c>
      <c r="D1904">
        <v>1000</v>
      </c>
      <c r="E1904" s="5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8347</v>
      </c>
      <c r="O1904" s="10">
        <f t="shared" si="174"/>
        <v>1.2</v>
      </c>
      <c r="P1904" s="5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4">
        <f t="shared" si="178"/>
        <v>42037.789895833332</v>
      </c>
      <c r="T1904" s="14">
        <f t="shared" si="179"/>
        <v>42067.789895833332</v>
      </c>
    </row>
    <row r="1905" spans="1:20" ht="45" x14ac:dyDescent="0.25">
      <c r="A1905">
        <v>1903</v>
      </c>
      <c r="B1905" s="3" t="s">
        <v>1904</v>
      </c>
      <c r="C1905" s="3" t="s">
        <v>6013</v>
      </c>
      <c r="D1905">
        <v>3000</v>
      </c>
      <c r="E1905" s="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8347</v>
      </c>
      <c r="O1905" s="10">
        <f t="shared" si="174"/>
        <v>46.6</v>
      </c>
      <c r="P1905" s="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4">
        <f t="shared" si="178"/>
        <v>42702.770729166667</v>
      </c>
      <c r="T1905" s="14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 s="5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8347</v>
      </c>
      <c r="O1906" s="10">
        <f t="shared" si="174"/>
        <v>0.1</v>
      </c>
      <c r="P1906" s="5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4">
        <f t="shared" si="178"/>
        <v>42326.685428240744</v>
      </c>
      <c r="T1906" s="14">
        <f t="shared" si="179"/>
        <v>42371.685428240744</v>
      </c>
    </row>
    <row r="1907" spans="1:20" ht="45" x14ac:dyDescent="0.25">
      <c r="A1907">
        <v>1905</v>
      </c>
      <c r="B1907" s="3" t="s">
        <v>1906</v>
      </c>
      <c r="C1907" s="3" t="s">
        <v>6015</v>
      </c>
      <c r="D1907">
        <v>25000</v>
      </c>
      <c r="E1907" s="5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8347</v>
      </c>
      <c r="O1907" s="10">
        <f t="shared" si="174"/>
        <v>0.16800000000000001</v>
      </c>
      <c r="P1907" s="5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4">
        <f t="shared" si="178"/>
        <v>41859.925856481481</v>
      </c>
      <c r="T1907" s="14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 s="5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8347</v>
      </c>
      <c r="O1908" s="10">
        <f t="shared" si="174"/>
        <v>42.76</v>
      </c>
      <c r="P1908" s="5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4">
        <f t="shared" si="178"/>
        <v>42514.671099537038</v>
      </c>
      <c r="T1908" s="14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 s="5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8347</v>
      </c>
      <c r="O1909" s="10">
        <f t="shared" si="174"/>
        <v>0.28333333333333333</v>
      </c>
      <c r="P1909" s="5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4">
        <f t="shared" si="178"/>
        <v>41767.587094907409</v>
      </c>
      <c r="T1909" s="14">
        <f t="shared" si="179"/>
        <v>41782.587094907409</v>
      </c>
    </row>
    <row r="1910" spans="1:20" ht="45" x14ac:dyDescent="0.25">
      <c r="A1910">
        <v>1908</v>
      </c>
      <c r="B1910" s="3" t="s">
        <v>1909</v>
      </c>
      <c r="C1910" s="3" t="s">
        <v>6018</v>
      </c>
      <c r="D1910">
        <v>25000</v>
      </c>
      <c r="E1910" s="5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8347</v>
      </c>
      <c r="O1910" s="10">
        <f t="shared" si="174"/>
        <v>1.7319999999999998</v>
      </c>
      <c r="P1910" s="5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4">
        <f t="shared" si="178"/>
        <v>42703.917824074073</v>
      </c>
      <c r="T1910" s="14">
        <f t="shared" si="179"/>
        <v>42733.917824074073</v>
      </c>
    </row>
    <row r="1911" spans="1:20" ht="45" x14ac:dyDescent="0.25">
      <c r="A1911">
        <v>1909</v>
      </c>
      <c r="B1911" s="3" t="s">
        <v>1910</v>
      </c>
      <c r="C1911" s="3" t="s">
        <v>6019</v>
      </c>
      <c r="D1911">
        <v>35000</v>
      </c>
      <c r="E1911" s="5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8347</v>
      </c>
      <c r="O1911" s="10">
        <f t="shared" si="174"/>
        <v>14.111428571428572</v>
      </c>
      <c r="P1911" s="5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4">
        <f t="shared" si="178"/>
        <v>41905.429155092592</v>
      </c>
      <c r="T1911" s="14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 s="5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8347</v>
      </c>
      <c r="O1912" s="10">
        <f t="shared" si="174"/>
        <v>39.395294117647055</v>
      </c>
      <c r="P1912" s="5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4">
        <f t="shared" si="178"/>
        <v>42264.963159722218</v>
      </c>
      <c r="T1912" s="14">
        <f t="shared" si="179"/>
        <v>42308.947916666672</v>
      </c>
    </row>
    <row r="1913" spans="1:20" ht="45" x14ac:dyDescent="0.25">
      <c r="A1913">
        <v>1911</v>
      </c>
      <c r="B1913" s="3" t="s">
        <v>1912</v>
      </c>
      <c r="C1913" s="3" t="s">
        <v>6021</v>
      </c>
      <c r="D1913">
        <v>42500</v>
      </c>
      <c r="E1913" s="5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8347</v>
      </c>
      <c r="O1913" s="10">
        <f t="shared" si="174"/>
        <v>2.3529411764705882E-2</v>
      </c>
      <c r="P1913" s="5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4">
        <f t="shared" si="178"/>
        <v>41830.033958333333</v>
      </c>
      <c r="T1913" s="14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 s="5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8347</v>
      </c>
      <c r="O1914" s="10">
        <f t="shared" si="174"/>
        <v>59.3</v>
      </c>
      <c r="P1914" s="5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4">
        <f t="shared" si="178"/>
        <v>42129.226388888885</v>
      </c>
      <c r="T1914" s="14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 s="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8347</v>
      </c>
      <c r="O1915" s="10">
        <f t="shared" si="174"/>
        <v>1.3270833333333334</v>
      </c>
      <c r="P1915" s="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4">
        <f t="shared" si="178"/>
        <v>41890.511319444442</v>
      </c>
      <c r="T1915" s="14">
        <f t="shared" si="179"/>
        <v>41920.511319444442</v>
      </c>
    </row>
    <row r="1916" spans="1:20" ht="45" x14ac:dyDescent="0.25">
      <c r="A1916">
        <v>1914</v>
      </c>
      <c r="B1916" s="3" t="s">
        <v>1915</v>
      </c>
      <c r="C1916" s="3" t="s">
        <v>6024</v>
      </c>
      <c r="D1916">
        <v>666</v>
      </c>
      <c r="E1916" s="5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8347</v>
      </c>
      <c r="O1916" s="10">
        <f t="shared" si="174"/>
        <v>9.0090090090090094</v>
      </c>
      <c r="P1916" s="5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4">
        <f t="shared" si="178"/>
        <v>41929.174456018518</v>
      </c>
      <c r="T1916" s="14">
        <f t="shared" si="179"/>
        <v>41944.165972222225</v>
      </c>
    </row>
    <row r="1917" spans="1:20" ht="45" x14ac:dyDescent="0.25">
      <c r="A1917">
        <v>1915</v>
      </c>
      <c r="B1917" s="3" t="s">
        <v>1916</v>
      </c>
      <c r="C1917" s="3" t="s">
        <v>6025</v>
      </c>
      <c r="D1917">
        <v>500</v>
      </c>
      <c r="E1917" s="5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8347</v>
      </c>
      <c r="O1917" s="10">
        <f t="shared" si="174"/>
        <v>1.6</v>
      </c>
      <c r="P1917" s="5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4">
        <f t="shared" si="178"/>
        <v>41864.04886574074</v>
      </c>
      <c r="T1917" s="14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 s="5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8347</v>
      </c>
      <c r="O1918" s="10">
        <f t="shared" si="174"/>
        <v>0.51</v>
      </c>
      <c r="P1918" s="5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4">
        <f t="shared" si="178"/>
        <v>42656.717303240745</v>
      </c>
      <c r="T1918" s="14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 s="5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8347</v>
      </c>
      <c r="O1919" s="10">
        <f t="shared" si="174"/>
        <v>52.570512820512818</v>
      </c>
      <c r="P1919" s="5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4">
        <f t="shared" si="178"/>
        <v>42746.270057870366</v>
      </c>
      <c r="T1919" s="14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 s="5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8347</v>
      </c>
      <c r="O1920" s="10">
        <f t="shared" si="174"/>
        <v>1.04</v>
      </c>
      <c r="P1920" s="5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4">
        <f t="shared" si="178"/>
        <v>41828.789942129632</v>
      </c>
      <c r="T1920" s="14">
        <f t="shared" si="179"/>
        <v>41863.789942129632</v>
      </c>
    </row>
    <row r="1921" spans="1:20" ht="45" x14ac:dyDescent="0.25">
      <c r="A1921">
        <v>1919</v>
      </c>
      <c r="B1921" s="3" t="s">
        <v>1920</v>
      </c>
      <c r="C1921" s="3" t="s">
        <v>6029</v>
      </c>
      <c r="D1921">
        <v>500</v>
      </c>
      <c r="E1921" s="5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8347</v>
      </c>
      <c r="O1921" s="10">
        <f t="shared" si="174"/>
        <v>47.4</v>
      </c>
      <c r="P1921" s="5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4">
        <f t="shared" si="178"/>
        <v>42113.875567129624</v>
      </c>
      <c r="T1921" s="14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 s="5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8347</v>
      </c>
      <c r="O1922" s="10">
        <f t="shared" ref="O1922:O1985" si="180">(E1922/D1922)*100</f>
        <v>43.03</v>
      </c>
      <c r="P1922" s="5">
        <f t="shared" ref="P1922:P1985" si="181">IFERROR((E1922/L1922),"0")</f>
        <v>40.980952380952381</v>
      </c>
      <c r="Q1922" t="str">
        <f t="shared" ref="Q1922:Q1985" si="182">LEFT(N1922,FIND("/",N1922)-1)</f>
        <v>technology</v>
      </c>
      <c r="R1922" t="str">
        <f t="shared" ref="R1922:R1985" si="183">RIGHT(N1922,LEN(N1922)-SEARCH("/",N1922))</f>
        <v>gadgets</v>
      </c>
      <c r="S1922" s="14">
        <f t="shared" ref="S1922:S1985" si="184">(((J1922/60)/60)/24) + DATE(1970,1,1)</f>
        <v>42270.875706018516</v>
      </c>
      <c r="T1922" s="14">
        <f t="shared" ref="T1922:T1985" si="185">(((I1922/60)/60)/24) + DATE(1970,1,1)</f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 s="5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8332</v>
      </c>
      <c r="O1923" s="10">
        <f t="shared" si="180"/>
        <v>136.80000000000001</v>
      </c>
      <c r="P1923" s="5">
        <f t="shared" si="181"/>
        <v>54</v>
      </c>
      <c r="Q1923" t="str">
        <f t="shared" si="182"/>
        <v>music</v>
      </c>
      <c r="R1923" t="str">
        <f t="shared" si="183"/>
        <v>indie rock</v>
      </c>
      <c r="S1923" s="14">
        <f t="shared" si="184"/>
        <v>41074.221562500003</v>
      </c>
      <c r="T1923" s="14">
        <f t="shared" si="185"/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 s="5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8332</v>
      </c>
      <c r="O1924" s="10">
        <f t="shared" si="180"/>
        <v>115.55</v>
      </c>
      <c r="P1924" s="5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4">
        <f t="shared" si="184"/>
        <v>41590.255868055552</v>
      </c>
      <c r="T1924" s="14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 s="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8332</v>
      </c>
      <c r="O1925" s="10">
        <f t="shared" si="180"/>
        <v>240.79999999999998</v>
      </c>
      <c r="P1925" s="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4">
        <f t="shared" si="184"/>
        <v>40772.848749999997</v>
      </c>
      <c r="T1925" s="14">
        <f t="shared" si="185"/>
        <v>40813.207638888889</v>
      </c>
    </row>
    <row r="1926" spans="1:20" ht="45" x14ac:dyDescent="0.25">
      <c r="A1926">
        <v>1924</v>
      </c>
      <c r="B1926" s="3" t="s">
        <v>1925</v>
      </c>
      <c r="C1926" s="3" t="s">
        <v>6034</v>
      </c>
      <c r="D1926">
        <v>3000</v>
      </c>
      <c r="E1926" s="5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8332</v>
      </c>
      <c r="O1926" s="10">
        <f t="shared" si="180"/>
        <v>114.39999999999999</v>
      </c>
      <c r="P1926" s="5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4">
        <f t="shared" si="184"/>
        <v>41626.761053240742</v>
      </c>
      <c r="T1926" s="14">
        <f t="shared" si="185"/>
        <v>41654.814583333333</v>
      </c>
    </row>
    <row r="1927" spans="1:20" ht="30" x14ac:dyDescent="0.25">
      <c r="A1927">
        <v>1925</v>
      </c>
      <c r="B1927" s="3" t="s">
        <v>1926</v>
      </c>
      <c r="C1927" s="3" t="s">
        <v>6035</v>
      </c>
      <c r="D1927">
        <v>1500</v>
      </c>
      <c r="E1927" s="5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8332</v>
      </c>
      <c r="O1927" s="10">
        <f t="shared" si="180"/>
        <v>110.33333333333333</v>
      </c>
      <c r="P1927" s="5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4">
        <f t="shared" si="184"/>
        <v>41535.90148148148</v>
      </c>
      <c r="T1927" s="14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 s="5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8332</v>
      </c>
      <c r="O1928" s="10">
        <f t="shared" si="180"/>
        <v>195.37933333333334</v>
      </c>
      <c r="P1928" s="5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4">
        <f t="shared" si="184"/>
        <v>40456.954351851848</v>
      </c>
      <c r="T1928" s="14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 s="5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8332</v>
      </c>
      <c r="O1929" s="10">
        <f t="shared" si="180"/>
        <v>103.33333333333334</v>
      </c>
      <c r="P1929" s="5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4">
        <f t="shared" si="184"/>
        <v>40960.861562500002</v>
      </c>
      <c r="T1929" s="14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 s="5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8332</v>
      </c>
      <c r="O1930" s="10">
        <f t="shared" si="180"/>
        <v>103.1372549019608</v>
      </c>
      <c r="P1930" s="5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4">
        <f t="shared" si="184"/>
        <v>41371.648078703707</v>
      </c>
      <c r="T1930" s="14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 s="5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8332</v>
      </c>
      <c r="O1931" s="10">
        <f t="shared" si="180"/>
        <v>100.3125</v>
      </c>
      <c r="P1931" s="5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4">
        <f t="shared" si="184"/>
        <v>40687.021597222221</v>
      </c>
      <c r="T1931" s="14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 s="5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8332</v>
      </c>
      <c r="O1932" s="10">
        <f t="shared" si="180"/>
        <v>127</v>
      </c>
      <c r="P1932" s="5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4">
        <f t="shared" si="184"/>
        <v>41402.558819444443</v>
      </c>
      <c r="T1932" s="14">
        <f t="shared" si="185"/>
        <v>41462.558819444443</v>
      </c>
    </row>
    <row r="1933" spans="1:20" ht="30" x14ac:dyDescent="0.25">
      <c r="A1933">
        <v>1931</v>
      </c>
      <c r="B1933" s="3" t="s">
        <v>1932</v>
      </c>
      <c r="C1933" s="3" t="s">
        <v>6041</v>
      </c>
      <c r="D1933">
        <v>2000</v>
      </c>
      <c r="E1933" s="5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8332</v>
      </c>
      <c r="O1933" s="10">
        <f t="shared" si="180"/>
        <v>120.601</v>
      </c>
      <c r="P1933" s="5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4">
        <f t="shared" si="184"/>
        <v>41037.892465277779</v>
      </c>
      <c r="T1933" s="14">
        <f t="shared" si="185"/>
        <v>41051.145833333336</v>
      </c>
    </row>
    <row r="1934" spans="1:20" ht="45" x14ac:dyDescent="0.25">
      <c r="A1934">
        <v>1932</v>
      </c>
      <c r="B1934" s="3" t="s">
        <v>1933</v>
      </c>
      <c r="C1934" s="3" t="s">
        <v>6042</v>
      </c>
      <c r="D1934">
        <v>5250</v>
      </c>
      <c r="E1934" s="5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8332</v>
      </c>
      <c r="O1934" s="10">
        <f t="shared" si="180"/>
        <v>106.99047619047619</v>
      </c>
      <c r="P1934" s="5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4">
        <f t="shared" si="184"/>
        <v>40911.809872685182</v>
      </c>
      <c r="T1934" s="14">
        <f t="shared" si="185"/>
        <v>40932.809872685182</v>
      </c>
    </row>
    <row r="1935" spans="1:20" ht="45" x14ac:dyDescent="0.25">
      <c r="A1935">
        <v>1933</v>
      </c>
      <c r="B1935" s="3" t="s">
        <v>1934</v>
      </c>
      <c r="C1935" s="3" t="s">
        <v>6043</v>
      </c>
      <c r="D1935">
        <v>6000</v>
      </c>
      <c r="E1935" s="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8332</v>
      </c>
      <c r="O1935" s="10">
        <f t="shared" si="180"/>
        <v>172.43333333333334</v>
      </c>
      <c r="P1935" s="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4">
        <f t="shared" si="184"/>
        <v>41879.130868055552</v>
      </c>
      <c r="T1935" s="14">
        <f t="shared" si="185"/>
        <v>41909.130868055552</v>
      </c>
    </row>
    <row r="1936" spans="1:20" ht="45" x14ac:dyDescent="0.25">
      <c r="A1936">
        <v>1934</v>
      </c>
      <c r="B1936" s="3" t="s">
        <v>1935</v>
      </c>
      <c r="C1936" s="3" t="s">
        <v>6044</v>
      </c>
      <c r="D1936">
        <v>5000</v>
      </c>
      <c r="E1936" s="5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8332</v>
      </c>
      <c r="O1936" s="10">
        <f t="shared" si="180"/>
        <v>123.61999999999999</v>
      </c>
      <c r="P1936" s="5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4">
        <f t="shared" si="184"/>
        <v>40865.867141203707</v>
      </c>
      <c r="T1936" s="14">
        <f t="shared" si="185"/>
        <v>40902.208333333336</v>
      </c>
    </row>
    <row r="1937" spans="1:20" ht="45" x14ac:dyDescent="0.25">
      <c r="A1937">
        <v>1935</v>
      </c>
      <c r="B1937" s="3" t="s">
        <v>1936</v>
      </c>
      <c r="C1937" s="3" t="s">
        <v>6045</v>
      </c>
      <c r="D1937">
        <v>2500</v>
      </c>
      <c r="E1937" s="5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8332</v>
      </c>
      <c r="O1937" s="10">
        <f t="shared" si="180"/>
        <v>108.4</v>
      </c>
      <c r="P1937" s="5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4">
        <f t="shared" si="184"/>
        <v>41773.932534722226</v>
      </c>
      <c r="T1937" s="14">
        <f t="shared" si="185"/>
        <v>41811.207638888889</v>
      </c>
    </row>
    <row r="1938" spans="1:20" ht="45" x14ac:dyDescent="0.25">
      <c r="A1938">
        <v>1936</v>
      </c>
      <c r="B1938" s="3" t="s">
        <v>1937</v>
      </c>
      <c r="C1938" s="3" t="s">
        <v>6046</v>
      </c>
      <c r="D1938">
        <v>7500</v>
      </c>
      <c r="E1938" s="5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8332</v>
      </c>
      <c r="O1938" s="10">
        <f t="shared" si="180"/>
        <v>116.52013333333333</v>
      </c>
      <c r="P1938" s="5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4">
        <f t="shared" si="184"/>
        <v>40852.889699074076</v>
      </c>
      <c r="T1938" s="14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 s="5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8332</v>
      </c>
      <c r="O1939" s="10">
        <f t="shared" si="180"/>
        <v>187.245</v>
      </c>
      <c r="P1939" s="5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4">
        <f t="shared" si="184"/>
        <v>41059.118993055556</v>
      </c>
      <c r="T1939" s="14">
        <f t="shared" si="185"/>
        <v>41075.165972222225</v>
      </c>
    </row>
    <row r="1940" spans="1:20" ht="45" x14ac:dyDescent="0.25">
      <c r="A1940">
        <v>1938</v>
      </c>
      <c r="B1940" s="3" t="s">
        <v>1939</v>
      </c>
      <c r="C1940" s="3" t="s">
        <v>6048</v>
      </c>
      <c r="D1940">
        <v>15000</v>
      </c>
      <c r="E1940" s="5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8332</v>
      </c>
      <c r="O1940" s="10">
        <f t="shared" si="180"/>
        <v>115.93333333333334</v>
      </c>
      <c r="P1940" s="5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4">
        <f t="shared" si="184"/>
        <v>41426.259618055556</v>
      </c>
      <c r="T1940" s="14">
        <f t="shared" si="185"/>
        <v>41457.208333333336</v>
      </c>
    </row>
    <row r="1941" spans="1:20" ht="45" x14ac:dyDescent="0.25">
      <c r="A1941">
        <v>1939</v>
      </c>
      <c r="B1941" s="3" t="s">
        <v>1940</v>
      </c>
      <c r="C1941" s="3" t="s">
        <v>6049</v>
      </c>
      <c r="D1941">
        <v>10000</v>
      </c>
      <c r="E1941" s="5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8332</v>
      </c>
      <c r="O1941" s="10">
        <f t="shared" si="180"/>
        <v>110.7</v>
      </c>
      <c r="P1941" s="5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4">
        <f t="shared" si="184"/>
        <v>41313.985046296293</v>
      </c>
      <c r="T1941" s="14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 s="5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8332</v>
      </c>
      <c r="O1942" s="10">
        <f t="shared" si="180"/>
        <v>170.92307692307693</v>
      </c>
      <c r="P1942" s="5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4">
        <f t="shared" si="184"/>
        <v>40670.507326388892</v>
      </c>
      <c r="T1942" s="14">
        <f t="shared" si="185"/>
        <v>40709.165972222225</v>
      </c>
    </row>
    <row r="1943" spans="1:20" ht="45" x14ac:dyDescent="0.25">
      <c r="A1943">
        <v>1941</v>
      </c>
      <c r="B1943" s="3" t="s">
        <v>1942</v>
      </c>
      <c r="C1943" s="3" t="s">
        <v>6051</v>
      </c>
      <c r="D1943">
        <v>250000</v>
      </c>
      <c r="E1943" s="5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8348</v>
      </c>
      <c r="O1943" s="10">
        <f t="shared" si="180"/>
        <v>126.11835600000001</v>
      </c>
      <c r="P1943" s="5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4">
        <f t="shared" si="184"/>
        <v>41744.290868055556</v>
      </c>
      <c r="T1943" s="14">
        <f t="shared" si="185"/>
        <v>41774.290868055556</v>
      </c>
    </row>
    <row r="1944" spans="1:20" ht="45" x14ac:dyDescent="0.25">
      <c r="A1944">
        <v>1942</v>
      </c>
      <c r="B1944" s="3" t="s">
        <v>1943</v>
      </c>
      <c r="C1944" s="3" t="s">
        <v>6052</v>
      </c>
      <c r="D1944">
        <v>6000</v>
      </c>
      <c r="E1944" s="5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8348</v>
      </c>
      <c r="O1944" s="10">
        <f t="shared" si="180"/>
        <v>138.44033333333334</v>
      </c>
      <c r="P1944" s="5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4">
        <f t="shared" si="184"/>
        <v>40638.828009259261</v>
      </c>
      <c r="T1944" s="14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 s="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8348</v>
      </c>
      <c r="O1945" s="10">
        <f t="shared" si="180"/>
        <v>1705.2499999999998</v>
      </c>
      <c r="P1945" s="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4">
        <f t="shared" si="184"/>
        <v>42548.269861111112</v>
      </c>
      <c r="T1945" s="14">
        <f t="shared" si="185"/>
        <v>42593.269861111112</v>
      </c>
    </row>
    <row r="1946" spans="1:20" ht="45" x14ac:dyDescent="0.25">
      <c r="A1946">
        <v>1944</v>
      </c>
      <c r="B1946" s="3" t="s">
        <v>1945</v>
      </c>
      <c r="C1946" s="3" t="s">
        <v>6054</v>
      </c>
      <c r="D1946">
        <v>40000</v>
      </c>
      <c r="E1946" s="5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8348</v>
      </c>
      <c r="O1946" s="10">
        <f t="shared" si="180"/>
        <v>788.05550000000005</v>
      </c>
      <c r="P1946" s="5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4">
        <f t="shared" si="184"/>
        <v>41730.584374999999</v>
      </c>
      <c r="T1946" s="14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 s="5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8348</v>
      </c>
      <c r="O1947" s="10">
        <f t="shared" si="180"/>
        <v>348.01799999999997</v>
      </c>
      <c r="P1947" s="5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4">
        <f t="shared" si="184"/>
        <v>42157.251828703709</v>
      </c>
      <c r="T1947" s="14">
        <f t="shared" si="185"/>
        <v>42197.251828703709</v>
      </c>
    </row>
    <row r="1948" spans="1:20" ht="45" x14ac:dyDescent="0.25">
      <c r="A1948">
        <v>1946</v>
      </c>
      <c r="B1948" s="3" t="s">
        <v>1947</v>
      </c>
      <c r="C1948" s="3" t="s">
        <v>6056</v>
      </c>
      <c r="D1948">
        <v>7500</v>
      </c>
      <c r="E1948" s="5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8348</v>
      </c>
      <c r="O1948" s="10">
        <f t="shared" si="180"/>
        <v>149.74666666666667</v>
      </c>
      <c r="P1948" s="5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4">
        <f t="shared" si="184"/>
        <v>41689.150011574071</v>
      </c>
      <c r="T1948" s="14">
        <f t="shared" si="185"/>
        <v>41749.108344907407</v>
      </c>
    </row>
    <row r="1949" spans="1:20" ht="45" x14ac:dyDescent="0.25">
      <c r="A1949">
        <v>1947</v>
      </c>
      <c r="B1949" s="3" t="s">
        <v>1948</v>
      </c>
      <c r="C1949" s="3" t="s">
        <v>6057</v>
      </c>
      <c r="D1949">
        <v>800</v>
      </c>
      <c r="E1949" s="5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8348</v>
      </c>
      <c r="O1949" s="10">
        <f t="shared" si="180"/>
        <v>100.63375000000001</v>
      </c>
      <c r="P1949" s="5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4">
        <f t="shared" si="184"/>
        <v>40102.918055555558</v>
      </c>
      <c r="T1949" s="14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 s="5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8348</v>
      </c>
      <c r="O1950" s="10">
        <f t="shared" si="180"/>
        <v>800.21100000000001</v>
      </c>
      <c r="P1950" s="5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4">
        <f t="shared" si="184"/>
        <v>42473.604270833333</v>
      </c>
      <c r="T1950" s="14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 s="5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8348</v>
      </c>
      <c r="O1951" s="10">
        <f t="shared" si="180"/>
        <v>106.00260000000002</v>
      </c>
      <c r="P1951" s="5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4">
        <f t="shared" si="184"/>
        <v>41800.423043981478</v>
      </c>
      <c r="T1951" s="14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 s="5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8348</v>
      </c>
      <c r="O1952" s="10">
        <f t="shared" si="180"/>
        <v>200.51866666666669</v>
      </c>
      <c r="P1952" s="5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4">
        <f t="shared" si="184"/>
        <v>40624.181400462963</v>
      </c>
      <c r="T1952" s="14">
        <f t="shared" si="185"/>
        <v>40655.181400462963</v>
      </c>
    </row>
    <row r="1953" spans="1:20" ht="45" x14ac:dyDescent="0.25">
      <c r="A1953">
        <v>1951</v>
      </c>
      <c r="B1953" s="3" t="s">
        <v>1952</v>
      </c>
      <c r="C1953" s="3" t="s">
        <v>6061</v>
      </c>
      <c r="D1953">
        <v>50000</v>
      </c>
      <c r="E1953" s="5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8348</v>
      </c>
      <c r="O1953" s="10">
        <f t="shared" si="180"/>
        <v>212.44399999999999</v>
      </c>
      <c r="P1953" s="5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4">
        <f t="shared" si="184"/>
        <v>42651.420567129629</v>
      </c>
      <c r="T1953" s="14">
        <f t="shared" si="185"/>
        <v>42681.462233796294</v>
      </c>
    </row>
    <row r="1954" spans="1:20" ht="45" x14ac:dyDescent="0.25">
      <c r="A1954">
        <v>1952</v>
      </c>
      <c r="B1954" s="3" t="s">
        <v>1953</v>
      </c>
      <c r="C1954" s="3" t="s">
        <v>6062</v>
      </c>
      <c r="D1954">
        <v>35000</v>
      </c>
      <c r="E1954" s="5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8348</v>
      </c>
      <c r="O1954" s="10">
        <f t="shared" si="180"/>
        <v>198.47237142857145</v>
      </c>
      <c r="P1954" s="5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4">
        <f t="shared" si="184"/>
        <v>41526.60665509259</v>
      </c>
      <c r="T1954" s="14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 s="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8348</v>
      </c>
      <c r="O1955" s="10">
        <f t="shared" si="180"/>
        <v>225.94666666666666</v>
      </c>
      <c r="P1955" s="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4">
        <f t="shared" si="184"/>
        <v>40941.199826388889</v>
      </c>
      <c r="T1955" s="14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 s="5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8348</v>
      </c>
      <c r="O1956" s="10">
        <f t="shared" si="180"/>
        <v>698.94800000000009</v>
      </c>
      <c r="P1956" s="5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4">
        <f t="shared" si="184"/>
        <v>42394.580740740741</v>
      </c>
      <c r="T1956" s="14">
        <f t="shared" si="185"/>
        <v>42441.208333333328</v>
      </c>
    </row>
    <row r="1957" spans="1:20" ht="45" x14ac:dyDescent="0.25">
      <c r="A1957">
        <v>1955</v>
      </c>
      <c r="B1957" s="3" t="s">
        <v>1956</v>
      </c>
      <c r="C1957" s="3" t="s">
        <v>6065</v>
      </c>
      <c r="D1957">
        <v>42000</v>
      </c>
      <c r="E1957" s="5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8348</v>
      </c>
      <c r="O1957" s="10">
        <f t="shared" si="180"/>
        <v>398.59528571428569</v>
      </c>
      <c r="P1957" s="5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4">
        <f t="shared" si="184"/>
        <v>41020.271770833337</v>
      </c>
      <c r="T1957" s="14">
        <f t="shared" si="185"/>
        <v>41052.791666666664</v>
      </c>
    </row>
    <row r="1958" spans="1:20" ht="45" x14ac:dyDescent="0.25">
      <c r="A1958">
        <v>1956</v>
      </c>
      <c r="B1958" s="3" t="s">
        <v>1957</v>
      </c>
      <c r="C1958" s="3" t="s">
        <v>6066</v>
      </c>
      <c r="D1958">
        <v>60000</v>
      </c>
      <c r="E1958" s="5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8348</v>
      </c>
      <c r="O1958" s="10">
        <f t="shared" si="180"/>
        <v>294.0333333333333</v>
      </c>
      <c r="P1958" s="5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4">
        <f t="shared" si="184"/>
        <v>42067.923668981486</v>
      </c>
      <c r="T1958" s="14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 s="5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8348</v>
      </c>
      <c r="O1959" s="10">
        <f t="shared" si="180"/>
        <v>167.50470000000001</v>
      </c>
      <c r="P1959" s="5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4">
        <f t="shared" si="184"/>
        <v>41179.098530092589</v>
      </c>
      <c r="T1959" s="14">
        <f t="shared" si="185"/>
        <v>41209.098530092589</v>
      </c>
    </row>
    <row r="1960" spans="1:20" ht="45" x14ac:dyDescent="0.25">
      <c r="A1960">
        <v>1958</v>
      </c>
      <c r="B1960" s="3" t="s">
        <v>1959</v>
      </c>
      <c r="C1960" s="3" t="s">
        <v>6068</v>
      </c>
      <c r="D1960">
        <v>7000</v>
      </c>
      <c r="E1960" s="5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8348</v>
      </c>
      <c r="O1960" s="10">
        <f t="shared" si="180"/>
        <v>1435.5717142857143</v>
      </c>
      <c r="P1960" s="5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4">
        <f t="shared" si="184"/>
        <v>41326.987974537034</v>
      </c>
      <c r="T1960" s="14">
        <f t="shared" si="185"/>
        <v>41356.94630787037</v>
      </c>
    </row>
    <row r="1961" spans="1:20" ht="45" x14ac:dyDescent="0.25">
      <c r="A1961">
        <v>1959</v>
      </c>
      <c r="B1961" s="3" t="s">
        <v>1960</v>
      </c>
      <c r="C1961" s="3" t="s">
        <v>6069</v>
      </c>
      <c r="D1961">
        <v>10000</v>
      </c>
      <c r="E1961" s="5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8348</v>
      </c>
      <c r="O1961" s="10">
        <f t="shared" si="180"/>
        <v>156.73439999999999</v>
      </c>
      <c r="P1961" s="5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4">
        <f t="shared" si="184"/>
        <v>41871.845601851855</v>
      </c>
      <c r="T1961" s="14">
        <f t="shared" si="185"/>
        <v>41913</v>
      </c>
    </row>
    <row r="1962" spans="1:20" ht="45" x14ac:dyDescent="0.25">
      <c r="A1962">
        <v>1960</v>
      </c>
      <c r="B1962" s="3" t="s">
        <v>1961</v>
      </c>
      <c r="C1962" s="3" t="s">
        <v>6070</v>
      </c>
      <c r="D1962">
        <v>70000</v>
      </c>
      <c r="E1962" s="5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8348</v>
      </c>
      <c r="O1962" s="10">
        <f t="shared" si="180"/>
        <v>117.90285714285716</v>
      </c>
      <c r="P1962" s="5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4">
        <f t="shared" si="184"/>
        <v>41964.362743055557</v>
      </c>
      <c r="T1962" s="14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 s="5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8348</v>
      </c>
      <c r="O1963" s="10">
        <f t="shared" si="180"/>
        <v>1105.3811999999998</v>
      </c>
      <c r="P1963" s="5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4">
        <f t="shared" si="184"/>
        <v>41148.194641203707</v>
      </c>
      <c r="T1963" s="14">
        <f t="shared" si="185"/>
        <v>41188.165972222225</v>
      </c>
    </row>
    <row r="1964" spans="1:20" ht="45" x14ac:dyDescent="0.25">
      <c r="A1964">
        <v>1962</v>
      </c>
      <c r="B1964" s="3" t="s">
        <v>1963</v>
      </c>
      <c r="C1964" s="3" t="s">
        <v>6072</v>
      </c>
      <c r="D1964">
        <v>10000</v>
      </c>
      <c r="E1964" s="5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8348</v>
      </c>
      <c r="O1964" s="10">
        <f t="shared" si="180"/>
        <v>192.92499999999998</v>
      </c>
      <c r="P1964" s="5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4">
        <f t="shared" si="184"/>
        <v>41742.780509259261</v>
      </c>
      <c r="T1964" s="14">
        <f t="shared" si="185"/>
        <v>41772.780509259261</v>
      </c>
    </row>
    <row r="1965" spans="1:20" ht="45" x14ac:dyDescent="0.25">
      <c r="A1965">
        <v>1963</v>
      </c>
      <c r="B1965" s="3" t="s">
        <v>1964</v>
      </c>
      <c r="C1965" s="3" t="s">
        <v>6073</v>
      </c>
      <c r="D1965">
        <v>19000</v>
      </c>
      <c r="E1965" s="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8348</v>
      </c>
      <c r="O1965" s="10">
        <f t="shared" si="180"/>
        <v>126.8842105263158</v>
      </c>
      <c r="P1965" s="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4">
        <f t="shared" si="184"/>
        <v>41863.429791666669</v>
      </c>
      <c r="T1965" s="14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 s="5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8348</v>
      </c>
      <c r="O1966" s="10">
        <f t="shared" si="180"/>
        <v>259.57748878923763</v>
      </c>
      <c r="P1966" s="5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4">
        <f t="shared" si="184"/>
        <v>42452.272824074069</v>
      </c>
      <c r="T1966" s="14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 s="5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8348</v>
      </c>
      <c r="O1967" s="10">
        <f t="shared" si="180"/>
        <v>262.27999999999997</v>
      </c>
      <c r="P1967" s="5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4">
        <f t="shared" si="184"/>
        <v>40898.089236111111</v>
      </c>
      <c r="T1967" s="14">
        <f t="shared" si="185"/>
        <v>40920.041666666664</v>
      </c>
    </row>
    <row r="1968" spans="1:20" ht="45" x14ac:dyDescent="0.25">
      <c r="A1968">
        <v>1966</v>
      </c>
      <c r="B1968" s="3" t="s">
        <v>1967</v>
      </c>
      <c r="C1968" s="3" t="s">
        <v>6076</v>
      </c>
      <c r="D1968">
        <v>100000</v>
      </c>
      <c r="E1968" s="5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8348</v>
      </c>
      <c r="O1968" s="10">
        <f t="shared" si="180"/>
        <v>206.74309000000002</v>
      </c>
      <c r="P1968" s="5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4">
        <f t="shared" si="184"/>
        <v>41835.540486111109</v>
      </c>
      <c r="T1968" s="14">
        <f t="shared" si="185"/>
        <v>41865.540486111109</v>
      </c>
    </row>
    <row r="1969" spans="1:20" ht="45" x14ac:dyDescent="0.25">
      <c r="A1969">
        <v>1967</v>
      </c>
      <c r="B1969" s="3" t="s">
        <v>1968</v>
      </c>
      <c r="C1969" s="3" t="s">
        <v>6077</v>
      </c>
      <c r="D1969">
        <v>20000</v>
      </c>
      <c r="E1969" s="5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8348</v>
      </c>
      <c r="O1969" s="10">
        <f t="shared" si="180"/>
        <v>370.13</v>
      </c>
      <c r="P1969" s="5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4">
        <f t="shared" si="184"/>
        <v>41730.663530092592</v>
      </c>
      <c r="T1969" s="14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 s="5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8348</v>
      </c>
      <c r="O1970" s="10">
        <f t="shared" si="180"/>
        <v>284.96600000000001</v>
      </c>
      <c r="P1970" s="5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4">
        <f t="shared" si="184"/>
        <v>42676.586979166663</v>
      </c>
      <c r="T1970" s="14">
        <f t="shared" si="185"/>
        <v>42707.628645833334</v>
      </c>
    </row>
    <row r="1971" spans="1:20" ht="45" x14ac:dyDescent="0.25">
      <c r="A1971">
        <v>1969</v>
      </c>
      <c r="B1971" s="3" t="s">
        <v>1970</v>
      </c>
      <c r="C1971" s="3" t="s">
        <v>6079</v>
      </c>
      <c r="D1971">
        <v>20000</v>
      </c>
      <c r="E1971" s="5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8348</v>
      </c>
      <c r="O1971" s="10">
        <f t="shared" si="180"/>
        <v>579.08000000000004</v>
      </c>
      <c r="P1971" s="5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4">
        <f t="shared" si="184"/>
        <v>42557.792453703703</v>
      </c>
      <c r="T1971" s="14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 s="5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8348</v>
      </c>
      <c r="O1972" s="10">
        <f t="shared" si="180"/>
        <v>1131.8</v>
      </c>
      <c r="P1972" s="5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4">
        <f t="shared" si="184"/>
        <v>41324.193298611113</v>
      </c>
      <c r="T1972" s="14">
        <f t="shared" si="185"/>
        <v>41384.151631944449</v>
      </c>
    </row>
    <row r="1973" spans="1:20" ht="45" x14ac:dyDescent="0.25">
      <c r="A1973">
        <v>1971</v>
      </c>
      <c r="B1973" s="3" t="s">
        <v>1972</v>
      </c>
      <c r="C1973" s="3" t="s">
        <v>6081</v>
      </c>
      <c r="D1973">
        <v>400000</v>
      </c>
      <c r="E1973" s="5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8348</v>
      </c>
      <c r="O1973" s="10">
        <f t="shared" si="180"/>
        <v>263.02771750000005</v>
      </c>
      <c r="P1973" s="5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4">
        <f t="shared" si="184"/>
        <v>41561.500706018516</v>
      </c>
      <c r="T1973" s="14">
        <f t="shared" si="185"/>
        <v>41593.166666666664</v>
      </c>
    </row>
    <row r="1974" spans="1:20" ht="45" x14ac:dyDescent="0.25">
      <c r="A1974">
        <v>1972</v>
      </c>
      <c r="B1974" s="3" t="s">
        <v>1973</v>
      </c>
      <c r="C1974" s="3" t="s">
        <v>6082</v>
      </c>
      <c r="D1974">
        <v>2500</v>
      </c>
      <c r="E1974" s="5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8348</v>
      </c>
      <c r="O1974" s="10">
        <f t="shared" si="180"/>
        <v>674.48</v>
      </c>
      <c r="P1974" s="5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4">
        <f t="shared" si="184"/>
        <v>41201.012083333335</v>
      </c>
      <c r="T1974" s="14">
        <f t="shared" si="185"/>
        <v>41231.053749999999</v>
      </c>
    </row>
    <row r="1975" spans="1:20" ht="45" x14ac:dyDescent="0.25">
      <c r="A1975">
        <v>1973</v>
      </c>
      <c r="B1975" s="3" t="s">
        <v>1974</v>
      </c>
      <c r="C1975" s="3" t="s">
        <v>6083</v>
      </c>
      <c r="D1975">
        <v>198000</v>
      </c>
      <c r="E1975" s="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8348</v>
      </c>
      <c r="O1975" s="10">
        <f t="shared" si="180"/>
        <v>256.83081313131316</v>
      </c>
      <c r="P1975" s="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4">
        <f t="shared" si="184"/>
        <v>42549.722962962958</v>
      </c>
      <c r="T1975" s="14">
        <f t="shared" si="185"/>
        <v>42588.291666666672</v>
      </c>
    </row>
    <row r="1976" spans="1:20" ht="45" x14ac:dyDescent="0.25">
      <c r="A1976">
        <v>1974</v>
      </c>
      <c r="B1976" s="3" t="s">
        <v>1975</v>
      </c>
      <c r="C1976" s="3" t="s">
        <v>6084</v>
      </c>
      <c r="D1976">
        <v>20000</v>
      </c>
      <c r="E1976" s="5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8348</v>
      </c>
      <c r="O1976" s="10">
        <f t="shared" si="180"/>
        <v>375.49599999999998</v>
      </c>
      <c r="P1976" s="5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4">
        <f t="shared" si="184"/>
        <v>41445.334131944444</v>
      </c>
      <c r="T1976" s="14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 s="5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8348</v>
      </c>
      <c r="O1977" s="10">
        <f t="shared" si="180"/>
        <v>208.70837499999996</v>
      </c>
      <c r="P1977" s="5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4">
        <f t="shared" si="184"/>
        <v>41313.755219907405</v>
      </c>
      <c r="T1977" s="14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 s="5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8348</v>
      </c>
      <c r="O1978" s="10">
        <f t="shared" si="180"/>
        <v>346.6</v>
      </c>
      <c r="P1978" s="5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4">
        <f t="shared" si="184"/>
        <v>41438.899594907409</v>
      </c>
      <c r="T1978" s="14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 s="5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8348</v>
      </c>
      <c r="O1979" s="10">
        <f t="shared" si="180"/>
        <v>402.33</v>
      </c>
      <c r="P1979" s="5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4">
        <f t="shared" si="184"/>
        <v>42311.216898148152</v>
      </c>
      <c r="T1979" s="14">
        <f t="shared" si="185"/>
        <v>42357.332638888889</v>
      </c>
    </row>
    <row r="1980" spans="1:20" ht="45" x14ac:dyDescent="0.25">
      <c r="A1980">
        <v>1978</v>
      </c>
      <c r="B1980" s="3" t="s">
        <v>1979</v>
      </c>
      <c r="C1980" s="3" t="s">
        <v>6088</v>
      </c>
      <c r="D1980">
        <v>50000</v>
      </c>
      <c r="E1980" s="5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8348</v>
      </c>
      <c r="O1980" s="10">
        <f t="shared" si="180"/>
        <v>1026.8451399999999</v>
      </c>
      <c r="P1980" s="5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4">
        <f t="shared" si="184"/>
        <v>41039.225601851853</v>
      </c>
      <c r="T1980" s="14">
        <f t="shared" si="185"/>
        <v>41072.291666666664</v>
      </c>
    </row>
    <row r="1981" spans="1:20" ht="30" x14ac:dyDescent="0.25">
      <c r="A1981">
        <v>1979</v>
      </c>
      <c r="B1981" s="3" t="s">
        <v>1980</v>
      </c>
      <c r="C1981" s="3" t="s">
        <v>6089</v>
      </c>
      <c r="D1981">
        <v>200000</v>
      </c>
      <c r="E1981" s="5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8348</v>
      </c>
      <c r="O1981" s="10">
        <f t="shared" si="180"/>
        <v>114.901155</v>
      </c>
      <c r="P1981" s="5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4">
        <f t="shared" si="184"/>
        <v>42290.460023148145</v>
      </c>
      <c r="T1981" s="14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 s="5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8348</v>
      </c>
      <c r="O1982" s="10">
        <f t="shared" si="180"/>
        <v>354.82402000000002</v>
      </c>
      <c r="P1982" s="5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4">
        <f t="shared" si="184"/>
        <v>42423.542384259257</v>
      </c>
      <c r="T1982" s="14">
        <f t="shared" si="185"/>
        <v>42463.500717592593</v>
      </c>
    </row>
    <row r="1983" spans="1:20" ht="45" x14ac:dyDescent="0.25">
      <c r="A1983">
        <v>1981</v>
      </c>
      <c r="B1983" s="3" t="s">
        <v>1982</v>
      </c>
      <c r="C1983" s="3" t="s">
        <v>6091</v>
      </c>
      <c r="D1983">
        <v>7500</v>
      </c>
      <c r="E1983" s="5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8349</v>
      </c>
      <c r="O1983" s="10">
        <f t="shared" si="180"/>
        <v>5.08</v>
      </c>
      <c r="P1983" s="5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4">
        <f t="shared" si="184"/>
        <v>41799.725289351853</v>
      </c>
      <c r="T1983" s="14">
        <f t="shared" si="185"/>
        <v>41829.725289351853</v>
      </c>
    </row>
    <row r="1984" spans="1:20" ht="30" x14ac:dyDescent="0.25">
      <c r="A1984">
        <v>1982</v>
      </c>
      <c r="B1984" s="3" t="s">
        <v>1983</v>
      </c>
      <c r="C1984" s="3" t="s">
        <v>6092</v>
      </c>
      <c r="D1984">
        <v>180000</v>
      </c>
      <c r="E1984" s="5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8349</v>
      </c>
      <c r="O1984" s="10">
        <f t="shared" si="180"/>
        <v>0</v>
      </c>
      <c r="P1984" s="5" t="str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4">
        <f t="shared" si="184"/>
        <v>42678.586655092593</v>
      </c>
      <c r="T1984" s="14">
        <f t="shared" si="185"/>
        <v>42708.628321759257</v>
      </c>
    </row>
    <row r="1985" spans="1:20" ht="45" x14ac:dyDescent="0.25">
      <c r="A1985">
        <v>1983</v>
      </c>
      <c r="B1985" s="3" t="s">
        <v>1984</v>
      </c>
      <c r="C1985" s="3" t="s">
        <v>6093</v>
      </c>
      <c r="D1985">
        <v>33000</v>
      </c>
      <c r="E1985" s="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8349</v>
      </c>
      <c r="O1985" s="10">
        <f t="shared" si="180"/>
        <v>4.3</v>
      </c>
      <c r="P1985" s="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4">
        <f t="shared" si="184"/>
        <v>42593.011782407411</v>
      </c>
      <c r="T1985" s="14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 s="5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8349</v>
      </c>
      <c r="O1986" s="10">
        <f t="shared" ref="O1986:O2049" si="186">(E1986/D1986)*100</f>
        <v>21.146666666666665</v>
      </c>
      <c r="P1986" s="5">
        <f t="shared" ref="P1986:P2049" si="187">IFERROR((E1986/L1986),"0")</f>
        <v>453.14285714285717</v>
      </c>
      <c r="Q1986" t="str">
        <f t="shared" ref="Q1986:Q2049" si="188">LEFT(N1986,FIND("/",N1986)-1)</f>
        <v>photography</v>
      </c>
      <c r="R1986" t="str">
        <f t="shared" ref="R1986:R2049" si="189">RIGHT(N1986,LEN(N1986)-SEARCH("/",N1986))</f>
        <v>people</v>
      </c>
      <c r="S1986" s="14">
        <f t="shared" ref="S1986:S2049" si="190">(((J1986/60)/60)/24) + DATE(1970,1,1)</f>
        <v>41913.790289351848</v>
      </c>
      <c r="T1986" s="14">
        <f t="shared" ref="T1986:T2049" si="191">(((I1986/60)/60)/24) + DATE(1970,1,1)</f>
        <v>41973.831956018519</v>
      </c>
    </row>
    <row r="1987" spans="1:20" ht="45" x14ac:dyDescent="0.25">
      <c r="A1987">
        <v>1985</v>
      </c>
      <c r="B1987" s="3" t="s">
        <v>1986</v>
      </c>
      <c r="C1987" s="3" t="s">
        <v>6095</v>
      </c>
      <c r="D1987">
        <v>1600</v>
      </c>
      <c r="E1987" s="5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8349</v>
      </c>
      <c r="O1987" s="10">
        <f t="shared" si="186"/>
        <v>3.1875</v>
      </c>
      <c r="P1987" s="5">
        <f t="shared" si="187"/>
        <v>12.75</v>
      </c>
      <c r="Q1987" t="str">
        <f t="shared" si="188"/>
        <v>photography</v>
      </c>
      <c r="R1987" t="str">
        <f t="shared" si="189"/>
        <v>people</v>
      </c>
      <c r="S1987" s="14">
        <f t="shared" si="190"/>
        <v>42555.698738425926</v>
      </c>
      <c r="T1987" s="14">
        <f t="shared" si="191"/>
        <v>42584.958333333328</v>
      </c>
    </row>
    <row r="1988" spans="1:20" ht="45" x14ac:dyDescent="0.25">
      <c r="A1988">
        <v>1986</v>
      </c>
      <c r="B1988" s="3" t="s">
        <v>1987</v>
      </c>
      <c r="C1988" s="3" t="s">
        <v>6096</v>
      </c>
      <c r="D1988">
        <v>2000</v>
      </c>
      <c r="E1988" s="5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8349</v>
      </c>
      <c r="O1988" s="10">
        <f t="shared" si="186"/>
        <v>0.05</v>
      </c>
      <c r="P1988" s="5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4">
        <f t="shared" si="190"/>
        <v>42413.433831018512</v>
      </c>
      <c r="T1988" s="14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 s="5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8349</v>
      </c>
      <c r="O1989" s="10">
        <f t="shared" si="186"/>
        <v>42.472727272727276</v>
      </c>
      <c r="P1989" s="5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4">
        <f t="shared" si="190"/>
        <v>42034.639768518522</v>
      </c>
      <c r="T1989" s="14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 s="5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8349</v>
      </c>
      <c r="O1990" s="10">
        <f t="shared" si="186"/>
        <v>0.41666666666666669</v>
      </c>
      <c r="P1990" s="5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4">
        <f t="shared" si="190"/>
        <v>42206.763217592597</v>
      </c>
      <c r="T1990" s="14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 s="5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8349</v>
      </c>
      <c r="O1991" s="10">
        <f t="shared" si="186"/>
        <v>1</v>
      </c>
      <c r="P1991" s="5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4">
        <f t="shared" si="190"/>
        <v>42685.680648148147</v>
      </c>
      <c r="T1991" s="14">
        <f t="shared" si="191"/>
        <v>42715.680648148147</v>
      </c>
    </row>
    <row r="1992" spans="1:20" ht="45" x14ac:dyDescent="0.25">
      <c r="A1992">
        <v>1990</v>
      </c>
      <c r="B1992" s="3" t="s">
        <v>1991</v>
      </c>
      <c r="C1992" s="3" t="s">
        <v>6100</v>
      </c>
      <c r="D1992">
        <v>3000</v>
      </c>
      <c r="E1992" s="5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8349</v>
      </c>
      <c r="O1992" s="10">
        <f t="shared" si="186"/>
        <v>16.966666666666665</v>
      </c>
      <c r="P1992" s="5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4">
        <f t="shared" si="190"/>
        <v>42398.195972222224</v>
      </c>
      <c r="T1992" s="14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 s="5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8349</v>
      </c>
      <c r="O1993" s="10">
        <f t="shared" si="186"/>
        <v>7.0000000000000009</v>
      </c>
      <c r="P1993" s="5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4">
        <f t="shared" si="190"/>
        <v>42167.89335648148</v>
      </c>
      <c r="T1993" s="14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 s="5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8349</v>
      </c>
      <c r="O1994" s="10">
        <f t="shared" si="186"/>
        <v>0.13333333333333333</v>
      </c>
      <c r="P1994" s="5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4">
        <f t="shared" si="190"/>
        <v>42023.143414351856</v>
      </c>
      <c r="T1994" s="14">
        <f t="shared" si="191"/>
        <v>42053.143414351856</v>
      </c>
    </row>
    <row r="1995" spans="1:20" ht="45" x14ac:dyDescent="0.25">
      <c r="A1995">
        <v>1993</v>
      </c>
      <c r="B1995" s="3" t="s">
        <v>1994</v>
      </c>
      <c r="C1995" s="3" t="s">
        <v>6103</v>
      </c>
      <c r="D1995">
        <v>2000</v>
      </c>
      <c r="E1995" s="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8349</v>
      </c>
      <c r="O1995" s="10">
        <f t="shared" si="186"/>
        <v>0</v>
      </c>
      <c r="P1995" s="5" t="str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4">
        <f t="shared" si="190"/>
        <v>42329.58839120371</v>
      </c>
      <c r="T1995" s="14">
        <f t="shared" si="191"/>
        <v>42359.58839120371</v>
      </c>
    </row>
    <row r="1996" spans="1:20" ht="45" x14ac:dyDescent="0.25">
      <c r="A1996">
        <v>1994</v>
      </c>
      <c r="B1996" s="3" t="s">
        <v>1995</v>
      </c>
      <c r="C1996" s="3" t="s">
        <v>6104</v>
      </c>
      <c r="D1996">
        <v>3200</v>
      </c>
      <c r="E1996" s="5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8349</v>
      </c>
      <c r="O1996" s="10">
        <f t="shared" si="186"/>
        <v>0</v>
      </c>
      <c r="P1996" s="5" t="str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4">
        <f t="shared" si="190"/>
        <v>42651.006273148145</v>
      </c>
      <c r="T1996" s="14">
        <f t="shared" si="191"/>
        <v>42711.047939814816</v>
      </c>
    </row>
    <row r="1997" spans="1:20" ht="45" x14ac:dyDescent="0.25">
      <c r="A1997">
        <v>1995</v>
      </c>
      <c r="B1997" s="3" t="s">
        <v>1996</v>
      </c>
      <c r="C1997" s="3" t="s">
        <v>6105</v>
      </c>
      <c r="D1997">
        <v>1000</v>
      </c>
      <c r="E1997" s="5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8349</v>
      </c>
      <c r="O1997" s="10">
        <f t="shared" si="186"/>
        <v>7.8</v>
      </c>
      <c r="P1997" s="5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4">
        <f t="shared" si="190"/>
        <v>42181.902037037042</v>
      </c>
      <c r="T1997" s="14">
        <f t="shared" si="191"/>
        <v>42201.902037037042</v>
      </c>
    </row>
    <row r="1998" spans="1:20" ht="45" x14ac:dyDescent="0.25">
      <c r="A1998">
        <v>1996</v>
      </c>
      <c r="B1998" s="3" t="s">
        <v>1997</v>
      </c>
      <c r="C1998" s="3" t="s">
        <v>6106</v>
      </c>
      <c r="D1998">
        <v>133800</v>
      </c>
      <c r="E1998" s="5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8349</v>
      </c>
      <c r="O1998" s="10">
        <f t="shared" si="186"/>
        <v>0</v>
      </c>
      <c r="P1998" s="5" t="str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4">
        <f t="shared" si="190"/>
        <v>41800.819571759261</v>
      </c>
      <c r="T1998" s="14">
        <f t="shared" si="191"/>
        <v>41830.819571759261</v>
      </c>
    </row>
    <row r="1999" spans="1:20" ht="45" x14ac:dyDescent="0.25">
      <c r="A1999">
        <v>1997</v>
      </c>
      <c r="B1999" s="3" t="s">
        <v>1998</v>
      </c>
      <c r="C1999" s="3" t="s">
        <v>6107</v>
      </c>
      <c r="D1999">
        <v>6500</v>
      </c>
      <c r="E1999" s="5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8349</v>
      </c>
      <c r="O1999" s="10">
        <f t="shared" si="186"/>
        <v>0</v>
      </c>
      <c r="P1999" s="5" t="str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4">
        <f t="shared" si="190"/>
        <v>41847.930694444447</v>
      </c>
      <c r="T1999" s="14">
        <f t="shared" si="191"/>
        <v>41877.930694444447</v>
      </c>
    </row>
    <row r="2000" spans="1:20" ht="45" x14ac:dyDescent="0.25">
      <c r="A2000">
        <v>1998</v>
      </c>
      <c r="B2000" s="3" t="s">
        <v>1999</v>
      </c>
      <c r="C2000" s="3" t="s">
        <v>6108</v>
      </c>
      <c r="D2000">
        <v>2500</v>
      </c>
      <c r="E2000" s="5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8349</v>
      </c>
      <c r="O2000" s="10">
        <f t="shared" si="186"/>
        <v>26.200000000000003</v>
      </c>
      <c r="P2000" s="5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4">
        <f t="shared" si="190"/>
        <v>41807.118495370371</v>
      </c>
      <c r="T2000" s="14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 s="5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8349</v>
      </c>
      <c r="O2001" s="10">
        <f t="shared" si="186"/>
        <v>0.76129032258064511</v>
      </c>
      <c r="P2001" s="5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4">
        <f t="shared" si="190"/>
        <v>41926.482731481483</v>
      </c>
      <c r="T2001" s="14">
        <f t="shared" si="191"/>
        <v>41956.524398148147</v>
      </c>
    </row>
    <row r="2002" spans="1:20" ht="45" x14ac:dyDescent="0.25">
      <c r="A2002">
        <v>2000</v>
      </c>
      <c r="B2002" s="3" t="s">
        <v>2001</v>
      </c>
      <c r="C2002" s="3" t="s">
        <v>6110</v>
      </c>
      <c r="D2002">
        <v>5000</v>
      </c>
      <c r="E2002" s="5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8349</v>
      </c>
      <c r="O2002" s="10">
        <f t="shared" si="186"/>
        <v>12.5</v>
      </c>
      <c r="P2002" s="5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4">
        <f t="shared" si="190"/>
        <v>42345.951539351852</v>
      </c>
      <c r="T2002" s="14">
        <f t="shared" si="191"/>
        <v>42375.951539351852</v>
      </c>
    </row>
    <row r="2003" spans="1:20" ht="30" x14ac:dyDescent="0.25">
      <c r="A2003">
        <v>2001</v>
      </c>
      <c r="B2003" s="3" t="s">
        <v>2002</v>
      </c>
      <c r="C2003" s="3" t="s">
        <v>6111</v>
      </c>
      <c r="D2003">
        <v>55000</v>
      </c>
      <c r="E2003" s="5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8348</v>
      </c>
      <c r="O2003" s="10">
        <f t="shared" si="186"/>
        <v>382.12909090909091</v>
      </c>
      <c r="P2003" s="5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4">
        <f t="shared" si="190"/>
        <v>42136.209675925929</v>
      </c>
      <c r="T2003" s="14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 s="5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8348</v>
      </c>
      <c r="O2004" s="10">
        <f t="shared" si="186"/>
        <v>216.79422000000002</v>
      </c>
      <c r="P2004" s="5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4">
        <f t="shared" si="190"/>
        <v>42728.71230324074</v>
      </c>
      <c r="T2004" s="14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 s="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8348</v>
      </c>
      <c r="O2005" s="10">
        <f t="shared" si="186"/>
        <v>312</v>
      </c>
      <c r="P2005" s="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4">
        <f t="shared" si="190"/>
        <v>40347.125601851854</v>
      </c>
      <c r="T2005" s="14">
        <f t="shared" si="191"/>
        <v>40361.958333333336</v>
      </c>
    </row>
    <row r="2006" spans="1:20" ht="45" x14ac:dyDescent="0.25">
      <c r="A2006">
        <v>2004</v>
      </c>
      <c r="B2006" s="3" t="s">
        <v>2005</v>
      </c>
      <c r="C2006" s="3" t="s">
        <v>6114</v>
      </c>
      <c r="D2006">
        <v>50000</v>
      </c>
      <c r="E2006" s="5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8348</v>
      </c>
      <c r="O2006" s="10">
        <f t="shared" si="186"/>
        <v>234.42048</v>
      </c>
      <c r="P2006" s="5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4">
        <f t="shared" si="190"/>
        <v>41800.604895833334</v>
      </c>
      <c r="T2006" s="14">
        <f t="shared" si="191"/>
        <v>41830.604895833334</v>
      </c>
    </row>
    <row r="2007" spans="1:20" ht="45" x14ac:dyDescent="0.25">
      <c r="A2007">
        <v>2005</v>
      </c>
      <c r="B2007" s="3" t="s">
        <v>2006</v>
      </c>
      <c r="C2007" s="3" t="s">
        <v>6115</v>
      </c>
      <c r="D2007">
        <v>30000</v>
      </c>
      <c r="E2007" s="5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8348</v>
      </c>
      <c r="O2007" s="10">
        <f t="shared" si="186"/>
        <v>123.68010000000001</v>
      </c>
      <c r="P2007" s="5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4">
        <f t="shared" si="190"/>
        <v>41535.812708333331</v>
      </c>
      <c r="T2007" s="14">
        <f t="shared" si="191"/>
        <v>41563.165972222225</v>
      </c>
    </row>
    <row r="2008" spans="1:20" ht="45" x14ac:dyDescent="0.25">
      <c r="A2008">
        <v>2006</v>
      </c>
      <c r="B2008" s="3" t="s">
        <v>2007</v>
      </c>
      <c r="C2008" s="3" t="s">
        <v>6116</v>
      </c>
      <c r="D2008">
        <v>50000</v>
      </c>
      <c r="E2008" s="5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8348</v>
      </c>
      <c r="O2008" s="10">
        <f t="shared" si="186"/>
        <v>247.84</v>
      </c>
      <c r="P2008" s="5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4">
        <f t="shared" si="190"/>
        <v>41941.500520833331</v>
      </c>
      <c r="T2008" s="14">
        <f t="shared" si="191"/>
        <v>41976.542187500003</v>
      </c>
    </row>
    <row r="2009" spans="1:20" ht="45" x14ac:dyDescent="0.25">
      <c r="A2009">
        <v>2007</v>
      </c>
      <c r="B2009" s="3" t="s">
        <v>2008</v>
      </c>
      <c r="C2009" s="3" t="s">
        <v>6117</v>
      </c>
      <c r="D2009">
        <v>10000</v>
      </c>
      <c r="E2009" s="5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8348</v>
      </c>
      <c r="O2009" s="10">
        <f t="shared" si="186"/>
        <v>115.7092</v>
      </c>
      <c r="P2009" s="5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4">
        <f t="shared" si="190"/>
        <v>40347.837800925925</v>
      </c>
      <c r="T2009" s="14">
        <f t="shared" si="191"/>
        <v>40414.166666666664</v>
      </c>
    </row>
    <row r="2010" spans="1:20" ht="45" x14ac:dyDescent="0.25">
      <c r="A2010">
        <v>2008</v>
      </c>
      <c r="B2010" s="3" t="s">
        <v>2009</v>
      </c>
      <c r="C2010" s="3" t="s">
        <v>6118</v>
      </c>
      <c r="D2010">
        <v>1570.79</v>
      </c>
      <c r="E2010" s="5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8348</v>
      </c>
      <c r="O2010" s="10">
        <f t="shared" si="186"/>
        <v>117.07484768810599</v>
      </c>
      <c r="P2010" s="5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4">
        <f t="shared" si="190"/>
        <v>40761.604421296295</v>
      </c>
      <c r="T2010" s="14">
        <f t="shared" si="191"/>
        <v>40805.604421296295</v>
      </c>
    </row>
    <row r="2011" spans="1:20" ht="45" x14ac:dyDescent="0.25">
      <c r="A2011">
        <v>2009</v>
      </c>
      <c r="B2011" s="3" t="s">
        <v>2010</v>
      </c>
      <c r="C2011" s="3" t="s">
        <v>6119</v>
      </c>
      <c r="D2011">
        <v>50000</v>
      </c>
      <c r="E2011" s="5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8348</v>
      </c>
      <c r="O2011" s="10">
        <f t="shared" si="186"/>
        <v>305.15800000000002</v>
      </c>
      <c r="P2011" s="5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4">
        <f t="shared" si="190"/>
        <v>42661.323414351849</v>
      </c>
      <c r="T2011" s="14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 s="5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8348</v>
      </c>
      <c r="O2012" s="10">
        <f t="shared" si="186"/>
        <v>320.05299999999994</v>
      </c>
      <c r="P2012" s="5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4">
        <f t="shared" si="190"/>
        <v>42570.996423611112</v>
      </c>
      <c r="T2012" s="14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 s="5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8348</v>
      </c>
      <c r="O2013" s="10">
        <f t="shared" si="186"/>
        <v>819.56399999999996</v>
      </c>
      <c r="P2013" s="5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4">
        <f t="shared" si="190"/>
        <v>42347.358483796299</v>
      </c>
      <c r="T2013" s="14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 s="5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8348</v>
      </c>
      <c r="O2014" s="10">
        <f t="shared" si="186"/>
        <v>234.90000000000003</v>
      </c>
      <c r="P2014" s="5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4">
        <f t="shared" si="190"/>
        <v>42010.822233796294</v>
      </c>
      <c r="T2014" s="14">
        <f t="shared" si="191"/>
        <v>42040.822233796294</v>
      </c>
    </row>
    <row r="2015" spans="1:20" ht="45" x14ac:dyDescent="0.25">
      <c r="A2015">
        <v>2013</v>
      </c>
      <c r="B2015" s="3" t="s">
        <v>2014</v>
      </c>
      <c r="C2015" s="3" t="s">
        <v>6123</v>
      </c>
      <c r="D2015">
        <v>160000</v>
      </c>
      <c r="E2015" s="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8348</v>
      </c>
      <c r="O2015" s="10">
        <f t="shared" si="186"/>
        <v>494.91374999999999</v>
      </c>
      <c r="P2015" s="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4">
        <f t="shared" si="190"/>
        <v>42499.960810185185</v>
      </c>
      <c r="T2015" s="14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 s="5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8348</v>
      </c>
      <c r="O2016" s="10">
        <f t="shared" si="186"/>
        <v>7813.7822333333334</v>
      </c>
      <c r="P2016" s="5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4">
        <f t="shared" si="190"/>
        <v>41324.214571759258</v>
      </c>
      <c r="T2016" s="14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 s="5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8348</v>
      </c>
      <c r="O2017" s="10">
        <f t="shared" si="186"/>
        <v>113.00013888888888</v>
      </c>
      <c r="P2017" s="5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4">
        <f t="shared" si="190"/>
        <v>40765.876886574071</v>
      </c>
      <c r="T2017" s="14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 s="5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8348</v>
      </c>
      <c r="O2018" s="10">
        <f t="shared" si="186"/>
        <v>921.54219999999998</v>
      </c>
      <c r="P2018" s="5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4">
        <f t="shared" si="190"/>
        <v>41312.88077546296</v>
      </c>
      <c r="T2018" s="14">
        <f t="shared" si="191"/>
        <v>41342.88077546296</v>
      </c>
    </row>
    <row r="2019" spans="1:20" ht="45" x14ac:dyDescent="0.25">
      <c r="A2019">
        <v>2017</v>
      </c>
      <c r="B2019" s="3" t="s">
        <v>2018</v>
      </c>
      <c r="C2019" s="3" t="s">
        <v>6127</v>
      </c>
      <c r="D2019">
        <v>25000</v>
      </c>
      <c r="E2019" s="5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8348</v>
      </c>
      <c r="O2019" s="10">
        <f t="shared" si="186"/>
        <v>125.10239999999999</v>
      </c>
      <c r="P2019" s="5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4">
        <f t="shared" si="190"/>
        <v>40961.057349537034</v>
      </c>
      <c r="T2019" s="14">
        <f t="shared" si="191"/>
        <v>40992.166666666664</v>
      </c>
    </row>
    <row r="2020" spans="1:20" ht="45" x14ac:dyDescent="0.25">
      <c r="A2020">
        <v>2018</v>
      </c>
      <c r="B2020" s="3" t="s">
        <v>2019</v>
      </c>
      <c r="C2020" s="3" t="s">
        <v>6128</v>
      </c>
      <c r="D2020">
        <v>65000</v>
      </c>
      <c r="E2020" s="5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8348</v>
      </c>
      <c r="O2020" s="10">
        <f t="shared" si="186"/>
        <v>102.24343076923077</v>
      </c>
      <c r="P2020" s="5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4">
        <f t="shared" si="190"/>
        <v>42199.365844907406</v>
      </c>
      <c r="T2020" s="14">
        <f t="shared" si="191"/>
        <v>42229.365844907406</v>
      </c>
    </row>
    <row r="2021" spans="1:20" ht="45" x14ac:dyDescent="0.25">
      <c r="A2021">
        <v>2019</v>
      </c>
      <c r="B2021" s="3" t="s">
        <v>2020</v>
      </c>
      <c r="C2021" s="3" t="s">
        <v>6129</v>
      </c>
      <c r="D2021">
        <v>40000</v>
      </c>
      <c r="E2021" s="5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8348</v>
      </c>
      <c r="O2021" s="10">
        <f t="shared" si="186"/>
        <v>484.90975000000003</v>
      </c>
      <c r="P2021" s="5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4">
        <f t="shared" si="190"/>
        <v>42605.70857638889</v>
      </c>
      <c r="T2021" s="14">
        <f t="shared" si="191"/>
        <v>42635.70857638889</v>
      </c>
    </row>
    <row r="2022" spans="1:20" ht="45" x14ac:dyDescent="0.25">
      <c r="A2022">
        <v>2020</v>
      </c>
      <c r="B2022" s="3" t="s">
        <v>2021</v>
      </c>
      <c r="C2022" s="3" t="s">
        <v>6130</v>
      </c>
      <c r="D2022">
        <v>1500</v>
      </c>
      <c r="E2022" s="5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8348</v>
      </c>
      <c r="O2022" s="10">
        <f t="shared" si="186"/>
        <v>192.33333333333334</v>
      </c>
      <c r="P2022" s="5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4">
        <f t="shared" si="190"/>
        <v>41737.097499999996</v>
      </c>
      <c r="T2022" s="14">
        <f t="shared" si="191"/>
        <v>41773.961111111108</v>
      </c>
    </row>
    <row r="2023" spans="1:20" ht="45" x14ac:dyDescent="0.25">
      <c r="A2023">
        <v>2021</v>
      </c>
      <c r="B2023" s="3" t="s">
        <v>2022</v>
      </c>
      <c r="C2023" s="3" t="s">
        <v>6131</v>
      </c>
      <c r="D2023">
        <v>5000</v>
      </c>
      <c r="E2023" s="5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8348</v>
      </c>
      <c r="O2023" s="10">
        <f t="shared" si="186"/>
        <v>281.10000000000002</v>
      </c>
      <c r="P2023" s="5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4">
        <f t="shared" si="190"/>
        <v>41861.070567129631</v>
      </c>
      <c r="T2023" s="14">
        <f t="shared" si="191"/>
        <v>41906.070567129631</v>
      </c>
    </row>
    <row r="2024" spans="1:20" ht="45" x14ac:dyDescent="0.25">
      <c r="A2024">
        <v>2022</v>
      </c>
      <c r="B2024" s="3" t="s">
        <v>2023</v>
      </c>
      <c r="C2024" s="3" t="s">
        <v>6132</v>
      </c>
      <c r="D2024">
        <v>100000</v>
      </c>
      <c r="E2024" s="5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8348</v>
      </c>
      <c r="O2024" s="10">
        <f t="shared" si="186"/>
        <v>125.13700000000001</v>
      </c>
      <c r="P2024" s="5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4">
        <f t="shared" si="190"/>
        <v>42502.569120370375</v>
      </c>
      <c r="T2024" s="14">
        <f t="shared" si="191"/>
        <v>42532.569120370375</v>
      </c>
    </row>
    <row r="2025" spans="1:20" ht="45" x14ac:dyDescent="0.25">
      <c r="A2025">
        <v>2023</v>
      </c>
      <c r="B2025" s="3" t="s">
        <v>2024</v>
      </c>
      <c r="C2025" s="3" t="s">
        <v>6133</v>
      </c>
      <c r="D2025">
        <v>100000</v>
      </c>
      <c r="E2025" s="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8348</v>
      </c>
      <c r="O2025" s="10">
        <f t="shared" si="186"/>
        <v>161.459</v>
      </c>
      <c r="P2025" s="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4">
        <f t="shared" si="190"/>
        <v>42136.420752314814</v>
      </c>
      <c r="T2025" s="14">
        <f t="shared" si="191"/>
        <v>42166.420752314814</v>
      </c>
    </row>
    <row r="2026" spans="1:20" ht="45" x14ac:dyDescent="0.25">
      <c r="A2026">
        <v>2024</v>
      </c>
      <c r="B2026" s="3" t="s">
        <v>2025</v>
      </c>
      <c r="C2026" s="3" t="s">
        <v>6134</v>
      </c>
      <c r="D2026">
        <v>4000</v>
      </c>
      <c r="E2026" s="5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8348</v>
      </c>
      <c r="O2026" s="10">
        <f t="shared" si="186"/>
        <v>585.35</v>
      </c>
      <c r="P2026" s="5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4">
        <f t="shared" si="190"/>
        <v>41099.966944444444</v>
      </c>
      <c r="T2026" s="14">
        <f t="shared" si="191"/>
        <v>41134.125</v>
      </c>
    </row>
    <row r="2027" spans="1:20" ht="45" x14ac:dyDescent="0.25">
      <c r="A2027">
        <v>2025</v>
      </c>
      <c r="B2027" s="3" t="s">
        <v>2026</v>
      </c>
      <c r="C2027" s="3" t="s">
        <v>6135</v>
      </c>
      <c r="D2027">
        <v>80000</v>
      </c>
      <c r="E2027" s="5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8348</v>
      </c>
      <c r="O2027" s="10">
        <f t="shared" si="186"/>
        <v>201.14999999999998</v>
      </c>
      <c r="P2027" s="5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4">
        <f t="shared" si="190"/>
        <v>42136.184560185182</v>
      </c>
      <c r="T2027" s="14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 s="5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8348</v>
      </c>
      <c r="O2028" s="10">
        <f t="shared" si="186"/>
        <v>133.48307999999997</v>
      </c>
      <c r="P2028" s="5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4">
        <f t="shared" si="190"/>
        <v>41704.735937500001</v>
      </c>
      <c r="T2028" s="14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 s="5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8348</v>
      </c>
      <c r="O2029" s="10">
        <f t="shared" si="186"/>
        <v>120.24900000000001</v>
      </c>
      <c r="P2029" s="5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4">
        <f t="shared" si="190"/>
        <v>42048.813877314817</v>
      </c>
      <c r="T2029" s="14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 s="5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8348</v>
      </c>
      <c r="O2030" s="10">
        <f t="shared" si="186"/>
        <v>126.16666666666667</v>
      </c>
      <c r="P2030" s="5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4">
        <f t="shared" si="190"/>
        <v>40215.919050925928</v>
      </c>
      <c r="T2030" s="14">
        <f t="shared" si="191"/>
        <v>40252.913194444445</v>
      </c>
    </row>
    <row r="2031" spans="1:20" ht="30" x14ac:dyDescent="0.25">
      <c r="A2031">
        <v>2029</v>
      </c>
      <c r="B2031" s="3" t="s">
        <v>2030</v>
      </c>
      <c r="C2031" s="3" t="s">
        <v>6139</v>
      </c>
      <c r="D2031">
        <v>2500</v>
      </c>
      <c r="E2031" s="5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8348</v>
      </c>
      <c r="O2031" s="10">
        <f t="shared" si="186"/>
        <v>361.2</v>
      </c>
      <c r="P2031" s="5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4">
        <f t="shared" si="190"/>
        <v>41848.021770833337</v>
      </c>
      <c r="T2031" s="14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 s="5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8348</v>
      </c>
      <c r="O2032" s="10">
        <f t="shared" si="186"/>
        <v>226.239013671875</v>
      </c>
      <c r="P2032" s="5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4">
        <f t="shared" si="190"/>
        <v>41212.996481481481</v>
      </c>
      <c r="T2032" s="14">
        <f t="shared" si="191"/>
        <v>41242.996481481481</v>
      </c>
    </row>
    <row r="2033" spans="1:20" ht="30" x14ac:dyDescent="0.25">
      <c r="A2033">
        <v>2031</v>
      </c>
      <c r="B2033" s="3" t="s">
        <v>2032</v>
      </c>
      <c r="C2033" s="3" t="s">
        <v>6141</v>
      </c>
      <c r="D2033">
        <v>50000</v>
      </c>
      <c r="E2033" s="5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8348</v>
      </c>
      <c r="O2033" s="10">
        <f t="shared" si="186"/>
        <v>120.35</v>
      </c>
      <c r="P2033" s="5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4">
        <f t="shared" si="190"/>
        <v>41975.329317129625</v>
      </c>
      <c r="T2033" s="14">
        <f t="shared" si="191"/>
        <v>42013.041666666672</v>
      </c>
    </row>
    <row r="2034" spans="1:20" ht="45" x14ac:dyDescent="0.25">
      <c r="A2034">
        <v>2032</v>
      </c>
      <c r="B2034" s="3" t="s">
        <v>2033</v>
      </c>
      <c r="C2034" s="3" t="s">
        <v>6142</v>
      </c>
      <c r="D2034">
        <v>25000</v>
      </c>
      <c r="E2034" s="5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8348</v>
      </c>
      <c r="O2034" s="10">
        <f t="shared" si="186"/>
        <v>304.18799999999999</v>
      </c>
      <c r="P2034" s="5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4">
        <f t="shared" si="190"/>
        <v>42689.565671296295</v>
      </c>
      <c r="T2034" s="14">
        <f t="shared" si="191"/>
        <v>42719.208333333328</v>
      </c>
    </row>
    <row r="2035" spans="1:20" ht="45" x14ac:dyDescent="0.25">
      <c r="A2035">
        <v>2033</v>
      </c>
      <c r="B2035" s="3" t="s">
        <v>2034</v>
      </c>
      <c r="C2035" s="3" t="s">
        <v>6143</v>
      </c>
      <c r="D2035">
        <v>25000</v>
      </c>
      <c r="E2035" s="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8348</v>
      </c>
      <c r="O2035" s="10">
        <f t="shared" si="186"/>
        <v>178.67599999999999</v>
      </c>
      <c r="P2035" s="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4">
        <f t="shared" si="190"/>
        <v>41725.082384259258</v>
      </c>
      <c r="T2035" s="14">
        <f t="shared" si="191"/>
        <v>41755.082384259258</v>
      </c>
    </row>
    <row r="2036" spans="1:20" ht="45" x14ac:dyDescent="0.25">
      <c r="A2036">
        <v>2034</v>
      </c>
      <c r="B2036" s="3" t="s">
        <v>2035</v>
      </c>
      <c r="C2036" s="3" t="s">
        <v>6144</v>
      </c>
      <c r="D2036">
        <v>78000</v>
      </c>
      <c r="E2036" s="5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8348</v>
      </c>
      <c r="O2036" s="10">
        <f t="shared" si="186"/>
        <v>386.81998717948721</v>
      </c>
      <c r="P2036" s="5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4">
        <f t="shared" si="190"/>
        <v>42076.130011574074</v>
      </c>
      <c r="T2036" s="14">
        <f t="shared" si="191"/>
        <v>42131.290277777778</v>
      </c>
    </row>
    <row r="2037" spans="1:20" ht="45" x14ac:dyDescent="0.25">
      <c r="A2037">
        <v>2035</v>
      </c>
      <c r="B2037" s="3" t="s">
        <v>2036</v>
      </c>
      <c r="C2037" s="3" t="s">
        <v>6145</v>
      </c>
      <c r="D2037">
        <v>80000</v>
      </c>
      <c r="E2037" s="5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8348</v>
      </c>
      <c r="O2037" s="10">
        <f t="shared" si="186"/>
        <v>211.03642500000004</v>
      </c>
      <c r="P2037" s="5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4">
        <f t="shared" si="190"/>
        <v>42311.625081018516</v>
      </c>
      <c r="T2037" s="14">
        <f t="shared" si="191"/>
        <v>42357.041666666672</v>
      </c>
    </row>
    <row r="2038" spans="1:20" ht="45" x14ac:dyDescent="0.25">
      <c r="A2038">
        <v>2036</v>
      </c>
      <c r="B2038" s="3" t="s">
        <v>2037</v>
      </c>
      <c r="C2038" s="3" t="s">
        <v>6146</v>
      </c>
      <c r="D2038">
        <v>30000</v>
      </c>
      <c r="E2038" s="5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8348</v>
      </c>
      <c r="O2038" s="10">
        <f t="shared" si="186"/>
        <v>131.66833333333335</v>
      </c>
      <c r="P2038" s="5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4">
        <f t="shared" si="190"/>
        <v>41738.864803240744</v>
      </c>
      <c r="T2038" s="14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 s="5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8348</v>
      </c>
      <c r="O2039" s="10">
        <f t="shared" si="186"/>
        <v>300.47639999999996</v>
      </c>
      <c r="P2039" s="5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4">
        <f t="shared" si="190"/>
        <v>41578.210104166668</v>
      </c>
      <c r="T2039" s="14">
        <f t="shared" si="191"/>
        <v>41638.251770833333</v>
      </c>
    </row>
    <row r="2040" spans="1:20" ht="45" x14ac:dyDescent="0.25">
      <c r="A2040">
        <v>2038</v>
      </c>
      <c r="B2040" s="3" t="s">
        <v>2039</v>
      </c>
      <c r="C2040" s="3" t="s">
        <v>6148</v>
      </c>
      <c r="D2040">
        <v>8000</v>
      </c>
      <c r="E2040" s="5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8348</v>
      </c>
      <c r="O2040" s="10">
        <f t="shared" si="186"/>
        <v>420.51249999999999</v>
      </c>
      <c r="P2040" s="5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4">
        <f t="shared" si="190"/>
        <v>41424.27107638889</v>
      </c>
      <c r="T2040" s="14">
        <f t="shared" si="191"/>
        <v>41456.75</v>
      </c>
    </row>
    <row r="2041" spans="1:20" ht="30" x14ac:dyDescent="0.25">
      <c r="A2041">
        <v>2039</v>
      </c>
      <c r="B2041" s="3" t="s">
        <v>2040</v>
      </c>
      <c r="C2041" s="3" t="s">
        <v>6149</v>
      </c>
      <c r="D2041">
        <v>125000</v>
      </c>
      <c r="E2041" s="5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8348</v>
      </c>
      <c r="O2041" s="10">
        <f t="shared" si="186"/>
        <v>136.21680000000001</v>
      </c>
      <c r="P2041" s="5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4">
        <f t="shared" si="190"/>
        <v>42675.438946759255</v>
      </c>
      <c r="T2041" s="14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 s="5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8348</v>
      </c>
      <c r="O2042" s="10">
        <f t="shared" si="186"/>
        <v>248.17133333333334</v>
      </c>
      <c r="P2042" s="5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4">
        <f t="shared" si="190"/>
        <v>41578.927118055559</v>
      </c>
      <c r="T2042" s="14">
        <f t="shared" si="191"/>
        <v>41593.968784722223</v>
      </c>
    </row>
    <row r="2043" spans="1:20" ht="45" x14ac:dyDescent="0.25">
      <c r="A2043">
        <v>2041</v>
      </c>
      <c r="B2043" s="3" t="s">
        <v>2042</v>
      </c>
      <c r="C2043" s="3" t="s">
        <v>6151</v>
      </c>
      <c r="D2043">
        <v>9500</v>
      </c>
      <c r="E2043" s="5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8348</v>
      </c>
      <c r="O2043" s="10">
        <f t="shared" si="186"/>
        <v>181.86315789473684</v>
      </c>
      <c r="P2043" s="5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4">
        <f t="shared" si="190"/>
        <v>42654.525775462964</v>
      </c>
      <c r="T2043" s="14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 s="5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8348</v>
      </c>
      <c r="O2044" s="10">
        <f t="shared" si="186"/>
        <v>123.53</v>
      </c>
      <c r="P2044" s="5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4">
        <f t="shared" si="190"/>
        <v>42331.708032407405</v>
      </c>
      <c r="T2044" s="14">
        <f t="shared" si="191"/>
        <v>42391.708032407405</v>
      </c>
    </row>
    <row r="2045" spans="1:20" ht="45" x14ac:dyDescent="0.25">
      <c r="A2045">
        <v>2043</v>
      </c>
      <c r="B2045" s="3" t="s">
        <v>2044</v>
      </c>
      <c r="C2045" s="3" t="s">
        <v>6153</v>
      </c>
      <c r="D2045">
        <v>1385</v>
      </c>
      <c r="E2045" s="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8348</v>
      </c>
      <c r="O2045" s="10">
        <f t="shared" si="186"/>
        <v>506.20938628158842</v>
      </c>
      <c r="P2045" s="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4">
        <f t="shared" si="190"/>
        <v>42661.176817129628</v>
      </c>
      <c r="T2045" s="14">
        <f t="shared" si="191"/>
        <v>42715.207638888889</v>
      </c>
    </row>
    <row r="2046" spans="1:20" ht="45" x14ac:dyDescent="0.25">
      <c r="A2046">
        <v>2044</v>
      </c>
      <c r="B2046" s="3" t="s">
        <v>2045</v>
      </c>
      <c r="C2046" s="3" t="s">
        <v>6154</v>
      </c>
      <c r="D2046">
        <v>15000</v>
      </c>
      <c r="E2046" s="5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8348</v>
      </c>
      <c r="O2046" s="10">
        <f t="shared" si="186"/>
        <v>108.21333333333334</v>
      </c>
      <c r="P2046" s="5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4">
        <f t="shared" si="190"/>
        <v>42138.684189814812</v>
      </c>
      <c r="T2046" s="14">
        <f t="shared" si="191"/>
        <v>42168.684189814812</v>
      </c>
    </row>
    <row r="2047" spans="1:20" ht="45" x14ac:dyDescent="0.25">
      <c r="A2047">
        <v>2045</v>
      </c>
      <c r="B2047" s="3" t="s">
        <v>2046</v>
      </c>
      <c r="C2047" s="3" t="s">
        <v>6155</v>
      </c>
      <c r="D2047">
        <v>4900</v>
      </c>
      <c r="E2047" s="5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8348</v>
      </c>
      <c r="O2047" s="10">
        <f t="shared" si="186"/>
        <v>819.18387755102037</v>
      </c>
      <c r="P2047" s="5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4">
        <f t="shared" si="190"/>
        <v>41069.088506944441</v>
      </c>
      <c r="T2047" s="14">
        <f t="shared" si="191"/>
        <v>41099.088506944441</v>
      </c>
    </row>
    <row r="2048" spans="1:20" ht="45" x14ac:dyDescent="0.25">
      <c r="A2048">
        <v>2046</v>
      </c>
      <c r="B2048" s="3" t="s">
        <v>2047</v>
      </c>
      <c r="C2048" s="3" t="s">
        <v>6156</v>
      </c>
      <c r="D2048">
        <v>10000</v>
      </c>
      <c r="E2048" s="5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8348</v>
      </c>
      <c r="O2048" s="10">
        <f t="shared" si="186"/>
        <v>121.10000000000001</v>
      </c>
      <c r="P2048" s="5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4">
        <f t="shared" si="190"/>
        <v>41387.171805555554</v>
      </c>
      <c r="T2048" s="14">
        <f t="shared" si="191"/>
        <v>41417.171805555554</v>
      </c>
    </row>
    <row r="2049" spans="1:20" ht="45" x14ac:dyDescent="0.25">
      <c r="A2049">
        <v>2047</v>
      </c>
      <c r="B2049" s="3" t="s">
        <v>2048</v>
      </c>
      <c r="C2049" s="3" t="s">
        <v>6157</v>
      </c>
      <c r="D2049">
        <v>98000</v>
      </c>
      <c r="E2049" s="5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8348</v>
      </c>
      <c r="O2049" s="10">
        <f t="shared" si="186"/>
        <v>102.99897959183673</v>
      </c>
      <c r="P2049" s="5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4">
        <f t="shared" si="190"/>
        <v>42081.903587962966</v>
      </c>
      <c r="T2049" s="14">
        <f t="shared" si="191"/>
        <v>42111</v>
      </c>
    </row>
    <row r="2050" spans="1:20" ht="45" x14ac:dyDescent="0.25">
      <c r="A2050">
        <v>2048</v>
      </c>
      <c r="B2050" s="3" t="s">
        <v>2049</v>
      </c>
      <c r="C2050" s="3" t="s">
        <v>6158</v>
      </c>
      <c r="D2050">
        <v>85000</v>
      </c>
      <c r="E2050" s="5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8348</v>
      </c>
      <c r="O2050" s="10">
        <f t="shared" ref="O2050:O2113" si="192">(E2050/D2050)*100</f>
        <v>148.33229411764705</v>
      </c>
      <c r="P2050" s="5">
        <f t="shared" ref="P2050:P2113" si="193">IFERROR((E2050/L2050),"0")</f>
        <v>91.82989803350327</v>
      </c>
      <c r="Q2050" t="str">
        <f t="shared" ref="Q2050:Q2113" si="194">LEFT(N2050,FIND("/",N2050)-1)</f>
        <v>technology</v>
      </c>
      <c r="R2050" t="str">
        <f t="shared" ref="R2050:R2113" si="195">RIGHT(N2050,LEN(N2050)-SEARCH("/",N2050))</f>
        <v>hardware</v>
      </c>
      <c r="S2050" s="14">
        <f t="shared" ref="S2050:S2113" si="196">(((J2050/60)/60)/24) + DATE(1970,1,1)</f>
        <v>41387.651516203703</v>
      </c>
      <c r="T2050" s="14">
        <f t="shared" ref="T2050:T2113" si="197">(((I2050/60)/60)/24) + DATE(1970,1,1)</f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 s="5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8348</v>
      </c>
      <c r="O2051" s="10">
        <f t="shared" si="192"/>
        <v>120.19070000000001</v>
      </c>
      <c r="P2051" s="5">
        <f t="shared" si="193"/>
        <v>80.991037735849048</v>
      </c>
      <c r="Q2051" t="str">
        <f t="shared" si="194"/>
        <v>technology</v>
      </c>
      <c r="R2051" t="str">
        <f t="shared" si="195"/>
        <v>hardware</v>
      </c>
      <c r="S2051" s="14">
        <f t="shared" si="196"/>
        <v>41575.527349537035</v>
      </c>
      <c r="T2051" s="14">
        <f t="shared" si="197"/>
        <v>41610.957638888889</v>
      </c>
    </row>
    <row r="2052" spans="1:20" ht="45" x14ac:dyDescent="0.25">
      <c r="A2052">
        <v>2050</v>
      </c>
      <c r="B2052" s="3" t="s">
        <v>2051</v>
      </c>
      <c r="C2052" s="3" t="s">
        <v>6160</v>
      </c>
      <c r="D2052">
        <v>10000</v>
      </c>
      <c r="E2052" s="5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8348</v>
      </c>
      <c r="O2052" s="10">
        <f t="shared" si="192"/>
        <v>473.27000000000004</v>
      </c>
      <c r="P2052" s="5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4">
        <f t="shared" si="196"/>
        <v>42115.071504629625</v>
      </c>
      <c r="T2052" s="14">
        <f t="shared" si="197"/>
        <v>42155.071504629625</v>
      </c>
    </row>
    <row r="2053" spans="1:20" ht="45" x14ac:dyDescent="0.25">
      <c r="A2053">
        <v>2051</v>
      </c>
      <c r="B2053" s="3" t="s">
        <v>2052</v>
      </c>
      <c r="C2053" s="3" t="s">
        <v>6161</v>
      </c>
      <c r="D2053">
        <v>8000</v>
      </c>
      <c r="E2053" s="5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8348</v>
      </c>
      <c r="O2053" s="10">
        <f t="shared" si="192"/>
        <v>130.36250000000001</v>
      </c>
      <c r="P2053" s="5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4">
        <f t="shared" si="196"/>
        <v>41604.022418981483</v>
      </c>
      <c r="T2053" s="14">
        <f t="shared" si="197"/>
        <v>41634.022418981483</v>
      </c>
    </row>
    <row r="2054" spans="1:20" ht="45" x14ac:dyDescent="0.25">
      <c r="A2054">
        <v>2052</v>
      </c>
      <c r="B2054" s="3" t="s">
        <v>2053</v>
      </c>
      <c r="C2054" s="3" t="s">
        <v>6162</v>
      </c>
      <c r="D2054">
        <v>50000</v>
      </c>
      <c r="E2054" s="5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8348</v>
      </c>
      <c r="O2054" s="10">
        <f t="shared" si="192"/>
        <v>353.048</v>
      </c>
      <c r="P2054" s="5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4">
        <f t="shared" si="196"/>
        <v>42375.08394675926</v>
      </c>
      <c r="T2054" s="14">
        <f t="shared" si="197"/>
        <v>42420.08394675926</v>
      </c>
    </row>
    <row r="2055" spans="1:20" ht="45" x14ac:dyDescent="0.25">
      <c r="A2055">
        <v>2053</v>
      </c>
      <c r="B2055" s="3" t="s">
        <v>2054</v>
      </c>
      <c r="C2055" s="3" t="s">
        <v>6163</v>
      </c>
      <c r="D2055">
        <v>5000</v>
      </c>
      <c r="E2055" s="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8348</v>
      </c>
      <c r="O2055" s="10">
        <f t="shared" si="192"/>
        <v>101.02</v>
      </c>
      <c r="P2055" s="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4">
        <f t="shared" si="196"/>
        <v>42303.617488425924</v>
      </c>
      <c r="T2055" s="14">
        <f t="shared" si="197"/>
        <v>42333.659155092595</v>
      </c>
    </row>
    <row r="2056" spans="1:20" ht="45" x14ac:dyDescent="0.25">
      <c r="A2056">
        <v>2054</v>
      </c>
      <c r="B2056" s="3" t="s">
        <v>2055</v>
      </c>
      <c r="C2056" s="3" t="s">
        <v>6164</v>
      </c>
      <c r="D2056">
        <v>35000</v>
      </c>
      <c r="E2056" s="5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8348</v>
      </c>
      <c r="O2056" s="10">
        <f t="shared" si="192"/>
        <v>113.59142857142857</v>
      </c>
      <c r="P2056" s="5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4">
        <f t="shared" si="196"/>
        <v>41731.520949074074</v>
      </c>
      <c r="T2056" s="14">
        <f t="shared" si="197"/>
        <v>41761.520949074074</v>
      </c>
    </row>
    <row r="2057" spans="1:20" ht="45" x14ac:dyDescent="0.25">
      <c r="A2057">
        <v>2055</v>
      </c>
      <c r="B2057" s="3" t="s">
        <v>2056</v>
      </c>
      <c r="C2057" s="3" t="s">
        <v>6165</v>
      </c>
      <c r="D2057">
        <v>6000</v>
      </c>
      <c r="E2057" s="5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8348</v>
      </c>
      <c r="O2057" s="10">
        <f t="shared" si="192"/>
        <v>167.41666666666666</v>
      </c>
      <c r="P2057" s="5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4">
        <f t="shared" si="196"/>
        <v>41946.674108796295</v>
      </c>
      <c r="T2057" s="14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 s="5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8348</v>
      </c>
      <c r="O2058" s="10">
        <f t="shared" si="192"/>
        <v>153.452</v>
      </c>
      <c r="P2058" s="5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4">
        <f t="shared" si="196"/>
        <v>41351.76090277778</v>
      </c>
      <c r="T2058" s="14">
        <f t="shared" si="197"/>
        <v>41381.76090277778</v>
      </c>
    </row>
    <row r="2059" spans="1:20" ht="45" x14ac:dyDescent="0.25">
      <c r="A2059">
        <v>2057</v>
      </c>
      <c r="B2059" s="3" t="s">
        <v>2058</v>
      </c>
      <c r="C2059" s="3" t="s">
        <v>6167</v>
      </c>
      <c r="D2059">
        <v>15000</v>
      </c>
      <c r="E2059" s="5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8348</v>
      </c>
      <c r="O2059" s="10">
        <f t="shared" si="192"/>
        <v>202.23220000000001</v>
      </c>
      <c r="P2059" s="5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4">
        <f t="shared" si="196"/>
        <v>42396.494583333333</v>
      </c>
      <c r="T2059" s="14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 s="5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8348</v>
      </c>
      <c r="O2060" s="10">
        <f t="shared" si="192"/>
        <v>168.28125</v>
      </c>
      <c r="P2060" s="5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4">
        <f t="shared" si="196"/>
        <v>42026.370717592596</v>
      </c>
      <c r="T2060" s="14">
        <f t="shared" si="197"/>
        <v>42065.833333333328</v>
      </c>
    </row>
    <row r="2061" spans="1:20" ht="45" x14ac:dyDescent="0.25">
      <c r="A2061">
        <v>2059</v>
      </c>
      <c r="B2061" s="3" t="s">
        <v>2060</v>
      </c>
      <c r="C2061" s="3" t="s">
        <v>6169</v>
      </c>
      <c r="D2061">
        <v>30000</v>
      </c>
      <c r="E2061" s="5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8348</v>
      </c>
      <c r="O2061" s="10">
        <f t="shared" si="192"/>
        <v>143.45666666666668</v>
      </c>
      <c r="P2061" s="5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4">
        <f t="shared" si="196"/>
        <v>42361.602476851855</v>
      </c>
      <c r="T2061" s="14">
        <f t="shared" si="197"/>
        <v>42400.915972222225</v>
      </c>
    </row>
    <row r="2062" spans="1:20" ht="45" x14ac:dyDescent="0.25">
      <c r="A2062">
        <v>2060</v>
      </c>
      <c r="B2062" s="3" t="s">
        <v>2061</v>
      </c>
      <c r="C2062" s="3" t="s">
        <v>6170</v>
      </c>
      <c r="D2062">
        <v>25000</v>
      </c>
      <c r="E2062" s="5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8348</v>
      </c>
      <c r="O2062" s="10">
        <f t="shared" si="192"/>
        <v>196.4</v>
      </c>
      <c r="P2062" s="5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4">
        <f t="shared" si="196"/>
        <v>41783.642939814818</v>
      </c>
      <c r="T2062" s="14">
        <f t="shared" si="197"/>
        <v>41843.642939814818</v>
      </c>
    </row>
    <row r="2063" spans="1:20" ht="45" x14ac:dyDescent="0.25">
      <c r="A2063">
        <v>2061</v>
      </c>
      <c r="B2063" s="3" t="s">
        <v>2062</v>
      </c>
      <c r="C2063" s="3" t="s">
        <v>6171</v>
      </c>
      <c r="D2063">
        <v>5000</v>
      </c>
      <c r="E2063" s="5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8348</v>
      </c>
      <c r="O2063" s="10">
        <f t="shared" si="192"/>
        <v>107.91999999999999</v>
      </c>
      <c r="P2063" s="5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4">
        <f t="shared" si="196"/>
        <v>42705.764513888891</v>
      </c>
      <c r="T2063" s="14">
        <f t="shared" si="197"/>
        <v>42735.764513888891</v>
      </c>
    </row>
    <row r="2064" spans="1:20" ht="45" x14ac:dyDescent="0.25">
      <c r="A2064">
        <v>2062</v>
      </c>
      <c r="B2064" s="3" t="s">
        <v>2063</v>
      </c>
      <c r="C2064" s="3" t="s">
        <v>6172</v>
      </c>
      <c r="D2064">
        <v>100000</v>
      </c>
      <c r="E2064" s="5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8348</v>
      </c>
      <c r="O2064" s="10">
        <f t="shared" si="192"/>
        <v>114.97699999999999</v>
      </c>
      <c r="P2064" s="5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4">
        <f t="shared" si="196"/>
        <v>42423.3830787037</v>
      </c>
      <c r="T2064" s="14">
        <f t="shared" si="197"/>
        <v>42453.341412037036</v>
      </c>
    </row>
    <row r="2065" spans="1:20" ht="30" x14ac:dyDescent="0.25">
      <c r="A2065">
        <v>2063</v>
      </c>
      <c r="B2065" s="3" t="s">
        <v>2064</v>
      </c>
      <c r="C2065" s="3" t="s">
        <v>6173</v>
      </c>
      <c r="D2065">
        <v>4000</v>
      </c>
      <c r="E2065" s="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8348</v>
      </c>
      <c r="O2065" s="10">
        <f t="shared" si="192"/>
        <v>148.04999999999998</v>
      </c>
      <c r="P2065" s="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4">
        <f t="shared" si="196"/>
        <v>42472.73265046296</v>
      </c>
      <c r="T2065" s="14">
        <f t="shared" si="197"/>
        <v>42505.73265046296</v>
      </c>
    </row>
    <row r="2066" spans="1:20" ht="45" x14ac:dyDescent="0.25">
      <c r="A2066">
        <v>2064</v>
      </c>
      <c r="B2066" s="3" t="s">
        <v>2065</v>
      </c>
      <c r="C2066" s="3" t="s">
        <v>6174</v>
      </c>
      <c r="D2066">
        <v>261962</v>
      </c>
      <c r="E2066" s="5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8348</v>
      </c>
      <c r="O2066" s="10">
        <f t="shared" si="192"/>
        <v>191.16676082790633</v>
      </c>
      <c r="P2066" s="5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4">
        <f t="shared" si="196"/>
        <v>41389.364849537036</v>
      </c>
      <c r="T2066" s="14">
        <f t="shared" si="197"/>
        <v>41425.5</v>
      </c>
    </row>
    <row r="2067" spans="1:20" ht="45" x14ac:dyDescent="0.25">
      <c r="A2067">
        <v>2065</v>
      </c>
      <c r="B2067" s="3" t="s">
        <v>2066</v>
      </c>
      <c r="C2067" s="3" t="s">
        <v>6175</v>
      </c>
      <c r="D2067">
        <v>40000</v>
      </c>
      <c r="E2067" s="5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8348</v>
      </c>
      <c r="O2067" s="10">
        <f t="shared" si="192"/>
        <v>199.215125</v>
      </c>
      <c r="P2067" s="5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4">
        <f t="shared" si="196"/>
        <v>41603.333668981482</v>
      </c>
      <c r="T2067" s="14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 s="5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8348</v>
      </c>
      <c r="O2068" s="10">
        <f t="shared" si="192"/>
        <v>218.6</v>
      </c>
      <c r="P2068" s="5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4">
        <f t="shared" si="196"/>
        <v>41844.771793981483</v>
      </c>
      <c r="T2068" s="14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 s="5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8348</v>
      </c>
      <c r="O2069" s="10">
        <f t="shared" si="192"/>
        <v>126.86868686868686</v>
      </c>
      <c r="P2069" s="5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4">
        <f t="shared" si="196"/>
        <v>42115.853888888887</v>
      </c>
      <c r="T2069" s="14">
        <f t="shared" si="197"/>
        <v>42148.853888888887</v>
      </c>
    </row>
    <row r="2070" spans="1:20" ht="45" x14ac:dyDescent="0.25">
      <c r="A2070">
        <v>2068</v>
      </c>
      <c r="B2070" s="3" t="s">
        <v>2069</v>
      </c>
      <c r="C2070" s="3" t="s">
        <v>6178</v>
      </c>
      <c r="D2070">
        <v>25000</v>
      </c>
      <c r="E2070" s="5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8348</v>
      </c>
      <c r="O2070" s="10">
        <f t="shared" si="192"/>
        <v>105.22388000000001</v>
      </c>
      <c r="P2070" s="5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4">
        <f t="shared" si="196"/>
        <v>42633.841608796298</v>
      </c>
      <c r="T2070" s="14">
        <f t="shared" si="197"/>
        <v>42663.841608796298</v>
      </c>
    </row>
    <row r="2071" spans="1:20" ht="45" x14ac:dyDescent="0.25">
      <c r="A2071">
        <v>2069</v>
      </c>
      <c r="B2071" s="3" t="s">
        <v>2070</v>
      </c>
      <c r="C2071" s="3" t="s">
        <v>6179</v>
      </c>
      <c r="D2071">
        <v>50000</v>
      </c>
      <c r="E2071" s="5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8348</v>
      </c>
      <c r="O2071" s="10">
        <f t="shared" si="192"/>
        <v>128.40666000000002</v>
      </c>
      <c r="P2071" s="5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4">
        <f t="shared" si="196"/>
        <v>42340.972118055557</v>
      </c>
      <c r="T2071" s="14">
        <f t="shared" si="197"/>
        <v>42371.972118055557</v>
      </c>
    </row>
    <row r="2072" spans="1:20" ht="45" x14ac:dyDescent="0.25">
      <c r="A2072">
        <v>2070</v>
      </c>
      <c r="B2072" s="3" t="s">
        <v>2071</v>
      </c>
      <c r="C2072" s="3" t="s">
        <v>6180</v>
      </c>
      <c r="D2072">
        <v>125000</v>
      </c>
      <c r="E2072" s="5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8348</v>
      </c>
      <c r="O2072" s="10">
        <f t="shared" si="192"/>
        <v>317.3272</v>
      </c>
      <c r="P2072" s="5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4">
        <f t="shared" si="196"/>
        <v>42519.6565162037</v>
      </c>
      <c r="T2072" s="14">
        <f t="shared" si="197"/>
        <v>42549.6565162037</v>
      </c>
    </row>
    <row r="2073" spans="1:20" ht="45" x14ac:dyDescent="0.25">
      <c r="A2073">
        <v>2071</v>
      </c>
      <c r="B2073" s="3" t="s">
        <v>2072</v>
      </c>
      <c r="C2073" s="3" t="s">
        <v>6181</v>
      </c>
      <c r="D2073">
        <v>20000</v>
      </c>
      <c r="E2073" s="5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8348</v>
      </c>
      <c r="O2073" s="10">
        <f t="shared" si="192"/>
        <v>280.73</v>
      </c>
      <c r="P2073" s="5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4">
        <f t="shared" si="196"/>
        <v>42600.278749999998</v>
      </c>
      <c r="T2073" s="14">
        <f t="shared" si="197"/>
        <v>42645.278749999998</v>
      </c>
    </row>
    <row r="2074" spans="1:20" ht="45" x14ac:dyDescent="0.25">
      <c r="A2074">
        <v>2072</v>
      </c>
      <c r="B2074" s="3" t="s">
        <v>2073</v>
      </c>
      <c r="C2074" s="3" t="s">
        <v>6182</v>
      </c>
      <c r="D2074">
        <v>71500</v>
      </c>
      <c r="E2074" s="5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8348</v>
      </c>
      <c r="O2074" s="10">
        <f t="shared" si="192"/>
        <v>110.73146853146854</v>
      </c>
      <c r="P2074" s="5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4">
        <f t="shared" si="196"/>
        <v>42467.581388888888</v>
      </c>
      <c r="T2074" s="14">
        <f t="shared" si="197"/>
        <v>42497.581388888888</v>
      </c>
    </row>
    <row r="2075" spans="1:20" ht="45" x14ac:dyDescent="0.25">
      <c r="A2075">
        <v>2073</v>
      </c>
      <c r="B2075" s="3" t="s">
        <v>2074</v>
      </c>
      <c r="C2075" s="3" t="s">
        <v>6183</v>
      </c>
      <c r="D2075">
        <v>100000</v>
      </c>
      <c r="E2075" s="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8348</v>
      </c>
      <c r="O2075" s="10">
        <f t="shared" si="192"/>
        <v>152.60429999999999</v>
      </c>
      <c r="P2075" s="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4">
        <f t="shared" si="196"/>
        <v>42087.668032407411</v>
      </c>
      <c r="T2075" s="14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 s="5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8348</v>
      </c>
      <c r="O2076" s="10">
        <f t="shared" si="192"/>
        <v>102.49999999999999</v>
      </c>
      <c r="P2076" s="5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4">
        <f t="shared" si="196"/>
        <v>42466.826180555552</v>
      </c>
      <c r="T2076" s="14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 s="5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8348</v>
      </c>
      <c r="O2077" s="10">
        <f t="shared" si="192"/>
        <v>1678.3738373837384</v>
      </c>
      <c r="P2077" s="5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4">
        <f t="shared" si="196"/>
        <v>41450.681574074071</v>
      </c>
      <c r="T2077" s="14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 s="5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8348</v>
      </c>
      <c r="O2078" s="10">
        <f t="shared" si="192"/>
        <v>543.349156424581</v>
      </c>
      <c r="P2078" s="5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4">
        <f t="shared" si="196"/>
        <v>41803.880659722221</v>
      </c>
      <c r="T2078" s="14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 s="5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8348</v>
      </c>
      <c r="O2079" s="10">
        <f t="shared" si="192"/>
        <v>115.50800000000001</v>
      </c>
      <c r="P2079" s="5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4">
        <f t="shared" si="196"/>
        <v>42103.042546296296</v>
      </c>
      <c r="T2079" s="14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 s="5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8348</v>
      </c>
      <c r="O2080" s="10">
        <f t="shared" si="192"/>
        <v>131.20499999999998</v>
      </c>
      <c r="P2080" s="5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4">
        <f t="shared" si="196"/>
        <v>42692.771493055552</v>
      </c>
      <c r="T2080" s="14">
        <f t="shared" si="197"/>
        <v>42722.771493055552</v>
      </c>
    </row>
    <row r="2081" spans="1:20" ht="45" x14ac:dyDescent="0.25">
      <c r="A2081">
        <v>2079</v>
      </c>
      <c r="B2081" s="3" t="s">
        <v>2080</v>
      </c>
      <c r="C2081" s="3" t="s">
        <v>6189</v>
      </c>
      <c r="D2081">
        <v>10000</v>
      </c>
      <c r="E2081" s="5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8348</v>
      </c>
      <c r="O2081" s="10">
        <f t="shared" si="192"/>
        <v>288.17</v>
      </c>
      <c r="P2081" s="5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4">
        <f t="shared" si="196"/>
        <v>42150.71056712963</v>
      </c>
      <c r="T2081" s="14">
        <f t="shared" si="197"/>
        <v>42180.791666666672</v>
      </c>
    </row>
    <row r="2082" spans="1:20" ht="45" x14ac:dyDescent="0.25">
      <c r="A2082">
        <v>2080</v>
      </c>
      <c r="B2082" s="3" t="s">
        <v>2081</v>
      </c>
      <c r="C2082" s="3" t="s">
        <v>6190</v>
      </c>
      <c r="D2082">
        <v>1000</v>
      </c>
      <c r="E2082" s="5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8348</v>
      </c>
      <c r="O2082" s="10">
        <f t="shared" si="192"/>
        <v>507.8</v>
      </c>
      <c r="P2082" s="5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4">
        <f t="shared" si="196"/>
        <v>42289.957175925927</v>
      </c>
      <c r="T2082" s="14">
        <f t="shared" si="197"/>
        <v>42319.998842592591</v>
      </c>
    </row>
    <row r="2083" spans="1:20" ht="45" x14ac:dyDescent="0.25">
      <c r="A2083">
        <v>2081</v>
      </c>
      <c r="B2083" s="3" t="s">
        <v>2082</v>
      </c>
      <c r="C2083" s="3" t="s">
        <v>6191</v>
      </c>
      <c r="D2083">
        <v>3500</v>
      </c>
      <c r="E2083" s="5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8332</v>
      </c>
      <c r="O2083" s="10">
        <f t="shared" si="192"/>
        <v>114.57142857142857</v>
      </c>
      <c r="P2083" s="5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4">
        <f t="shared" si="196"/>
        <v>41004.156886574077</v>
      </c>
      <c r="T2083" s="14">
        <f t="shared" si="197"/>
        <v>41045.207638888889</v>
      </c>
    </row>
    <row r="2084" spans="1:20" ht="45" x14ac:dyDescent="0.25">
      <c r="A2084">
        <v>2082</v>
      </c>
      <c r="B2084" s="3" t="s">
        <v>2083</v>
      </c>
      <c r="C2084" s="3" t="s">
        <v>6192</v>
      </c>
      <c r="D2084">
        <v>1500</v>
      </c>
      <c r="E2084" s="5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8332</v>
      </c>
      <c r="O2084" s="10">
        <f t="shared" si="192"/>
        <v>110.73333333333333</v>
      </c>
      <c r="P2084" s="5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4">
        <f t="shared" si="196"/>
        <v>40811.120324074072</v>
      </c>
      <c r="T2084" s="14">
        <f t="shared" si="197"/>
        <v>40871.161990740737</v>
      </c>
    </row>
    <row r="2085" spans="1:20" ht="45" x14ac:dyDescent="0.25">
      <c r="A2085">
        <v>2083</v>
      </c>
      <c r="B2085" s="3" t="s">
        <v>2084</v>
      </c>
      <c r="C2085" s="3" t="s">
        <v>6193</v>
      </c>
      <c r="D2085">
        <v>750</v>
      </c>
      <c r="E2085" s="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8332</v>
      </c>
      <c r="O2085" s="10">
        <f t="shared" si="192"/>
        <v>113.33333333333333</v>
      </c>
      <c r="P2085" s="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4">
        <f t="shared" si="196"/>
        <v>41034.72216435185</v>
      </c>
      <c r="T2085" s="14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 s="5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8332</v>
      </c>
      <c r="O2086" s="10">
        <f t="shared" si="192"/>
        <v>108.33333333333333</v>
      </c>
      <c r="P2086" s="5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4">
        <f t="shared" si="196"/>
        <v>41731.833124999997</v>
      </c>
      <c r="T2086" s="14">
        <f t="shared" si="197"/>
        <v>41763.290972222225</v>
      </c>
    </row>
    <row r="2087" spans="1:20" ht="45" x14ac:dyDescent="0.25">
      <c r="A2087">
        <v>2085</v>
      </c>
      <c r="B2087" s="3" t="s">
        <v>2086</v>
      </c>
      <c r="C2087" s="3" t="s">
        <v>6195</v>
      </c>
      <c r="D2087">
        <v>6000</v>
      </c>
      <c r="E2087" s="5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8332</v>
      </c>
      <c r="O2087" s="10">
        <f t="shared" si="192"/>
        <v>123.53333333333335</v>
      </c>
      <c r="P2087" s="5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4">
        <f t="shared" si="196"/>
        <v>41075.835497685184</v>
      </c>
      <c r="T2087" s="14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 s="5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8332</v>
      </c>
      <c r="O2088" s="10">
        <f t="shared" si="192"/>
        <v>100.69999999999999</v>
      </c>
      <c r="P2088" s="5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4">
        <f t="shared" si="196"/>
        <v>40860.67050925926</v>
      </c>
      <c r="T2088" s="14">
        <f t="shared" si="197"/>
        <v>40891.207638888889</v>
      </c>
    </row>
    <row r="2089" spans="1:20" ht="45" x14ac:dyDescent="0.25">
      <c r="A2089">
        <v>2087</v>
      </c>
      <c r="B2089" s="3" t="s">
        <v>2088</v>
      </c>
      <c r="C2089" s="3" t="s">
        <v>6197</v>
      </c>
      <c r="D2089">
        <v>1500</v>
      </c>
      <c r="E2089" s="5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8332</v>
      </c>
      <c r="O2089" s="10">
        <f t="shared" si="192"/>
        <v>103.53333333333335</v>
      </c>
      <c r="P2089" s="5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4">
        <f t="shared" si="196"/>
        <v>40764.204375000001</v>
      </c>
      <c r="T2089" s="14">
        <f t="shared" si="197"/>
        <v>40794.204375000001</v>
      </c>
    </row>
    <row r="2090" spans="1:20" ht="45" x14ac:dyDescent="0.25">
      <c r="A2090">
        <v>2088</v>
      </c>
      <c r="B2090" s="3" t="s">
        <v>2089</v>
      </c>
      <c r="C2090" s="3" t="s">
        <v>6198</v>
      </c>
      <c r="D2090">
        <v>3000</v>
      </c>
      <c r="E2090" s="5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8332</v>
      </c>
      <c r="O2090" s="10">
        <f t="shared" si="192"/>
        <v>115.51066666666668</v>
      </c>
      <c r="P2090" s="5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4">
        <f t="shared" si="196"/>
        <v>40395.714722222219</v>
      </c>
      <c r="T2090" s="14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 s="5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8332</v>
      </c>
      <c r="O2091" s="10">
        <f t="shared" si="192"/>
        <v>120.4004</v>
      </c>
      <c r="P2091" s="5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4">
        <f t="shared" si="196"/>
        <v>41453.076319444444</v>
      </c>
      <c r="T2091" s="14">
        <f t="shared" si="197"/>
        <v>41488.076319444444</v>
      </c>
    </row>
    <row r="2092" spans="1:20" ht="45" x14ac:dyDescent="0.25">
      <c r="A2092">
        <v>2090</v>
      </c>
      <c r="B2092" s="3" t="s">
        <v>2091</v>
      </c>
      <c r="C2092" s="3" t="s">
        <v>6200</v>
      </c>
      <c r="D2092">
        <v>8000</v>
      </c>
      <c r="E2092" s="5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8332</v>
      </c>
      <c r="O2092" s="10">
        <f t="shared" si="192"/>
        <v>115.040375</v>
      </c>
      <c r="P2092" s="5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4">
        <f t="shared" si="196"/>
        <v>41299.381423611114</v>
      </c>
      <c r="T2092" s="14">
        <f t="shared" si="197"/>
        <v>41329.381423611114</v>
      </c>
    </row>
    <row r="2093" spans="1:20" ht="45" x14ac:dyDescent="0.25">
      <c r="A2093">
        <v>2091</v>
      </c>
      <c r="B2093" s="3" t="s">
        <v>2092</v>
      </c>
      <c r="C2093" s="3" t="s">
        <v>6201</v>
      </c>
      <c r="D2093">
        <v>18000</v>
      </c>
      <c r="E2093" s="5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8332</v>
      </c>
      <c r="O2093" s="10">
        <f t="shared" si="192"/>
        <v>120.46777777777777</v>
      </c>
      <c r="P2093" s="5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4">
        <f t="shared" si="196"/>
        <v>40555.322662037033</v>
      </c>
      <c r="T2093" s="14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 s="5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8332</v>
      </c>
      <c r="O2094" s="10">
        <f t="shared" si="192"/>
        <v>101.28333333333333</v>
      </c>
      <c r="P2094" s="5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4">
        <f t="shared" si="196"/>
        <v>40763.707546296297</v>
      </c>
      <c r="T2094" s="14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 s="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8332</v>
      </c>
      <c r="O2095" s="10">
        <f t="shared" si="192"/>
        <v>102.46666666666667</v>
      </c>
      <c r="P2095" s="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4">
        <f t="shared" si="196"/>
        <v>41205.854537037041</v>
      </c>
      <c r="T2095" s="14">
        <f t="shared" si="197"/>
        <v>41265.896203703705</v>
      </c>
    </row>
    <row r="2096" spans="1:20" ht="45" x14ac:dyDescent="0.25">
      <c r="A2096">
        <v>2094</v>
      </c>
      <c r="B2096" s="3" t="s">
        <v>2095</v>
      </c>
      <c r="C2096" s="3" t="s">
        <v>6204</v>
      </c>
      <c r="D2096">
        <v>3500</v>
      </c>
      <c r="E2096" s="5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8332</v>
      </c>
      <c r="O2096" s="10">
        <f t="shared" si="192"/>
        <v>120.54285714285714</v>
      </c>
      <c r="P2096" s="5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4">
        <f t="shared" si="196"/>
        <v>40939.02002314815</v>
      </c>
      <c r="T2096" s="14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 s="5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8332</v>
      </c>
      <c r="O2097" s="10">
        <f t="shared" si="192"/>
        <v>100</v>
      </c>
      <c r="P2097" s="5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4">
        <f t="shared" si="196"/>
        <v>40758.733483796292</v>
      </c>
      <c r="T2097" s="14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 s="5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8332</v>
      </c>
      <c r="O2098" s="10">
        <f t="shared" si="192"/>
        <v>101.66666666666666</v>
      </c>
      <c r="P2098" s="5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4">
        <f t="shared" si="196"/>
        <v>41192.758506944447</v>
      </c>
      <c r="T2098" s="14">
        <f t="shared" si="197"/>
        <v>41208.165972222225</v>
      </c>
    </row>
    <row r="2099" spans="1:20" ht="45" x14ac:dyDescent="0.25">
      <c r="A2099">
        <v>2097</v>
      </c>
      <c r="B2099" s="3" t="s">
        <v>2098</v>
      </c>
      <c r="C2099" s="3" t="s">
        <v>6207</v>
      </c>
      <c r="D2099">
        <v>3000</v>
      </c>
      <c r="E2099" s="5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8332</v>
      </c>
      <c r="O2099" s="10">
        <f t="shared" si="192"/>
        <v>100</v>
      </c>
      <c r="P2099" s="5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4">
        <f t="shared" si="196"/>
        <v>40818.58489583333</v>
      </c>
      <c r="T2099" s="14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 s="5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8332</v>
      </c>
      <c r="O2100" s="10">
        <f t="shared" si="192"/>
        <v>100.33333333333334</v>
      </c>
      <c r="P2100" s="5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4">
        <f t="shared" si="196"/>
        <v>40946.11383101852</v>
      </c>
      <c r="T2100" s="14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 s="5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8332</v>
      </c>
      <c r="O2101" s="10">
        <f t="shared" si="192"/>
        <v>132.36666666666667</v>
      </c>
      <c r="P2101" s="5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4">
        <f t="shared" si="196"/>
        <v>42173.746342592596</v>
      </c>
      <c r="T2101" s="14">
        <f t="shared" si="197"/>
        <v>42187.152777777781</v>
      </c>
    </row>
    <row r="2102" spans="1:20" ht="45" x14ac:dyDescent="0.25">
      <c r="A2102">
        <v>2100</v>
      </c>
      <c r="B2102" s="3" t="s">
        <v>2101</v>
      </c>
      <c r="C2102" s="3" t="s">
        <v>6210</v>
      </c>
      <c r="D2102">
        <v>600</v>
      </c>
      <c r="E2102" s="5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8332</v>
      </c>
      <c r="O2102" s="10">
        <f t="shared" si="192"/>
        <v>136.66666666666666</v>
      </c>
      <c r="P2102" s="5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4">
        <f t="shared" si="196"/>
        <v>41074.834965277776</v>
      </c>
      <c r="T2102" s="14">
        <f t="shared" si="197"/>
        <v>41090.165972222225</v>
      </c>
    </row>
    <row r="2103" spans="1:20" ht="45" x14ac:dyDescent="0.25">
      <c r="A2103">
        <v>2101</v>
      </c>
      <c r="B2103" s="3" t="s">
        <v>2102</v>
      </c>
      <c r="C2103" s="3" t="s">
        <v>6211</v>
      </c>
      <c r="D2103">
        <v>2000</v>
      </c>
      <c r="E2103" s="5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8332</v>
      </c>
      <c r="O2103" s="10">
        <f t="shared" si="192"/>
        <v>113.25</v>
      </c>
      <c r="P2103" s="5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4">
        <f t="shared" si="196"/>
        <v>40892.149467592593</v>
      </c>
      <c r="T2103" s="14">
        <f t="shared" si="197"/>
        <v>40952.149467592593</v>
      </c>
    </row>
    <row r="2104" spans="1:20" ht="45" x14ac:dyDescent="0.25">
      <c r="A2104">
        <v>2102</v>
      </c>
      <c r="B2104" s="3" t="s">
        <v>2103</v>
      </c>
      <c r="C2104" s="3" t="s">
        <v>6212</v>
      </c>
      <c r="D2104">
        <v>1000</v>
      </c>
      <c r="E2104" s="5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8332</v>
      </c>
      <c r="O2104" s="10">
        <f t="shared" si="192"/>
        <v>136</v>
      </c>
      <c r="P2104" s="5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4">
        <f t="shared" si="196"/>
        <v>40638.868611111109</v>
      </c>
      <c r="T2104" s="14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 s="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8332</v>
      </c>
      <c r="O2105" s="10">
        <f t="shared" si="192"/>
        <v>146.12318374694613</v>
      </c>
      <c r="P2105" s="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4">
        <f t="shared" si="196"/>
        <v>41192.754942129628</v>
      </c>
      <c r="T2105" s="14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 s="5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8332</v>
      </c>
      <c r="O2106" s="10">
        <f t="shared" si="192"/>
        <v>129.5</v>
      </c>
      <c r="P2106" s="5">
        <f t="shared" si="193"/>
        <v>28</v>
      </c>
      <c r="Q2106" t="str">
        <f t="shared" si="194"/>
        <v>music</v>
      </c>
      <c r="R2106" t="str">
        <f t="shared" si="195"/>
        <v>indie rock</v>
      </c>
      <c r="S2106" s="14">
        <f t="shared" si="196"/>
        <v>41394.074467592596</v>
      </c>
      <c r="T2106" s="14">
        <f t="shared" si="197"/>
        <v>41425</v>
      </c>
    </row>
    <row r="2107" spans="1:20" ht="30" x14ac:dyDescent="0.25">
      <c r="A2107">
        <v>2105</v>
      </c>
      <c r="B2107" s="3" t="s">
        <v>2106</v>
      </c>
      <c r="C2107" s="3" t="s">
        <v>6215</v>
      </c>
      <c r="D2107">
        <v>2000</v>
      </c>
      <c r="E2107" s="5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8332</v>
      </c>
      <c r="O2107" s="10">
        <f t="shared" si="192"/>
        <v>254</v>
      </c>
      <c r="P2107" s="5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4">
        <f t="shared" si="196"/>
        <v>41951.788807870369</v>
      </c>
      <c r="T2107" s="14">
        <f t="shared" si="197"/>
        <v>41964.166666666672</v>
      </c>
    </row>
    <row r="2108" spans="1:20" ht="45" x14ac:dyDescent="0.25">
      <c r="A2108">
        <v>2106</v>
      </c>
      <c r="B2108" s="3" t="s">
        <v>2107</v>
      </c>
      <c r="C2108" s="3" t="s">
        <v>6216</v>
      </c>
      <c r="D2108">
        <v>2200</v>
      </c>
      <c r="E2108" s="5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8332</v>
      </c>
      <c r="O2108" s="10">
        <f t="shared" si="192"/>
        <v>107.04545454545456</v>
      </c>
      <c r="P2108" s="5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4">
        <f t="shared" si="196"/>
        <v>41270.21497685185</v>
      </c>
      <c r="T2108" s="14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 s="5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8332</v>
      </c>
      <c r="O2109" s="10">
        <f t="shared" si="192"/>
        <v>107.73299999999999</v>
      </c>
      <c r="P2109" s="5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4">
        <f t="shared" si="196"/>
        <v>41934.71056712963</v>
      </c>
      <c r="T2109" s="14">
        <f t="shared" si="197"/>
        <v>41955.752233796295</v>
      </c>
    </row>
    <row r="2110" spans="1:20" ht="45" x14ac:dyDescent="0.25">
      <c r="A2110">
        <v>2108</v>
      </c>
      <c r="B2110" s="3" t="s">
        <v>2109</v>
      </c>
      <c r="C2110" s="3" t="s">
        <v>6218</v>
      </c>
      <c r="D2110">
        <v>16000</v>
      </c>
      <c r="E2110" s="5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8332</v>
      </c>
      <c r="O2110" s="10">
        <f t="shared" si="192"/>
        <v>107.31250000000001</v>
      </c>
      <c r="P2110" s="5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4">
        <f t="shared" si="196"/>
        <v>41135.175694444442</v>
      </c>
      <c r="T2110" s="14">
        <f t="shared" si="197"/>
        <v>41162.163194444445</v>
      </c>
    </row>
    <row r="2111" spans="1:20" ht="30" x14ac:dyDescent="0.25">
      <c r="A2111">
        <v>2109</v>
      </c>
      <c r="B2111" s="3" t="s">
        <v>2110</v>
      </c>
      <c r="C2111" s="3" t="s">
        <v>6219</v>
      </c>
      <c r="D2111">
        <v>4000</v>
      </c>
      <c r="E2111" s="5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8332</v>
      </c>
      <c r="O2111" s="10">
        <f t="shared" si="192"/>
        <v>106.52500000000001</v>
      </c>
      <c r="P2111" s="5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4">
        <f t="shared" si="196"/>
        <v>42160.708530092597</v>
      </c>
      <c r="T2111" s="14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 s="5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8332</v>
      </c>
      <c r="O2112" s="10">
        <f t="shared" si="192"/>
        <v>100.35000000000001</v>
      </c>
      <c r="P2112" s="5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4">
        <f t="shared" si="196"/>
        <v>41759.670937499999</v>
      </c>
      <c r="T2112" s="14">
        <f t="shared" si="197"/>
        <v>41787.207638888889</v>
      </c>
    </row>
    <row r="2113" spans="1:20" ht="45" x14ac:dyDescent="0.25">
      <c r="A2113">
        <v>2111</v>
      </c>
      <c r="B2113" s="3" t="s">
        <v>2112</v>
      </c>
      <c r="C2113" s="3" t="s">
        <v>6221</v>
      </c>
      <c r="D2113">
        <v>2000</v>
      </c>
      <c r="E2113" s="5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8332</v>
      </c>
      <c r="O2113" s="10">
        <f t="shared" si="192"/>
        <v>106.5</v>
      </c>
      <c r="P2113" s="5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4">
        <f t="shared" si="196"/>
        <v>40703.197048611109</v>
      </c>
      <c r="T2113" s="14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 s="5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8332</v>
      </c>
      <c r="O2114" s="10">
        <f t="shared" ref="O2114:O2177" si="198">(E2114/D2114)*100</f>
        <v>100</v>
      </c>
      <c r="P2114" s="5">
        <f t="shared" ref="P2114:P2177" si="199">IFERROR((E2114/L2114),"0")</f>
        <v>27.272727272727273</v>
      </c>
      <c r="Q2114" t="str">
        <f t="shared" ref="Q2114:Q2177" si="200">LEFT(N2114,FIND("/",N2114)-1)</f>
        <v>music</v>
      </c>
      <c r="R2114" t="str">
        <f t="shared" ref="R2114:R2177" si="201">RIGHT(N2114,LEN(N2114)-SEARCH("/",N2114))</f>
        <v>indie rock</v>
      </c>
      <c r="S2114" s="14">
        <f t="shared" ref="S2114:S2177" si="202">(((J2114/60)/60)/24) + DATE(1970,1,1)</f>
        <v>41365.928159722222</v>
      </c>
      <c r="T2114" s="14">
        <f t="shared" ref="T2114:T2177" si="203">(((I2114/60)/60)/24) + DATE(1970,1,1)</f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 s="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8332</v>
      </c>
      <c r="O2115" s="10">
        <f t="shared" si="198"/>
        <v>104.85714285714285</v>
      </c>
      <c r="P2115" s="5">
        <f t="shared" si="199"/>
        <v>68.598130841121488</v>
      </c>
      <c r="Q2115" t="str">
        <f t="shared" si="200"/>
        <v>music</v>
      </c>
      <c r="R2115" t="str">
        <f t="shared" si="201"/>
        <v>indie rock</v>
      </c>
      <c r="S2115" s="14">
        <f t="shared" si="202"/>
        <v>41870.86546296296</v>
      </c>
      <c r="T2115" s="14">
        <f t="shared" si="203"/>
        <v>41905.86546296296</v>
      </c>
    </row>
    <row r="2116" spans="1:20" ht="45" x14ac:dyDescent="0.25">
      <c r="A2116">
        <v>2114</v>
      </c>
      <c r="B2116" s="3" t="s">
        <v>2115</v>
      </c>
      <c r="C2116" s="3" t="s">
        <v>6224</v>
      </c>
      <c r="D2116">
        <v>5000</v>
      </c>
      <c r="E2116" s="5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8332</v>
      </c>
      <c r="O2116" s="10">
        <f t="shared" si="198"/>
        <v>104.69999999999999</v>
      </c>
      <c r="P2116" s="5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4">
        <f t="shared" si="202"/>
        <v>40458.815625000003</v>
      </c>
      <c r="T2116" s="14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 s="5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8332</v>
      </c>
      <c r="O2117" s="10">
        <f t="shared" si="198"/>
        <v>225.66666666666669</v>
      </c>
      <c r="P2117" s="5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4">
        <f t="shared" si="202"/>
        <v>40564.081030092595</v>
      </c>
      <c r="T2117" s="14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 s="5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8332</v>
      </c>
      <c r="O2118" s="10">
        <f t="shared" si="198"/>
        <v>100.90416666666667</v>
      </c>
      <c r="P2118" s="5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4">
        <f t="shared" si="202"/>
        <v>41136.777812500004</v>
      </c>
      <c r="T2118" s="14">
        <f t="shared" si="203"/>
        <v>41184.777812500004</v>
      </c>
    </row>
    <row r="2119" spans="1:20" ht="45" x14ac:dyDescent="0.25">
      <c r="A2119">
        <v>2117</v>
      </c>
      <c r="B2119" s="3" t="s">
        <v>2118</v>
      </c>
      <c r="C2119" s="3" t="s">
        <v>6227</v>
      </c>
      <c r="D2119">
        <v>1200</v>
      </c>
      <c r="E2119" s="5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8332</v>
      </c>
      <c r="O2119" s="10">
        <f t="shared" si="198"/>
        <v>147.75</v>
      </c>
      <c r="P2119" s="5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4">
        <f t="shared" si="202"/>
        <v>42290.059594907405</v>
      </c>
      <c r="T2119" s="14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 s="5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8332</v>
      </c>
      <c r="O2120" s="10">
        <f t="shared" si="198"/>
        <v>134.61099999999999</v>
      </c>
      <c r="P2120" s="5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4">
        <f t="shared" si="202"/>
        <v>40718.839537037034</v>
      </c>
      <c r="T2120" s="14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 s="5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8332</v>
      </c>
      <c r="O2121" s="10">
        <f t="shared" si="198"/>
        <v>100.75</v>
      </c>
      <c r="P2121" s="5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4">
        <f t="shared" si="202"/>
        <v>41107.130150462966</v>
      </c>
      <c r="T2121" s="14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 s="5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8332</v>
      </c>
      <c r="O2122" s="10">
        <f t="shared" si="198"/>
        <v>100.880375</v>
      </c>
      <c r="P2122" s="5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4">
        <f t="shared" si="202"/>
        <v>41591.964537037034</v>
      </c>
      <c r="T2122" s="14">
        <f t="shared" si="203"/>
        <v>41640.964537037034</v>
      </c>
    </row>
    <row r="2123" spans="1:20" ht="30" x14ac:dyDescent="0.25">
      <c r="A2123">
        <v>2121</v>
      </c>
      <c r="B2123" s="3" t="s">
        <v>2122</v>
      </c>
      <c r="C2123" s="3" t="s">
        <v>6231</v>
      </c>
      <c r="D2123">
        <v>50000</v>
      </c>
      <c r="E2123" s="5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8335</v>
      </c>
      <c r="O2123" s="10">
        <f t="shared" si="198"/>
        <v>0.56800000000000006</v>
      </c>
      <c r="P2123" s="5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4">
        <f t="shared" si="202"/>
        <v>42716.7424537037</v>
      </c>
      <c r="T2123" s="14">
        <f t="shared" si="203"/>
        <v>42746.7424537037</v>
      </c>
    </row>
    <row r="2124" spans="1:20" ht="30" x14ac:dyDescent="0.25">
      <c r="A2124">
        <v>2122</v>
      </c>
      <c r="B2124" s="3" t="s">
        <v>2123</v>
      </c>
      <c r="C2124" s="3" t="s">
        <v>6232</v>
      </c>
      <c r="D2124">
        <v>80000</v>
      </c>
      <c r="E2124" s="5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8335</v>
      </c>
      <c r="O2124" s="10">
        <f t="shared" si="198"/>
        <v>0.38750000000000001</v>
      </c>
      <c r="P2124" s="5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4">
        <f t="shared" si="202"/>
        <v>42712.300567129627</v>
      </c>
      <c r="T2124" s="14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 s="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8335</v>
      </c>
      <c r="O2125" s="10">
        <f t="shared" si="198"/>
        <v>10</v>
      </c>
      <c r="P2125" s="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4">
        <f t="shared" si="202"/>
        <v>40198.424849537041</v>
      </c>
      <c r="T2125" s="14">
        <f t="shared" si="203"/>
        <v>40252.290972222225</v>
      </c>
    </row>
    <row r="2126" spans="1:20" ht="45" x14ac:dyDescent="0.25">
      <c r="A2126">
        <v>2124</v>
      </c>
      <c r="B2126" s="3" t="s">
        <v>2125</v>
      </c>
      <c r="C2126" s="3" t="s">
        <v>6234</v>
      </c>
      <c r="D2126">
        <v>1100</v>
      </c>
      <c r="E2126" s="5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8335</v>
      </c>
      <c r="O2126" s="10">
        <f t="shared" si="198"/>
        <v>10.454545454545453</v>
      </c>
      <c r="P2126" s="5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4">
        <f t="shared" si="202"/>
        <v>40464.028182870366</v>
      </c>
      <c r="T2126" s="14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 s="5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8335</v>
      </c>
      <c r="O2127" s="10">
        <f t="shared" si="198"/>
        <v>1.4200000000000002</v>
      </c>
      <c r="P2127" s="5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4">
        <f t="shared" si="202"/>
        <v>42191.023530092592</v>
      </c>
      <c r="T2127" s="14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 s="5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8335</v>
      </c>
      <c r="O2128" s="10">
        <f t="shared" si="198"/>
        <v>0.05</v>
      </c>
      <c r="P2128" s="5">
        <f t="shared" si="199"/>
        <v>5</v>
      </c>
      <c r="Q2128" t="str">
        <f t="shared" si="200"/>
        <v>games</v>
      </c>
      <c r="R2128" t="str">
        <f t="shared" si="201"/>
        <v>video games</v>
      </c>
      <c r="S2128" s="14">
        <f t="shared" si="202"/>
        <v>41951.973229166666</v>
      </c>
      <c r="T2128" s="14">
        <f t="shared" si="203"/>
        <v>41981.973229166666</v>
      </c>
    </row>
    <row r="2129" spans="1:20" x14ac:dyDescent="0.25">
      <c r="A2129">
        <v>2127</v>
      </c>
      <c r="B2129" s="3" t="s">
        <v>2128</v>
      </c>
      <c r="C2129" s="3" t="s">
        <v>6237</v>
      </c>
      <c r="D2129">
        <v>28000</v>
      </c>
      <c r="E2129" s="5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8335</v>
      </c>
      <c r="O2129" s="10">
        <f t="shared" si="198"/>
        <v>28.842857142857142</v>
      </c>
      <c r="P2129" s="5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4">
        <f t="shared" si="202"/>
        <v>42045.50535879629</v>
      </c>
      <c r="T2129" s="14">
        <f t="shared" si="203"/>
        <v>42075.463692129633</v>
      </c>
    </row>
    <row r="2130" spans="1:20" ht="45" x14ac:dyDescent="0.25">
      <c r="A2130">
        <v>2128</v>
      </c>
      <c r="B2130" s="3" t="s">
        <v>2129</v>
      </c>
      <c r="C2130" s="3" t="s">
        <v>6238</v>
      </c>
      <c r="D2130">
        <v>15000</v>
      </c>
      <c r="E2130" s="5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8335</v>
      </c>
      <c r="O2130" s="10">
        <f t="shared" si="198"/>
        <v>0.16666666666666669</v>
      </c>
      <c r="P2130" s="5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4">
        <f t="shared" si="202"/>
        <v>41843.772789351853</v>
      </c>
      <c r="T2130" s="14">
        <f t="shared" si="203"/>
        <v>41903.772789351853</v>
      </c>
    </row>
    <row r="2131" spans="1:20" ht="45" x14ac:dyDescent="0.25">
      <c r="A2131">
        <v>2129</v>
      </c>
      <c r="B2131" s="3" t="s">
        <v>2130</v>
      </c>
      <c r="C2131" s="3" t="s">
        <v>6239</v>
      </c>
      <c r="D2131">
        <v>2000</v>
      </c>
      <c r="E2131" s="5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8335</v>
      </c>
      <c r="O2131" s="10">
        <f t="shared" si="198"/>
        <v>11.799999999999999</v>
      </c>
      <c r="P2131" s="5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4">
        <f t="shared" si="202"/>
        <v>42409.024305555555</v>
      </c>
      <c r="T2131" s="14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 s="5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8335</v>
      </c>
      <c r="O2132" s="10">
        <f t="shared" si="198"/>
        <v>0.20238095238095236</v>
      </c>
      <c r="P2132" s="5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4">
        <f t="shared" si="202"/>
        <v>41832.086377314816</v>
      </c>
      <c r="T2132" s="14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 s="5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8335</v>
      </c>
      <c r="O2133" s="10">
        <f t="shared" si="198"/>
        <v>5</v>
      </c>
      <c r="P2133" s="5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4">
        <f t="shared" si="202"/>
        <v>42167.207071759258</v>
      </c>
      <c r="T2133" s="14">
        <f t="shared" si="203"/>
        <v>42197.207071759258</v>
      </c>
    </row>
    <row r="2134" spans="1:20" ht="45" x14ac:dyDescent="0.25">
      <c r="A2134">
        <v>2132</v>
      </c>
      <c r="B2134" s="3" t="s">
        <v>2133</v>
      </c>
      <c r="C2134" s="3" t="s">
        <v>6242</v>
      </c>
      <c r="D2134">
        <v>100000</v>
      </c>
      <c r="E2134" s="5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8335</v>
      </c>
      <c r="O2134" s="10">
        <f t="shared" si="198"/>
        <v>2.1129899999999995</v>
      </c>
      <c r="P2134" s="5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4">
        <f t="shared" si="202"/>
        <v>41643.487175925926</v>
      </c>
      <c r="T2134" s="14">
        <f t="shared" si="203"/>
        <v>41673.487175925926</v>
      </c>
    </row>
    <row r="2135" spans="1:20" ht="45" x14ac:dyDescent="0.25">
      <c r="A2135">
        <v>2133</v>
      </c>
      <c r="B2135" s="3" t="s">
        <v>2134</v>
      </c>
      <c r="C2135" s="3" t="s">
        <v>6243</v>
      </c>
      <c r="D2135">
        <v>1000</v>
      </c>
      <c r="E2135" s="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8335</v>
      </c>
      <c r="O2135" s="10">
        <f t="shared" si="198"/>
        <v>1.6</v>
      </c>
      <c r="P2135" s="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4">
        <f t="shared" si="202"/>
        <v>40619.097210648149</v>
      </c>
      <c r="T2135" s="14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 s="5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8335</v>
      </c>
      <c r="O2136" s="10">
        <f t="shared" si="198"/>
        <v>1.7333333333333332</v>
      </c>
      <c r="P2136" s="5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4">
        <f t="shared" si="202"/>
        <v>41361.886469907404</v>
      </c>
      <c r="T2136" s="14">
        <f t="shared" si="203"/>
        <v>41391.886469907404</v>
      </c>
    </row>
    <row r="2137" spans="1:20" ht="45" x14ac:dyDescent="0.25">
      <c r="A2137">
        <v>2135</v>
      </c>
      <c r="B2137" s="3" t="s">
        <v>2136</v>
      </c>
      <c r="C2137" s="3" t="s">
        <v>6245</v>
      </c>
      <c r="D2137">
        <v>5000</v>
      </c>
      <c r="E2137" s="5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8335</v>
      </c>
      <c r="O2137" s="10">
        <f t="shared" si="198"/>
        <v>9.56</v>
      </c>
      <c r="P2137" s="5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4">
        <f t="shared" si="202"/>
        <v>41156.963344907403</v>
      </c>
      <c r="T2137" s="14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 s="5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8335</v>
      </c>
      <c r="O2138" s="10">
        <f t="shared" si="198"/>
        <v>5.9612499999999999E-2</v>
      </c>
      <c r="P2138" s="5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4">
        <f t="shared" si="202"/>
        <v>41536.509097222224</v>
      </c>
      <c r="T2138" s="14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 s="5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8335</v>
      </c>
      <c r="O2139" s="10">
        <f t="shared" si="198"/>
        <v>28.405999999999999</v>
      </c>
      <c r="P2139" s="5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4">
        <f t="shared" si="202"/>
        <v>41948.771168981482</v>
      </c>
      <c r="T2139" s="14">
        <f t="shared" si="203"/>
        <v>41978.771168981482</v>
      </c>
    </row>
    <row r="2140" spans="1:20" ht="30" x14ac:dyDescent="0.25">
      <c r="A2140">
        <v>2138</v>
      </c>
      <c r="B2140" s="3" t="s">
        <v>2139</v>
      </c>
      <c r="C2140" s="3" t="s">
        <v>6248</v>
      </c>
      <c r="D2140">
        <v>1000</v>
      </c>
      <c r="E2140" s="5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8335</v>
      </c>
      <c r="O2140" s="10">
        <f t="shared" si="198"/>
        <v>12.8</v>
      </c>
      <c r="P2140" s="5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4">
        <f t="shared" si="202"/>
        <v>41557.013182870374</v>
      </c>
      <c r="T2140" s="14">
        <f t="shared" si="203"/>
        <v>41587.054849537039</v>
      </c>
    </row>
    <row r="2141" spans="1:20" ht="45" x14ac:dyDescent="0.25">
      <c r="A2141">
        <v>2139</v>
      </c>
      <c r="B2141" s="3" t="s">
        <v>2140</v>
      </c>
      <c r="C2141" s="3" t="s">
        <v>6249</v>
      </c>
      <c r="D2141">
        <v>30000</v>
      </c>
      <c r="E2141" s="5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8335</v>
      </c>
      <c r="O2141" s="10">
        <f t="shared" si="198"/>
        <v>5.42</v>
      </c>
      <c r="P2141" s="5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4">
        <f t="shared" si="202"/>
        <v>42647.750092592592</v>
      </c>
      <c r="T2141" s="14">
        <f t="shared" si="203"/>
        <v>42677.750092592592</v>
      </c>
    </row>
    <row r="2142" spans="1:20" ht="45" x14ac:dyDescent="0.25">
      <c r="A2142">
        <v>2140</v>
      </c>
      <c r="B2142" s="3" t="s">
        <v>2141</v>
      </c>
      <c r="C2142" s="3" t="s">
        <v>6250</v>
      </c>
      <c r="D2142">
        <v>500000</v>
      </c>
      <c r="E2142" s="5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8335</v>
      </c>
      <c r="O2142" s="10">
        <f t="shared" si="198"/>
        <v>0.11199999999999999</v>
      </c>
      <c r="P2142" s="5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4">
        <f t="shared" si="202"/>
        <v>41255.833611111113</v>
      </c>
      <c r="T2142" s="14">
        <f t="shared" si="203"/>
        <v>41285.833611111113</v>
      </c>
    </row>
    <row r="2143" spans="1:20" ht="45" x14ac:dyDescent="0.25">
      <c r="A2143">
        <v>2141</v>
      </c>
      <c r="B2143" s="3" t="s">
        <v>2142</v>
      </c>
      <c r="C2143" s="3" t="s">
        <v>6251</v>
      </c>
      <c r="D2143">
        <v>15000</v>
      </c>
      <c r="E2143" s="5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8335</v>
      </c>
      <c r="O2143" s="10">
        <f t="shared" si="198"/>
        <v>0</v>
      </c>
      <c r="P2143" s="5" t="str">
        <f t="shared" si="199"/>
        <v>0</v>
      </c>
      <c r="Q2143" t="str">
        <f t="shared" si="200"/>
        <v>games</v>
      </c>
      <c r="R2143" t="str">
        <f t="shared" si="201"/>
        <v>video games</v>
      </c>
      <c r="S2143" s="14">
        <f t="shared" si="202"/>
        <v>41927.235636574071</v>
      </c>
      <c r="T2143" s="14">
        <f t="shared" si="203"/>
        <v>41957.277303240742</v>
      </c>
    </row>
    <row r="2144" spans="1:20" ht="45" x14ac:dyDescent="0.25">
      <c r="A2144">
        <v>2142</v>
      </c>
      <c r="B2144" s="3" t="s">
        <v>2143</v>
      </c>
      <c r="C2144" s="3" t="s">
        <v>6252</v>
      </c>
      <c r="D2144">
        <v>10500</v>
      </c>
      <c r="E2144" s="5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8335</v>
      </c>
      <c r="O2144" s="10">
        <f t="shared" si="198"/>
        <v>5.7238095238095239</v>
      </c>
      <c r="P2144" s="5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4">
        <f t="shared" si="202"/>
        <v>42340.701504629629</v>
      </c>
      <c r="T2144" s="14">
        <f t="shared" si="203"/>
        <v>42368.701504629629</v>
      </c>
    </row>
    <row r="2145" spans="1:20" ht="45" x14ac:dyDescent="0.25">
      <c r="A2145">
        <v>2143</v>
      </c>
      <c r="B2145" s="3" t="s">
        <v>2144</v>
      </c>
      <c r="C2145" s="3" t="s">
        <v>6253</v>
      </c>
      <c r="D2145">
        <v>2000</v>
      </c>
      <c r="E2145" s="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8335</v>
      </c>
      <c r="O2145" s="10">
        <f t="shared" si="198"/>
        <v>11.25</v>
      </c>
      <c r="P2145" s="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4">
        <f t="shared" si="202"/>
        <v>40332.886712962965</v>
      </c>
      <c r="T2145" s="14">
        <f t="shared" si="203"/>
        <v>40380.791666666664</v>
      </c>
    </row>
    <row r="2146" spans="1:20" ht="30" x14ac:dyDescent="0.25">
      <c r="A2146">
        <v>2144</v>
      </c>
      <c r="B2146" s="3" t="s">
        <v>2145</v>
      </c>
      <c r="C2146" s="3" t="s">
        <v>6254</v>
      </c>
      <c r="D2146">
        <v>35500</v>
      </c>
      <c r="E2146" s="5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8335</v>
      </c>
      <c r="O2146" s="10">
        <f t="shared" si="198"/>
        <v>1.7098591549295776</v>
      </c>
      <c r="P2146" s="5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4">
        <f t="shared" si="202"/>
        <v>41499.546759259261</v>
      </c>
      <c r="T2146" s="14">
        <f t="shared" si="203"/>
        <v>41531.546759259261</v>
      </c>
    </row>
    <row r="2147" spans="1:20" ht="45" x14ac:dyDescent="0.25">
      <c r="A2147">
        <v>2145</v>
      </c>
      <c r="B2147" s="3" t="s">
        <v>2146</v>
      </c>
      <c r="C2147" s="3" t="s">
        <v>6255</v>
      </c>
      <c r="D2147">
        <v>15000</v>
      </c>
      <c r="E2147" s="5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8335</v>
      </c>
      <c r="O2147" s="10">
        <f t="shared" si="198"/>
        <v>30.433333333333334</v>
      </c>
      <c r="P2147" s="5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4">
        <f t="shared" si="202"/>
        <v>41575.237430555557</v>
      </c>
      <c r="T2147" s="14">
        <f t="shared" si="203"/>
        <v>41605.279097222221</v>
      </c>
    </row>
    <row r="2148" spans="1:20" ht="45" x14ac:dyDescent="0.25">
      <c r="A2148">
        <v>2146</v>
      </c>
      <c r="B2148" s="3" t="s">
        <v>2147</v>
      </c>
      <c r="C2148" s="3" t="s">
        <v>6256</v>
      </c>
      <c r="D2148">
        <v>5000</v>
      </c>
      <c r="E2148" s="5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8335</v>
      </c>
      <c r="O2148" s="10">
        <f t="shared" si="198"/>
        <v>0.02</v>
      </c>
      <c r="P2148" s="5">
        <f t="shared" si="199"/>
        <v>1</v>
      </c>
      <c r="Q2148" t="str">
        <f t="shared" si="200"/>
        <v>games</v>
      </c>
      <c r="R2148" t="str">
        <f t="shared" si="201"/>
        <v>video games</v>
      </c>
      <c r="S2148" s="14">
        <f t="shared" si="202"/>
        <v>42397.679513888885</v>
      </c>
      <c r="T2148" s="14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 s="5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8335</v>
      </c>
      <c r="O2149" s="10">
        <f t="shared" si="198"/>
        <v>0.69641025641025645</v>
      </c>
      <c r="P2149" s="5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4">
        <f t="shared" si="202"/>
        <v>41927.295694444445</v>
      </c>
      <c r="T2149" s="14">
        <f t="shared" si="203"/>
        <v>41959.337361111116</v>
      </c>
    </row>
    <row r="2150" spans="1:20" ht="45" x14ac:dyDescent="0.25">
      <c r="A2150">
        <v>2148</v>
      </c>
      <c r="B2150" s="3" t="s">
        <v>2149</v>
      </c>
      <c r="C2150" s="3" t="s">
        <v>6258</v>
      </c>
      <c r="D2150">
        <v>100</v>
      </c>
      <c r="E2150" s="5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8335</v>
      </c>
      <c r="O2150" s="10">
        <f t="shared" si="198"/>
        <v>2</v>
      </c>
      <c r="P2150" s="5">
        <f t="shared" si="199"/>
        <v>1</v>
      </c>
      <c r="Q2150" t="str">
        <f t="shared" si="200"/>
        <v>games</v>
      </c>
      <c r="R2150" t="str">
        <f t="shared" si="201"/>
        <v>video games</v>
      </c>
      <c r="S2150" s="14">
        <f t="shared" si="202"/>
        <v>42066.733587962968</v>
      </c>
      <c r="T2150" s="14">
        <f t="shared" si="203"/>
        <v>42096.691921296297</v>
      </c>
    </row>
    <row r="2151" spans="1:20" ht="45" x14ac:dyDescent="0.25">
      <c r="A2151">
        <v>2149</v>
      </c>
      <c r="B2151" s="3" t="s">
        <v>2150</v>
      </c>
      <c r="C2151" s="3" t="s">
        <v>6259</v>
      </c>
      <c r="D2151">
        <v>2000</v>
      </c>
      <c r="E2151" s="5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8335</v>
      </c>
      <c r="O2151" s="10">
        <f t="shared" si="198"/>
        <v>0</v>
      </c>
      <c r="P2151" s="5" t="str">
        <f t="shared" si="199"/>
        <v>0</v>
      </c>
      <c r="Q2151" t="str">
        <f t="shared" si="200"/>
        <v>games</v>
      </c>
      <c r="R2151" t="str">
        <f t="shared" si="201"/>
        <v>video games</v>
      </c>
      <c r="S2151" s="14">
        <f t="shared" si="202"/>
        <v>40355.024953703702</v>
      </c>
      <c r="T2151" s="14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 s="5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8335</v>
      </c>
      <c r="O2152" s="10">
        <f t="shared" si="198"/>
        <v>0.80999999999999994</v>
      </c>
      <c r="P2152" s="5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4">
        <f t="shared" si="202"/>
        <v>42534.284710648149</v>
      </c>
      <c r="T2152" s="14">
        <f t="shared" si="203"/>
        <v>42564.284710648149</v>
      </c>
    </row>
    <row r="2153" spans="1:20" ht="45" x14ac:dyDescent="0.25">
      <c r="A2153">
        <v>2151</v>
      </c>
      <c r="B2153" s="3" t="s">
        <v>2152</v>
      </c>
      <c r="C2153" s="3" t="s">
        <v>6261</v>
      </c>
      <c r="D2153">
        <v>45000</v>
      </c>
      <c r="E2153" s="5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8335</v>
      </c>
      <c r="O2153" s="10">
        <f t="shared" si="198"/>
        <v>0.26222222222222225</v>
      </c>
      <c r="P2153" s="5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4">
        <f t="shared" si="202"/>
        <v>42520.847384259265</v>
      </c>
      <c r="T2153" s="14">
        <f t="shared" si="203"/>
        <v>42550.847384259265</v>
      </c>
    </row>
    <row r="2154" spans="1:20" ht="45" x14ac:dyDescent="0.25">
      <c r="A2154">
        <v>2152</v>
      </c>
      <c r="B2154" s="3" t="s">
        <v>2153</v>
      </c>
      <c r="C2154" s="3" t="s">
        <v>6262</v>
      </c>
      <c r="D2154">
        <v>30000</v>
      </c>
      <c r="E2154" s="5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8335</v>
      </c>
      <c r="O2154" s="10">
        <f t="shared" si="198"/>
        <v>0.16666666666666669</v>
      </c>
      <c r="P2154" s="5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4">
        <f t="shared" si="202"/>
        <v>41683.832280092596</v>
      </c>
      <c r="T2154" s="14">
        <f t="shared" si="203"/>
        <v>41713.790613425925</v>
      </c>
    </row>
    <row r="2155" spans="1:20" ht="45" x14ac:dyDescent="0.25">
      <c r="A2155">
        <v>2153</v>
      </c>
      <c r="B2155" s="3" t="s">
        <v>2154</v>
      </c>
      <c r="C2155" s="3" t="s">
        <v>6263</v>
      </c>
      <c r="D2155">
        <v>372625</v>
      </c>
      <c r="E2155" s="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8335</v>
      </c>
      <c r="O2155" s="10">
        <f t="shared" si="198"/>
        <v>9.124454880912446E-3</v>
      </c>
      <c r="P2155" s="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4">
        <f t="shared" si="202"/>
        <v>41974.911087962959</v>
      </c>
      <c r="T2155" s="14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 s="5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8335</v>
      </c>
      <c r="O2156" s="10">
        <f t="shared" si="198"/>
        <v>0.8</v>
      </c>
      <c r="P2156" s="5">
        <f t="shared" si="199"/>
        <v>1</v>
      </c>
      <c r="Q2156" t="str">
        <f t="shared" si="200"/>
        <v>games</v>
      </c>
      <c r="R2156" t="str">
        <f t="shared" si="201"/>
        <v>video games</v>
      </c>
      <c r="S2156" s="14">
        <f t="shared" si="202"/>
        <v>41647.632256944446</v>
      </c>
      <c r="T2156" s="14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 s="5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8335</v>
      </c>
      <c r="O2157" s="10">
        <f t="shared" si="198"/>
        <v>2.2999999999999998</v>
      </c>
      <c r="P2157" s="5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4">
        <f t="shared" si="202"/>
        <v>42430.747511574074</v>
      </c>
      <c r="T2157" s="14">
        <f t="shared" si="203"/>
        <v>42460.70584490741</v>
      </c>
    </row>
    <row r="2158" spans="1:20" ht="30" x14ac:dyDescent="0.25">
      <c r="A2158">
        <v>2156</v>
      </c>
      <c r="B2158" s="3" t="s">
        <v>2157</v>
      </c>
      <c r="C2158" s="3" t="s">
        <v>6266</v>
      </c>
      <c r="D2158">
        <v>56000</v>
      </c>
      <c r="E2158" s="5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8335</v>
      </c>
      <c r="O2158" s="10">
        <f t="shared" si="198"/>
        <v>2.6660714285714282</v>
      </c>
      <c r="P2158" s="5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4">
        <f t="shared" si="202"/>
        <v>41488.85423611111</v>
      </c>
      <c r="T2158" s="14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 s="5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8335</v>
      </c>
      <c r="O2159" s="10">
        <f t="shared" si="198"/>
        <v>28.192</v>
      </c>
      <c r="P2159" s="5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4">
        <f t="shared" si="202"/>
        <v>42694.98128472222</v>
      </c>
      <c r="T2159" s="14">
        <f t="shared" si="203"/>
        <v>42727.332638888889</v>
      </c>
    </row>
    <row r="2160" spans="1:20" ht="45" x14ac:dyDescent="0.25">
      <c r="A2160">
        <v>2158</v>
      </c>
      <c r="B2160" s="3" t="s">
        <v>2159</v>
      </c>
      <c r="C2160" s="3" t="s">
        <v>6268</v>
      </c>
      <c r="D2160">
        <v>300000</v>
      </c>
      <c r="E2160" s="5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8335</v>
      </c>
      <c r="O2160" s="10">
        <f t="shared" si="198"/>
        <v>6.5900366666666672</v>
      </c>
      <c r="P2160" s="5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4">
        <f t="shared" si="202"/>
        <v>41264.853865740741</v>
      </c>
      <c r="T2160" s="14">
        <f t="shared" si="203"/>
        <v>41309.853865740741</v>
      </c>
    </row>
    <row r="2161" spans="1:20" ht="60" x14ac:dyDescent="0.25">
      <c r="A2161">
        <v>2159</v>
      </c>
      <c r="B2161" s="3" t="s">
        <v>2160</v>
      </c>
      <c r="C2161" s="3" t="s">
        <v>6269</v>
      </c>
      <c r="D2161">
        <v>3600</v>
      </c>
      <c r="E2161" s="5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8335</v>
      </c>
      <c r="O2161" s="10">
        <f t="shared" si="198"/>
        <v>0.72222222222222221</v>
      </c>
      <c r="P2161" s="5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4">
        <f t="shared" si="202"/>
        <v>40710.731180555551</v>
      </c>
      <c r="T2161" s="14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 s="5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8335</v>
      </c>
      <c r="O2162" s="10">
        <f t="shared" si="198"/>
        <v>0.85000000000000009</v>
      </c>
      <c r="P2162" s="5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4">
        <f t="shared" si="202"/>
        <v>41018.711863425924</v>
      </c>
      <c r="T2162" s="14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 s="5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8329</v>
      </c>
      <c r="O2163" s="10">
        <f t="shared" si="198"/>
        <v>115.75</v>
      </c>
      <c r="P2163" s="5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4">
        <f t="shared" si="202"/>
        <v>42240.852534722217</v>
      </c>
      <c r="T2163" s="14">
        <f t="shared" si="203"/>
        <v>42270.852534722217</v>
      </c>
    </row>
    <row r="2164" spans="1:20" ht="45" x14ac:dyDescent="0.25">
      <c r="A2164">
        <v>2162</v>
      </c>
      <c r="B2164" s="3" t="s">
        <v>2163</v>
      </c>
      <c r="C2164" s="3" t="s">
        <v>6272</v>
      </c>
      <c r="D2164">
        <v>4500</v>
      </c>
      <c r="E2164" s="5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8329</v>
      </c>
      <c r="O2164" s="10">
        <f t="shared" si="198"/>
        <v>112.26666666666667</v>
      </c>
      <c r="P2164" s="5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4">
        <f t="shared" si="202"/>
        <v>41813.766099537039</v>
      </c>
      <c r="T2164" s="14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 s="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8329</v>
      </c>
      <c r="O2165" s="10">
        <f t="shared" si="198"/>
        <v>132.20000000000002</v>
      </c>
      <c r="P2165" s="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4">
        <f t="shared" si="202"/>
        <v>42111.899537037039</v>
      </c>
      <c r="T2165" s="14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 s="5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8329</v>
      </c>
      <c r="O2166" s="10">
        <f t="shared" si="198"/>
        <v>102.63636363636364</v>
      </c>
      <c r="P2166" s="5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4">
        <f t="shared" si="202"/>
        <v>42515.71775462963</v>
      </c>
      <c r="T2166" s="14">
        <f t="shared" si="203"/>
        <v>42546.165972222225</v>
      </c>
    </row>
    <row r="2167" spans="1:20" ht="45" x14ac:dyDescent="0.25">
      <c r="A2167">
        <v>2165</v>
      </c>
      <c r="B2167" s="3" t="s">
        <v>2166</v>
      </c>
      <c r="C2167" s="3" t="s">
        <v>6275</v>
      </c>
      <c r="D2167">
        <v>2500</v>
      </c>
      <c r="E2167" s="5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8329</v>
      </c>
      <c r="O2167" s="10">
        <f t="shared" si="198"/>
        <v>138.64000000000001</v>
      </c>
      <c r="P2167" s="5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4">
        <f t="shared" si="202"/>
        <v>42438.667071759264</v>
      </c>
      <c r="T2167" s="14">
        <f t="shared" si="203"/>
        <v>42468.625405092593</v>
      </c>
    </row>
    <row r="2168" spans="1:20" ht="45" x14ac:dyDescent="0.25">
      <c r="A2168">
        <v>2166</v>
      </c>
      <c r="B2168" s="3" t="s">
        <v>2167</v>
      </c>
      <c r="C2168" s="3" t="s">
        <v>6276</v>
      </c>
      <c r="D2168">
        <v>2000</v>
      </c>
      <c r="E2168" s="5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8329</v>
      </c>
      <c r="O2168" s="10">
        <f t="shared" si="198"/>
        <v>146.6</v>
      </c>
      <c r="P2168" s="5">
        <f t="shared" si="199"/>
        <v>91.625</v>
      </c>
      <c r="Q2168" t="str">
        <f t="shared" si="200"/>
        <v>music</v>
      </c>
      <c r="R2168" t="str">
        <f t="shared" si="201"/>
        <v>rock</v>
      </c>
      <c r="S2168" s="14">
        <f t="shared" si="202"/>
        <v>41933.838171296295</v>
      </c>
      <c r="T2168" s="14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 s="5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8329</v>
      </c>
      <c r="O2169" s="10">
        <f t="shared" si="198"/>
        <v>120</v>
      </c>
      <c r="P2169" s="5">
        <f t="shared" si="199"/>
        <v>22.5</v>
      </c>
      <c r="Q2169" t="str">
        <f t="shared" si="200"/>
        <v>music</v>
      </c>
      <c r="R2169" t="str">
        <f t="shared" si="201"/>
        <v>rock</v>
      </c>
      <c r="S2169" s="14">
        <f t="shared" si="202"/>
        <v>41153.066400462965</v>
      </c>
      <c r="T2169" s="14">
        <f t="shared" si="203"/>
        <v>41167.066400462965</v>
      </c>
    </row>
    <row r="2170" spans="1:20" ht="30" x14ac:dyDescent="0.25">
      <c r="A2170">
        <v>2168</v>
      </c>
      <c r="B2170" s="3" t="s">
        <v>2169</v>
      </c>
      <c r="C2170" s="3" t="s">
        <v>6278</v>
      </c>
      <c r="D2170">
        <v>18000</v>
      </c>
      <c r="E2170" s="5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8329</v>
      </c>
      <c r="O2170" s="10">
        <f t="shared" si="198"/>
        <v>121.5816111111111</v>
      </c>
      <c r="P2170" s="5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4">
        <f t="shared" si="202"/>
        <v>42745.600243055553</v>
      </c>
      <c r="T2170" s="14">
        <f t="shared" si="203"/>
        <v>42776.208333333328</v>
      </c>
    </row>
    <row r="2171" spans="1:20" ht="45" x14ac:dyDescent="0.25">
      <c r="A2171">
        <v>2169</v>
      </c>
      <c r="B2171" s="3" t="s">
        <v>2170</v>
      </c>
      <c r="C2171" s="3" t="s">
        <v>6279</v>
      </c>
      <c r="D2171">
        <v>153</v>
      </c>
      <c r="E2171" s="5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8329</v>
      </c>
      <c r="O2171" s="10">
        <f t="shared" si="198"/>
        <v>100</v>
      </c>
      <c r="P2171" s="5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4">
        <f t="shared" si="202"/>
        <v>42793.700821759259</v>
      </c>
      <c r="T2171" s="14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 s="5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8329</v>
      </c>
      <c r="O2172" s="10">
        <f t="shared" si="198"/>
        <v>180.85714285714286</v>
      </c>
      <c r="P2172" s="5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4">
        <f t="shared" si="202"/>
        <v>42198.750254629631</v>
      </c>
      <c r="T2172" s="14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 s="5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8329</v>
      </c>
      <c r="O2173" s="10">
        <f t="shared" si="198"/>
        <v>106.075</v>
      </c>
      <c r="P2173" s="5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4">
        <f t="shared" si="202"/>
        <v>42141.95711805555</v>
      </c>
      <c r="T2173" s="14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 s="5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8329</v>
      </c>
      <c r="O2174" s="10">
        <f t="shared" si="198"/>
        <v>100</v>
      </c>
      <c r="P2174" s="5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4">
        <f t="shared" si="202"/>
        <v>42082.580092592587</v>
      </c>
      <c r="T2174" s="14">
        <f t="shared" si="203"/>
        <v>42112.580092592587</v>
      </c>
    </row>
    <row r="2175" spans="1:20" ht="45" x14ac:dyDescent="0.25">
      <c r="A2175">
        <v>2173</v>
      </c>
      <c r="B2175" s="3" t="s">
        <v>2174</v>
      </c>
      <c r="C2175" s="3" t="s">
        <v>6283</v>
      </c>
      <c r="D2175">
        <v>4200</v>
      </c>
      <c r="E2175" s="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8329</v>
      </c>
      <c r="O2175" s="10">
        <f t="shared" si="198"/>
        <v>126.92857142857143</v>
      </c>
      <c r="P2175" s="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4">
        <f t="shared" si="202"/>
        <v>41495.692627314813</v>
      </c>
      <c r="T2175" s="14">
        <f t="shared" si="203"/>
        <v>41527.165972222225</v>
      </c>
    </row>
    <row r="2176" spans="1:20" ht="45" x14ac:dyDescent="0.25">
      <c r="A2176">
        <v>2174</v>
      </c>
      <c r="B2176" s="3" t="s">
        <v>2175</v>
      </c>
      <c r="C2176" s="3" t="s">
        <v>6284</v>
      </c>
      <c r="D2176">
        <v>4000</v>
      </c>
      <c r="E2176" s="5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8329</v>
      </c>
      <c r="O2176" s="10">
        <f t="shared" si="198"/>
        <v>102.97499999999999</v>
      </c>
      <c r="P2176" s="5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4">
        <f t="shared" si="202"/>
        <v>42465.542905092589</v>
      </c>
      <c r="T2176" s="14">
        <f t="shared" si="203"/>
        <v>42495.542905092589</v>
      </c>
    </row>
    <row r="2177" spans="1:20" ht="45" x14ac:dyDescent="0.25">
      <c r="A2177">
        <v>2175</v>
      </c>
      <c r="B2177" s="3" t="s">
        <v>2176</v>
      </c>
      <c r="C2177" s="3" t="s">
        <v>6285</v>
      </c>
      <c r="D2177">
        <v>700</v>
      </c>
      <c r="E2177" s="5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8329</v>
      </c>
      <c r="O2177" s="10">
        <f t="shared" si="198"/>
        <v>250</v>
      </c>
      <c r="P2177" s="5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4">
        <f t="shared" si="202"/>
        <v>42565.009097222224</v>
      </c>
      <c r="T2177" s="14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 s="5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8329</v>
      </c>
      <c r="O2178" s="10">
        <f t="shared" ref="O2178:O2241" si="204">(E2178/D2178)*100</f>
        <v>126.02</v>
      </c>
      <c r="P2178" s="5">
        <f t="shared" ref="P2178:P2241" si="205">IFERROR((E2178/L2178),"0")</f>
        <v>88.74647887323944</v>
      </c>
      <c r="Q2178" t="str">
        <f t="shared" ref="Q2178:Q2241" si="206">LEFT(N2178,FIND("/",N2178)-1)</f>
        <v>music</v>
      </c>
      <c r="R2178" t="str">
        <f t="shared" ref="R2178:R2241" si="207">RIGHT(N2178,LEN(N2178)-SEARCH("/",N2178))</f>
        <v>rock</v>
      </c>
      <c r="S2178" s="14">
        <f t="shared" ref="S2178:S2241" si="208">(((J2178/60)/60)/24) + DATE(1970,1,1)</f>
        <v>42096.633206018523</v>
      </c>
      <c r="T2178" s="14">
        <f t="shared" ref="T2178:T2241" si="209">(((I2178/60)/60)/24) + DATE(1970,1,1)</f>
        <v>42126.633206018523</v>
      </c>
    </row>
    <row r="2179" spans="1:20" ht="60" x14ac:dyDescent="0.25">
      <c r="A2179">
        <v>2177</v>
      </c>
      <c r="B2179" s="3" t="s">
        <v>2178</v>
      </c>
      <c r="C2179" s="3" t="s">
        <v>6287</v>
      </c>
      <c r="D2179">
        <v>2500</v>
      </c>
      <c r="E2179" s="5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8329</v>
      </c>
      <c r="O2179" s="10">
        <f t="shared" si="204"/>
        <v>100.12</v>
      </c>
      <c r="P2179" s="5">
        <f t="shared" si="205"/>
        <v>65.868421052631575</v>
      </c>
      <c r="Q2179" t="str">
        <f t="shared" si="206"/>
        <v>music</v>
      </c>
      <c r="R2179" t="str">
        <f t="shared" si="207"/>
        <v>rock</v>
      </c>
      <c r="S2179" s="14">
        <f t="shared" si="208"/>
        <v>42502.250775462962</v>
      </c>
      <c r="T2179" s="14">
        <f t="shared" si="209"/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 s="5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8329</v>
      </c>
      <c r="O2180" s="10">
        <f t="shared" si="204"/>
        <v>138.64000000000001</v>
      </c>
      <c r="P2180" s="5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4">
        <f t="shared" si="208"/>
        <v>42723.63653935185</v>
      </c>
      <c r="T2180" s="14">
        <f t="shared" si="209"/>
        <v>42753.63653935185</v>
      </c>
    </row>
    <row r="2181" spans="1:20" ht="30" x14ac:dyDescent="0.25">
      <c r="A2181">
        <v>2179</v>
      </c>
      <c r="B2181" s="3" t="s">
        <v>2180</v>
      </c>
      <c r="C2181" s="3" t="s">
        <v>6289</v>
      </c>
      <c r="D2181">
        <v>1000</v>
      </c>
      <c r="E2181" s="5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8329</v>
      </c>
      <c r="O2181" s="10">
        <f t="shared" si="204"/>
        <v>161.4</v>
      </c>
      <c r="P2181" s="5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4">
        <f t="shared" si="208"/>
        <v>42075.171203703707</v>
      </c>
      <c r="T2181" s="14">
        <f t="shared" si="209"/>
        <v>42105.171203703707</v>
      </c>
    </row>
    <row r="2182" spans="1:20" ht="30" x14ac:dyDescent="0.25">
      <c r="A2182">
        <v>2180</v>
      </c>
      <c r="B2182" s="3" t="s">
        <v>2181</v>
      </c>
      <c r="C2182" s="3" t="s">
        <v>6290</v>
      </c>
      <c r="D2182">
        <v>5000</v>
      </c>
      <c r="E2182" s="5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8329</v>
      </c>
      <c r="O2182" s="10">
        <f t="shared" si="204"/>
        <v>107.18419999999999</v>
      </c>
      <c r="P2182" s="5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4">
        <f t="shared" si="208"/>
        <v>42279.669768518521</v>
      </c>
      <c r="T2182" s="14">
        <f t="shared" si="209"/>
        <v>42321.711435185185</v>
      </c>
    </row>
    <row r="2183" spans="1:20" ht="45" x14ac:dyDescent="0.25">
      <c r="A2183">
        <v>2181</v>
      </c>
      <c r="B2183" s="3" t="s">
        <v>2182</v>
      </c>
      <c r="C2183" s="3" t="s">
        <v>6291</v>
      </c>
      <c r="D2183">
        <v>2000</v>
      </c>
      <c r="E2183" s="5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8350</v>
      </c>
      <c r="O2183" s="10">
        <f t="shared" si="204"/>
        <v>153.1</v>
      </c>
      <c r="P2183" s="5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4">
        <f t="shared" si="208"/>
        <v>42773.005243055552</v>
      </c>
      <c r="T2183" s="14">
        <f t="shared" si="209"/>
        <v>42787.005243055552</v>
      </c>
    </row>
    <row r="2184" spans="1:20" ht="30" x14ac:dyDescent="0.25">
      <c r="A2184">
        <v>2182</v>
      </c>
      <c r="B2184" s="3" t="s">
        <v>2183</v>
      </c>
      <c r="C2184" s="3" t="s">
        <v>6292</v>
      </c>
      <c r="D2184">
        <v>3000</v>
      </c>
      <c r="E2184" s="5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8350</v>
      </c>
      <c r="O2184" s="10">
        <f t="shared" si="204"/>
        <v>524.16666666666663</v>
      </c>
      <c r="P2184" s="5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4">
        <f t="shared" si="208"/>
        <v>41879.900752314818</v>
      </c>
      <c r="T2184" s="14">
        <f t="shared" si="209"/>
        <v>41914.900752314818</v>
      </c>
    </row>
    <row r="2185" spans="1:20" ht="45" x14ac:dyDescent="0.25">
      <c r="A2185">
        <v>2183</v>
      </c>
      <c r="B2185" s="3" t="s">
        <v>2184</v>
      </c>
      <c r="C2185" s="3" t="s">
        <v>6293</v>
      </c>
      <c r="D2185">
        <v>1800</v>
      </c>
      <c r="E2185" s="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8350</v>
      </c>
      <c r="O2185" s="10">
        <f t="shared" si="204"/>
        <v>489.27777777777777</v>
      </c>
      <c r="P2185" s="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4">
        <f t="shared" si="208"/>
        <v>42745.365474537044</v>
      </c>
      <c r="T2185" s="14">
        <f t="shared" si="209"/>
        <v>42775.208333333328</v>
      </c>
    </row>
    <row r="2186" spans="1:20" ht="45" x14ac:dyDescent="0.25">
      <c r="A2186">
        <v>2184</v>
      </c>
      <c r="B2186" s="3" t="s">
        <v>2185</v>
      </c>
      <c r="C2186" s="3" t="s">
        <v>6294</v>
      </c>
      <c r="D2186">
        <v>10000</v>
      </c>
      <c r="E2186" s="5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8350</v>
      </c>
      <c r="O2186" s="10">
        <f t="shared" si="204"/>
        <v>284.74</v>
      </c>
      <c r="P2186" s="5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4">
        <f t="shared" si="208"/>
        <v>42380.690289351856</v>
      </c>
      <c r="T2186" s="14">
        <f t="shared" si="209"/>
        <v>42394.666666666672</v>
      </c>
    </row>
    <row r="2187" spans="1:20" ht="45" x14ac:dyDescent="0.25">
      <c r="A2187">
        <v>2185</v>
      </c>
      <c r="B2187" s="3" t="s">
        <v>2186</v>
      </c>
      <c r="C2187" s="3" t="s">
        <v>6295</v>
      </c>
      <c r="D2187">
        <v>5000</v>
      </c>
      <c r="E2187" s="5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8350</v>
      </c>
      <c r="O2187" s="10">
        <f t="shared" si="204"/>
        <v>1856.97</v>
      </c>
      <c r="P2187" s="5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4">
        <f t="shared" si="208"/>
        <v>41319.349988425929</v>
      </c>
      <c r="T2187" s="14">
        <f t="shared" si="209"/>
        <v>41359.349988425929</v>
      </c>
    </row>
    <row r="2188" spans="1:20" ht="30" x14ac:dyDescent="0.25">
      <c r="A2188">
        <v>2186</v>
      </c>
      <c r="B2188" s="3" t="s">
        <v>2187</v>
      </c>
      <c r="C2188" s="3" t="s">
        <v>6296</v>
      </c>
      <c r="D2188">
        <v>20000</v>
      </c>
      <c r="E2188" s="5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8350</v>
      </c>
      <c r="O2188" s="10">
        <f t="shared" si="204"/>
        <v>109.67499999999998</v>
      </c>
      <c r="P2188" s="5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4">
        <f t="shared" si="208"/>
        <v>42583.615081018521</v>
      </c>
      <c r="T2188" s="14">
        <f t="shared" si="209"/>
        <v>42620.083333333328</v>
      </c>
    </row>
    <row r="2189" spans="1:20" ht="45" x14ac:dyDescent="0.25">
      <c r="A2189">
        <v>2187</v>
      </c>
      <c r="B2189" s="3" t="s">
        <v>2188</v>
      </c>
      <c r="C2189" s="3" t="s">
        <v>6297</v>
      </c>
      <c r="D2189">
        <v>20000</v>
      </c>
      <c r="E2189" s="5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8350</v>
      </c>
      <c r="O2189" s="10">
        <f t="shared" si="204"/>
        <v>1014.6425</v>
      </c>
      <c r="P2189" s="5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4">
        <f t="shared" si="208"/>
        <v>42068.209097222221</v>
      </c>
      <c r="T2189" s="14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 s="5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8350</v>
      </c>
      <c r="O2190" s="10">
        <f t="shared" si="204"/>
        <v>412.17692027666544</v>
      </c>
      <c r="P2190" s="5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4">
        <f t="shared" si="208"/>
        <v>42633.586122685185</v>
      </c>
      <c r="T2190" s="14">
        <f t="shared" si="209"/>
        <v>42668.708333333328</v>
      </c>
    </row>
    <row r="2191" spans="1:20" ht="45" x14ac:dyDescent="0.25">
      <c r="A2191">
        <v>2189</v>
      </c>
      <c r="B2191" s="3" t="s">
        <v>2190</v>
      </c>
      <c r="C2191" s="3" t="s">
        <v>6299</v>
      </c>
      <c r="D2191">
        <v>1200</v>
      </c>
      <c r="E2191" s="5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8350</v>
      </c>
      <c r="O2191" s="10">
        <f t="shared" si="204"/>
        <v>503.25</v>
      </c>
      <c r="P2191" s="5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4">
        <f t="shared" si="208"/>
        <v>42467.788194444445</v>
      </c>
      <c r="T2191" s="14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 s="5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8350</v>
      </c>
      <c r="O2192" s="10">
        <f t="shared" si="204"/>
        <v>184.61052631578946</v>
      </c>
      <c r="P2192" s="5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4">
        <f t="shared" si="208"/>
        <v>42417.625046296293</v>
      </c>
      <c r="T2192" s="14">
        <f t="shared" si="209"/>
        <v>42452.290972222225</v>
      </c>
    </row>
    <row r="2193" spans="1:20" ht="45" x14ac:dyDescent="0.25">
      <c r="A2193">
        <v>2191</v>
      </c>
      <c r="B2193" s="3" t="s">
        <v>2192</v>
      </c>
      <c r="C2193" s="3" t="s">
        <v>6301</v>
      </c>
      <c r="D2193">
        <v>750</v>
      </c>
      <c r="E2193" s="5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8350</v>
      </c>
      <c r="O2193" s="10">
        <f t="shared" si="204"/>
        <v>119.73333333333333</v>
      </c>
      <c r="P2193" s="5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4">
        <f t="shared" si="208"/>
        <v>42768.833645833336</v>
      </c>
      <c r="T2193" s="14">
        <f t="shared" si="209"/>
        <v>42780.833645833336</v>
      </c>
    </row>
    <row r="2194" spans="1:20" ht="45" x14ac:dyDescent="0.25">
      <c r="A2194">
        <v>2192</v>
      </c>
      <c r="B2194" s="3" t="s">
        <v>2193</v>
      </c>
      <c r="C2194" s="3" t="s">
        <v>6302</v>
      </c>
      <c r="D2194">
        <v>12000</v>
      </c>
      <c r="E2194" s="5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8350</v>
      </c>
      <c r="O2194" s="10">
        <f t="shared" si="204"/>
        <v>1081.2401666666667</v>
      </c>
      <c r="P2194" s="5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4">
        <f t="shared" si="208"/>
        <v>42691.8512037037</v>
      </c>
      <c r="T2194" s="14">
        <f t="shared" si="209"/>
        <v>42719.958333333328</v>
      </c>
    </row>
    <row r="2195" spans="1:20" ht="45" x14ac:dyDescent="0.25">
      <c r="A2195">
        <v>2193</v>
      </c>
      <c r="B2195" s="3" t="s">
        <v>2194</v>
      </c>
      <c r="C2195" s="3" t="s">
        <v>6303</v>
      </c>
      <c r="D2195">
        <v>15000</v>
      </c>
      <c r="E2195" s="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8350</v>
      </c>
      <c r="O2195" s="10">
        <f t="shared" si="204"/>
        <v>452.37333333333333</v>
      </c>
      <c r="P2195" s="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4">
        <f t="shared" si="208"/>
        <v>42664.405925925923</v>
      </c>
      <c r="T2195" s="14">
        <f t="shared" si="209"/>
        <v>42695.207638888889</v>
      </c>
    </row>
    <row r="2196" spans="1:20" ht="45" x14ac:dyDescent="0.25">
      <c r="A2196">
        <v>2194</v>
      </c>
      <c r="B2196" s="3" t="s">
        <v>2195</v>
      </c>
      <c r="C2196" s="3" t="s">
        <v>6304</v>
      </c>
      <c r="D2196">
        <v>10000</v>
      </c>
      <c r="E2196" s="5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8350</v>
      </c>
      <c r="O2196" s="10">
        <f t="shared" si="204"/>
        <v>537.37</v>
      </c>
      <c r="P2196" s="5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4">
        <f t="shared" si="208"/>
        <v>42425.757986111115</v>
      </c>
      <c r="T2196" s="14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 s="5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8350</v>
      </c>
      <c r="O2197" s="10">
        <f t="shared" si="204"/>
        <v>120.32608695652173</v>
      </c>
      <c r="P2197" s="5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4">
        <f t="shared" si="208"/>
        <v>42197.771990740745</v>
      </c>
      <c r="T2197" s="14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 s="5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8350</v>
      </c>
      <c r="O2198" s="10">
        <f t="shared" si="204"/>
        <v>113.83571428571429</v>
      </c>
      <c r="P2198" s="5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4">
        <f t="shared" si="208"/>
        <v>42675.487291666665</v>
      </c>
      <c r="T2198" s="14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 s="5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8350</v>
      </c>
      <c r="O2199" s="10">
        <f t="shared" si="204"/>
        <v>951.03109999999992</v>
      </c>
      <c r="P2199" s="5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4">
        <f t="shared" si="208"/>
        <v>42033.584016203706</v>
      </c>
      <c r="T2199" s="14">
        <f t="shared" si="209"/>
        <v>42063.584016203706</v>
      </c>
    </row>
    <row r="2200" spans="1:20" ht="45" x14ac:dyDescent="0.25">
      <c r="A2200">
        <v>2198</v>
      </c>
      <c r="B2200" s="3" t="s">
        <v>2199</v>
      </c>
      <c r="C2200" s="3" t="s">
        <v>6308</v>
      </c>
      <c r="D2200">
        <v>40000</v>
      </c>
      <c r="E2200" s="5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8350</v>
      </c>
      <c r="O2200" s="10">
        <f t="shared" si="204"/>
        <v>132.89249999999998</v>
      </c>
      <c r="P2200" s="5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4">
        <f t="shared" si="208"/>
        <v>42292.513888888891</v>
      </c>
      <c r="T2200" s="14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 s="5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8350</v>
      </c>
      <c r="O2201" s="10">
        <f t="shared" si="204"/>
        <v>146.97777777777779</v>
      </c>
      <c r="P2201" s="5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4">
        <f t="shared" si="208"/>
        <v>42262.416643518518</v>
      </c>
      <c r="T2201" s="14">
        <f t="shared" si="209"/>
        <v>42292.416643518518</v>
      </c>
    </row>
    <row r="2202" spans="1:20" ht="45" x14ac:dyDescent="0.25">
      <c r="A2202">
        <v>2200</v>
      </c>
      <c r="B2202" s="3" t="s">
        <v>2201</v>
      </c>
      <c r="C2202" s="3" t="s">
        <v>6310</v>
      </c>
      <c r="D2202">
        <v>2000</v>
      </c>
      <c r="E2202" s="5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8350</v>
      </c>
      <c r="O2202" s="10">
        <f t="shared" si="204"/>
        <v>542.15</v>
      </c>
      <c r="P2202" s="5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4">
        <f t="shared" si="208"/>
        <v>42163.625787037032</v>
      </c>
      <c r="T2202" s="14">
        <f t="shared" si="209"/>
        <v>42191.125</v>
      </c>
    </row>
    <row r="2203" spans="1:20" ht="45" x14ac:dyDescent="0.25">
      <c r="A2203">
        <v>2201</v>
      </c>
      <c r="B2203" s="3" t="s">
        <v>2202</v>
      </c>
      <c r="C2203" s="3" t="s">
        <v>6311</v>
      </c>
      <c r="D2203">
        <v>110</v>
      </c>
      <c r="E2203" s="5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8333</v>
      </c>
      <c r="O2203" s="10">
        <f t="shared" si="204"/>
        <v>382.71818181818185</v>
      </c>
      <c r="P2203" s="5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4">
        <f t="shared" si="208"/>
        <v>41276.846817129634</v>
      </c>
      <c r="T2203" s="14">
        <f t="shared" si="209"/>
        <v>41290.846817129634</v>
      </c>
    </row>
    <row r="2204" spans="1:20" ht="30" x14ac:dyDescent="0.25">
      <c r="A2204">
        <v>2202</v>
      </c>
      <c r="B2204" s="3" t="s">
        <v>2203</v>
      </c>
      <c r="C2204" s="3" t="s">
        <v>6312</v>
      </c>
      <c r="D2204">
        <v>4000</v>
      </c>
      <c r="E2204" s="5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8333</v>
      </c>
      <c r="O2204" s="10">
        <f t="shared" si="204"/>
        <v>704.18124999999998</v>
      </c>
      <c r="P2204" s="5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4">
        <f t="shared" si="208"/>
        <v>41184.849166666667</v>
      </c>
      <c r="T2204" s="14">
        <f t="shared" si="209"/>
        <v>41214.849166666667</v>
      </c>
    </row>
    <row r="2205" spans="1:20" ht="45" x14ac:dyDescent="0.25">
      <c r="A2205">
        <v>2203</v>
      </c>
      <c r="B2205" s="3" t="s">
        <v>2204</v>
      </c>
      <c r="C2205" s="3" t="s">
        <v>6313</v>
      </c>
      <c r="D2205">
        <v>2000</v>
      </c>
      <c r="E2205" s="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8333</v>
      </c>
      <c r="O2205" s="10">
        <f t="shared" si="204"/>
        <v>109.55</v>
      </c>
      <c r="P2205" s="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4">
        <f t="shared" si="208"/>
        <v>42241.85974537037</v>
      </c>
      <c r="T2205" s="14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 s="5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8333</v>
      </c>
      <c r="O2206" s="10">
        <f t="shared" si="204"/>
        <v>132.86666666666667</v>
      </c>
      <c r="P2206" s="5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4">
        <f t="shared" si="208"/>
        <v>41312.311562499999</v>
      </c>
      <c r="T2206" s="14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 s="5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8333</v>
      </c>
      <c r="O2207" s="10">
        <f t="shared" si="204"/>
        <v>152</v>
      </c>
      <c r="P2207" s="5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4">
        <f t="shared" si="208"/>
        <v>41031.82163194444</v>
      </c>
      <c r="T2207" s="14">
        <f t="shared" si="209"/>
        <v>41061.82163194444</v>
      </c>
    </row>
    <row r="2208" spans="1:20" ht="45" x14ac:dyDescent="0.25">
      <c r="A2208">
        <v>2206</v>
      </c>
      <c r="B2208" s="3" t="s">
        <v>2207</v>
      </c>
      <c r="C2208" s="3" t="s">
        <v>6316</v>
      </c>
      <c r="D2208">
        <v>1100</v>
      </c>
      <c r="E2208" s="5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8333</v>
      </c>
      <c r="O2208" s="10">
        <f t="shared" si="204"/>
        <v>102.72727272727273</v>
      </c>
      <c r="P2208" s="5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4">
        <f t="shared" si="208"/>
        <v>40997.257222222222</v>
      </c>
      <c r="T2208" s="14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 s="5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8333</v>
      </c>
      <c r="O2209" s="10">
        <f t="shared" si="204"/>
        <v>100</v>
      </c>
      <c r="P2209" s="5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4">
        <f t="shared" si="208"/>
        <v>41564.194131944445</v>
      </c>
      <c r="T2209" s="14">
        <f t="shared" si="209"/>
        <v>41594.235798611109</v>
      </c>
    </row>
    <row r="2210" spans="1:20" ht="45" x14ac:dyDescent="0.25">
      <c r="A2210">
        <v>2208</v>
      </c>
      <c r="B2210" s="3" t="s">
        <v>2209</v>
      </c>
      <c r="C2210" s="3" t="s">
        <v>6318</v>
      </c>
      <c r="D2210">
        <v>1000</v>
      </c>
      <c r="E2210" s="5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8333</v>
      </c>
      <c r="O2210" s="10">
        <f t="shared" si="204"/>
        <v>101.6</v>
      </c>
      <c r="P2210" s="5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4">
        <f t="shared" si="208"/>
        <v>40946.882245370369</v>
      </c>
      <c r="T2210" s="14">
        <f t="shared" si="209"/>
        <v>41006.166666666664</v>
      </c>
    </row>
    <row r="2211" spans="1:20" ht="30" x14ac:dyDescent="0.25">
      <c r="A2211">
        <v>2209</v>
      </c>
      <c r="B2211" s="3" t="s">
        <v>2210</v>
      </c>
      <c r="C2211" s="3" t="s">
        <v>6319</v>
      </c>
      <c r="D2211">
        <v>500</v>
      </c>
      <c r="E2211" s="5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8333</v>
      </c>
      <c r="O2211" s="10">
        <f t="shared" si="204"/>
        <v>150.80000000000001</v>
      </c>
      <c r="P2211" s="5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4">
        <f t="shared" si="208"/>
        <v>41732.479675925926</v>
      </c>
      <c r="T2211" s="14">
        <f t="shared" si="209"/>
        <v>41743.958333333336</v>
      </c>
    </row>
    <row r="2212" spans="1:20" ht="45" x14ac:dyDescent="0.25">
      <c r="A2212">
        <v>2210</v>
      </c>
      <c r="B2212" s="3" t="s">
        <v>2211</v>
      </c>
      <c r="C2212" s="3" t="s">
        <v>6320</v>
      </c>
      <c r="D2212">
        <v>4000</v>
      </c>
      <c r="E2212" s="5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8333</v>
      </c>
      <c r="O2212" s="10">
        <f t="shared" si="204"/>
        <v>111.425</v>
      </c>
      <c r="P2212" s="5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4">
        <f t="shared" si="208"/>
        <v>40956.066087962965</v>
      </c>
      <c r="T2212" s="14">
        <f t="shared" si="209"/>
        <v>41013.73333333333</v>
      </c>
    </row>
    <row r="2213" spans="1:20" ht="45" x14ac:dyDescent="0.25">
      <c r="A2213">
        <v>2211</v>
      </c>
      <c r="B2213" s="3" t="s">
        <v>2212</v>
      </c>
      <c r="C2213" s="3" t="s">
        <v>6321</v>
      </c>
      <c r="D2213">
        <v>2500</v>
      </c>
      <c r="E2213" s="5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8333</v>
      </c>
      <c r="O2213" s="10">
        <f t="shared" si="204"/>
        <v>195.6</v>
      </c>
      <c r="P2213" s="5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4">
        <f t="shared" si="208"/>
        <v>41716.785011574073</v>
      </c>
      <c r="T2213" s="14">
        <f t="shared" si="209"/>
        <v>41739.290972222225</v>
      </c>
    </row>
    <row r="2214" spans="1:20" ht="45" x14ac:dyDescent="0.25">
      <c r="A2214">
        <v>2212</v>
      </c>
      <c r="B2214" s="3" t="s">
        <v>2213</v>
      </c>
      <c r="C2214" s="3" t="s">
        <v>6322</v>
      </c>
      <c r="D2214">
        <v>6000</v>
      </c>
      <c r="E2214" s="5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8333</v>
      </c>
      <c r="O2214" s="10">
        <f t="shared" si="204"/>
        <v>114.38333333333333</v>
      </c>
      <c r="P2214" s="5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4">
        <f t="shared" si="208"/>
        <v>41548.747418981482</v>
      </c>
      <c r="T2214" s="14">
        <f t="shared" si="209"/>
        <v>41582.041666666664</v>
      </c>
    </row>
    <row r="2215" spans="1:20" ht="45" x14ac:dyDescent="0.25">
      <c r="A2215">
        <v>2213</v>
      </c>
      <c r="B2215" s="3" t="s">
        <v>2214</v>
      </c>
      <c r="C2215" s="3" t="s">
        <v>6323</v>
      </c>
      <c r="D2215">
        <v>5</v>
      </c>
      <c r="E2215" s="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8333</v>
      </c>
      <c r="O2215" s="10">
        <f t="shared" si="204"/>
        <v>200</v>
      </c>
      <c r="P2215" s="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4">
        <f t="shared" si="208"/>
        <v>42109.826145833329</v>
      </c>
      <c r="T2215" s="14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 s="5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8333</v>
      </c>
      <c r="O2216" s="10">
        <f t="shared" si="204"/>
        <v>292.50166666666667</v>
      </c>
      <c r="P2216" s="5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4">
        <f t="shared" si="208"/>
        <v>41646.792222222226</v>
      </c>
      <c r="T2216" s="14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 s="5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8333</v>
      </c>
      <c r="O2217" s="10">
        <f t="shared" si="204"/>
        <v>156.36363636363637</v>
      </c>
      <c r="P2217" s="5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4">
        <f t="shared" si="208"/>
        <v>40958.717268518521</v>
      </c>
      <c r="T2217" s="14">
        <f t="shared" si="209"/>
        <v>40981.290972222225</v>
      </c>
    </row>
    <row r="2218" spans="1:20" ht="45" x14ac:dyDescent="0.25">
      <c r="A2218">
        <v>2216</v>
      </c>
      <c r="B2218" s="3" t="s">
        <v>2217</v>
      </c>
      <c r="C2218" s="3" t="s">
        <v>6326</v>
      </c>
      <c r="D2218">
        <v>300</v>
      </c>
      <c r="E2218" s="5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8333</v>
      </c>
      <c r="O2218" s="10">
        <f t="shared" si="204"/>
        <v>105.66666666666666</v>
      </c>
      <c r="P2218" s="5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4">
        <f t="shared" si="208"/>
        <v>42194.751678240747</v>
      </c>
      <c r="T2218" s="14">
        <f t="shared" si="209"/>
        <v>42208.751678240747</v>
      </c>
    </row>
    <row r="2219" spans="1:20" ht="45" x14ac:dyDescent="0.25">
      <c r="A2219">
        <v>2217</v>
      </c>
      <c r="B2219" s="3" t="s">
        <v>2218</v>
      </c>
      <c r="C2219" s="3" t="s">
        <v>6327</v>
      </c>
      <c r="D2219">
        <v>420</v>
      </c>
      <c r="E2219" s="5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8333</v>
      </c>
      <c r="O2219" s="10">
        <f t="shared" si="204"/>
        <v>101.19047619047619</v>
      </c>
      <c r="P2219" s="5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4">
        <f t="shared" si="208"/>
        <v>42299.776770833334</v>
      </c>
      <c r="T2219" s="14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 s="5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8333</v>
      </c>
      <c r="O2220" s="10">
        <f t="shared" si="204"/>
        <v>122.833</v>
      </c>
      <c r="P2220" s="5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4">
        <f t="shared" si="208"/>
        <v>41127.812303240738</v>
      </c>
      <c r="T2220" s="14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 s="5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8333</v>
      </c>
      <c r="O2221" s="10">
        <f t="shared" si="204"/>
        <v>101.49999999999999</v>
      </c>
      <c r="P2221" s="5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4">
        <f t="shared" si="208"/>
        <v>42205.718888888892</v>
      </c>
      <c r="T2221" s="14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 s="5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8333</v>
      </c>
      <c r="O2222" s="10">
        <f t="shared" si="204"/>
        <v>101.14285714285714</v>
      </c>
      <c r="P2222" s="5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4">
        <f t="shared" si="208"/>
        <v>41452.060601851852</v>
      </c>
      <c r="T2222" s="14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 s="5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8350</v>
      </c>
      <c r="O2223" s="10">
        <f t="shared" si="204"/>
        <v>108.11999999999999</v>
      </c>
      <c r="P2223" s="5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4">
        <f t="shared" si="208"/>
        <v>42452.666770833333</v>
      </c>
      <c r="T2223" s="14">
        <f t="shared" si="209"/>
        <v>42483</v>
      </c>
    </row>
    <row r="2224" spans="1:20" ht="45" x14ac:dyDescent="0.25">
      <c r="A2224">
        <v>2222</v>
      </c>
      <c r="B2224" s="3" t="s">
        <v>2223</v>
      </c>
      <c r="C2224" s="3" t="s">
        <v>6332</v>
      </c>
      <c r="D2224">
        <v>500</v>
      </c>
      <c r="E2224" s="5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8350</v>
      </c>
      <c r="O2224" s="10">
        <f t="shared" si="204"/>
        <v>162.6</v>
      </c>
      <c r="P2224" s="5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4">
        <f t="shared" si="208"/>
        <v>40906.787581018521</v>
      </c>
      <c r="T2224" s="14">
        <f t="shared" si="209"/>
        <v>40936.787581018521</v>
      </c>
    </row>
    <row r="2225" spans="1:20" ht="45" x14ac:dyDescent="0.25">
      <c r="A2225">
        <v>2223</v>
      </c>
      <c r="B2225" s="3" t="s">
        <v>2224</v>
      </c>
      <c r="C2225" s="3" t="s">
        <v>6333</v>
      </c>
      <c r="D2225">
        <v>19500</v>
      </c>
      <c r="E2225" s="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8350</v>
      </c>
      <c r="O2225" s="10">
        <f t="shared" si="204"/>
        <v>105.80000000000001</v>
      </c>
      <c r="P2225" s="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4">
        <f t="shared" si="208"/>
        <v>42152.640833333338</v>
      </c>
      <c r="T2225" s="14">
        <f t="shared" si="209"/>
        <v>42182.640833333338</v>
      </c>
    </row>
    <row r="2226" spans="1:20" ht="45" x14ac:dyDescent="0.25">
      <c r="A2226">
        <v>2224</v>
      </c>
      <c r="B2226" s="3" t="s">
        <v>2225</v>
      </c>
      <c r="C2226" s="3" t="s">
        <v>6334</v>
      </c>
      <c r="D2226">
        <v>10000</v>
      </c>
      <c r="E2226" s="5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8350</v>
      </c>
      <c r="O2226" s="10">
        <f t="shared" si="204"/>
        <v>243.15000000000003</v>
      </c>
      <c r="P2226" s="5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4">
        <f t="shared" si="208"/>
        <v>42644.667534722219</v>
      </c>
      <c r="T2226" s="14">
        <f t="shared" si="209"/>
        <v>42672.791666666672</v>
      </c>
    </row>
    <row r="2227" spans="1:20" ht="45" x14ac:dyDescent="0.25">
      <c r="A2227">
        <v>2225</v>
      </c>
      <c r="B2227" s="3" t="s">
        <v>2226</v>
      </c>
      <c r="C2227" s="3" t="s">
        <v>6335</v>
      </c>
      <c r="D2227">
        <v>21000</v>
      </c>
      <c r="E2227" s="5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8350</v>
      </c>
      <c r="O2227" s="10">
        <f t="shared" si="204"/>
        <v>944.83338095238094</v>
      </c>
      <c r="P2227" s="5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4">
        <f t="shared" si="208"/>
        <v>41873.79184027778</v>
      </c>
      <c r="T2227" s="14">
        <f t="shared" si="209"/>
        <v>41903.79184027778</v>
      </c>
    </row>
    <row r="2228" spans="1:20" ht="45" x14ac:dyDescent="0.25">
      <c r="A2228">
        <v>2226</v>
      </c>
      <c r="B2228" s="3" t="s">
        <v>2227</v>
      </c>
      <c r="C2228" s="3" t="s">
        <v>6336</v>
      </c>
      <c r="D2228">
        <v>18000</v>
      </c>
      <c r="E2228" s="5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8350</v>
      </c>
      <c r="O2228" s="10">
        <f t="shared" si="204"/>
        <v>108.46283333333334</v>
      </c>
      <c r="P2228" s="5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4">
        <f t="shared" si="208"/>
        <v>42381.79886574074</v>
      </c>
      <c r="T2228" s="14">
        <f t="shared" si="209"/>
        <v>42412.207638888889</v>
      </c>
    </row>
    <row r="2229" spans="1:20" ht="45" x14ac:dyDescent="0.25">
      <c r="A2229">
        <v>2227</v>
      </c>
      <c r="B2229" s="3" t="s">
        <v>2228</v>
      </c>
      <c r="C2229" s="3" t="s">
        <v>6337</v>
      </c>
      <c r="D2229">
        <v>13000</v>
      </c>
      <c r="E2229" s="5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8350</v>
      </c>
      <c r="O2229" s="10">
        <f t="shared" si="204"/>
        <v>157.37692307692308</v>
      </c>
      <c r="P2229" s="5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4">
        <f t="shared" si="208"/>
        <v>41561.807349537034</v>
      </c>
      <c r="T2229" s="14">
        <f t="shared" si="209"/>
        <v>41591.849016203705</v>
      </c>
    </row>
    <row r="2230" spans="1:20" ht="45" x14ac:dyDescent="0.25">
      <c r="A2230">
        <v>2228</v>
      </c>
      <c r="B2230" s="3" t="s">
        <v>2229</v>
      </c>
      <c r="C2230" s="3" t="s">
        <v>6338</v>
      </c>
      <c r="D2230">
        <v>1000</v>
      </c>
      <c r="E2230" s="5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8350</v>
      </c>
      <c r="O2230" s="10">
        <f t="shared" si="204"/>
        <v>1174.49</v>
      </c>
      <c r="P2230" s="5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4">
        <f t="shared" si="208"/>
        <v>42202.278194444443</v>
      </c>
      <c r="T2230" s="14">
        <f t="shared" si="209"/>
        <v>42232.278194444443</v>
      </c>
    </row>
    <row r="2231" spans="1:20" ht="45" x14ac:dyDescent="0.25">
      <c r="A2231">
        <v>2229</v>
      </c>
      <c r="B2231" s="3" t="s">
        <v>2230</v>
      </c>
      <c r="C2231" s="3" t="s">
        <v>6339</v>
      </c>
      <c r="D2231">
        <v>8012</v>
      </c>
      <c r="E2231" s="5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8350</v>
      </c>
      <c r="O2231" s="10">
        <f t="shared" si="204"/>
        <v>171.04755366949576</v>
      </c>
      <c r="P2231" s="5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4">
        <f t="shared" si="208"/>
        <v>41484.664247685185</v>
      </c>
      <c r="T2231" s="14">
        <f t="shared" si="209"/>
        <v>41520.166666666664</v>
      </c>
    </row>
    <row r="2232" spans="1:20" ht="45" x14ac:dyDescent="0.25">
      <c r="A2232">
        <v>2230</v>
      </c>
      <c r="B2232" s="3" t="s">
        <v>2231</v>
      </c>
      <c r="C2232" s="3" t="s">
        <v>6340</v>
      </c>
      <c r="D2232">
        <v>8500</v>
      </c>
      <c r="E2232" s="5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8350</v>
      </c>
      <c r="O2232" s="10">
        <f t="shared" si="204"/>
        <v>125.95294117647057</v>
      </c>
      <c r="P2232" s="5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4">
        <f t="shared" si="208"/>
        <v>41724.881099537037</v>
      </c>
      <c r="T2232" s="14">
        <f t="shared" si="209"/>
        <v>41754.881099537037</v>
      </c>
    </row>
    <row r="2233" spans="1:20" ht="45" x14ac:dyDescent="0.25">
      <c r="A2233">
        <v>2231</v>
      </c>
      <c r="B2233" s="3" t="s">
        <v>2232</v>
      </c>
      <c r="C2233" s="3" t="s">
        <v>6341</v>
      </c>
      <c r="D2233">
        <v>2500</v>
      </c>
      <c r="E2233" s="5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8350</v>
      </c>
      <c r="O2233" s="10">
        <f t="shared" si="204"/>
        <v>1212.1296000000002</v>
      </c>
      <c r="P2233" s="5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4">
        <f t="shared" si="208"/>
        <v>41423.910891203705</v>
      </c>
      <c r="T2233" s="14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 s="5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8350</v>
      </c>
      <c r="O2234" s="10">
        <f t="shared" si="204"/>
        <v>495.8</v>
      </c>
      <c r="P2234" s="5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4">
        <f t="shared" si="208"/>
        <v>41806.794074074074</v>
      </c>
      <c r="T2234" s="14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 s="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8350</v>
      </c>
      <c r="O2235" s="10">
        <f t="shared" si="204"/>
        <v>332.03999999999996</v>
      </c>
      <c r="P2235" s="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4">
        <f t="shared" si="208"/>
        <v>42331.378923611104</v>
      </c>
      <c r="T2235" s="14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 s="5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8350</v>
      </c>
      <c r="O2236" s="10">
        <f t="shared" si="204"/>
        <v>1165</v>
      </c>
      <c r="P2236" s="5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4">
        <f t="shared" si="208"/>
        <v>42710.824618055558</v>
      </c>
      <c r="T2236" s="14">
        <f t="shared" si="209"/>
        <v>42740.824618055558</v>
      </c>
    </row>
    <row r="2237" spans="1:20" ht="30" x14ac:dyDescent="0.25">
      <c r="A2237">
        <v>2235</v>
      </c>
      <c r="B2237" s="3" t="s">
        <v>2236</v>
      </c>
      <c r="C2237" s="3" t="s">
        <v>6345</v>
      </c>
      <c r="D2237">
        <v>13000</v>
      </c>
      <c r="E2237" s="5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8350</v>
      </c>
      <c r="O2237" s="10">
        <f t="shared" si="204"/>
        <v>153.3153846153846</v>
      </c>
      <c r="P2237" s="5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4">
        <f t="shared" si="208"/>
        <v>42062.022118055553</v>
      </c>
      <c r="T2237" s="14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 s="5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8350</v>
      </c>
      <c r="O2238" s="10">
        <f t="shared" si="204"/>
        <v>537.10714285714289</v>
      </c>
      <c r="P2238" s="5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4">
        <f t="shared" si="208"/>
        <v>42371.617164351846</v>
      </c>
      <c r="T2238" s="14">
        <f t="shared" si="209"/>
        <v>42401.617164351846</v>
      </c>
    </row>
    <row r="2239" spans="1:20" ht="45" x14ac:dyDescent="0.25">
      <c r="A2239">
        <v>2237</v>
      </c>
      <c r="B2239" s="3" t="s">
        <v>2238</v>
      </c>
      <c r="C2239" s="3" t="s">
        <v>6347</v>
      </c>
      <c r="D2239">
        <v>18000</v>
      </c>
      <c r="E2239" s="5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8350</v>
      </c>
      <c r="O2239" s="10">
        <f t="shared" si="204"/>
        <v>352.92777777777775</v>
      </c>
      <c r="P2239" s="5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4">
        <f t="shared" si="208"/>
        <v>41915.003275462965</v>
      </c>
      <c r="T2239" s="14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 s="5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8350</v>
      </c>
      <c r="O2240" s="10">
        <f t="shared" si="204"/>
        <v>137.4</v>
      </c>
      <c r="P2240" s="5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4">
        <f t="shared" si="208"/>
        <v>42774.621712962966</v>
      </c>
      <c r="T2240" s="14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 s="5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8350</v>
      </c>
      <c r="O2241" s="10">
        <f t="shared" si="204"/>
        <v>128.02668</v>
      </c>
      <c r="P2241" s="5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4">
        <f t="shared" si="208"/>
        <v>41572.958495370374</v>
      </c>
      <c r="T2241" s="14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 s="5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8350</v>
      </c>
      <c r="O2242" s="10">
        <f t="shared" ref="O2242:O2305" si="210">(E2242/D2242)*100</f>
        <v>270.68</v>
      </c>
      <c r="P2242" s="5">
        <f t="shared" ref="P2242:P2305" si="211">IFERROR((E2242/L2242),"0")</f>
        <v>140.97916666666666</v>
      </c>
      <c r="Q2242" t="str">
        <f t="shared" ref="Q2242:Q2305" si="212">LEFT(N2242,FIND("/",N2242)-1)</f>
        <v>games</v>
      </c>
      <c r="R2242" t="str">
        <f t="shared" ref="R2242:R2305" si="213">RIGHT(N2242,LEN(N2242)-SEARCH("/",N2242))</f>
        <v>tabletop games</v>
      </c>
      <c r="S2242" s="14">
        <f t="shared" ref="S2242:S2305" si="214">(((J2242/60)/60)/24) + DATE(1970,1,1)</f>
        <v>42452.825740740736</v>
      </c>
      <c r="T2242" s="14">
        <f t="shared" ref="T2242:T2305" si="215">(((I2242/60)/60)/24) + DATE(1970,1,1)</f>
        <v>42482.825740740736</v>
      </c>
    </row>
    <row r="2243" spans="1:20" ht="45" x14ac:dyDescent="0.25">
      <c r="A2243">
        <v>2241</v>
      </c>
      <c r="B2243" s="3" t="s">
        <v>2242</v>
      </c>
      <c r="C2243" s="3" t="s">
        <v>6351</v>
      </c>
      <c r="D2243">
        <v>1000</v>
      </c>
      <c r="E2243" s="5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8350</v>
      </c>
      <c r="O2243" s="10">
        <f t="shared" si="210"/>
        <v>806.4</v>
      </c>
      <c r="P2243" s="5">
        <f t="shared" si="211"/>
        <v>49.472392638036808</v>
      </c>
      <c r="Q2243" t="str">
        <f t="shared" si="212"/>
        <v>games</v>
      </c>
      <c r="R2243" t="str">
        <f t="shared" si="213"/>
        <v>tabletop games</v>
      </c>
      <c r="S2243" s="14">
        <f t="shared" si="214"/>
        <v>42766.827546296292</v>
      </c>
      <c r="T2243" s="14">
        <f t="shared" si="215"/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 s="5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8350</v>
      </c>
      <c r="O2244" s="10">
        <f t="shared" si="210"/>
        <v>1360.0976000000001</v>
      </c>
      <c r="P2244" s="5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4">
        <f t="shared" si="214"/>
        <v>41569.575613425928</v>
      </c>
      <c r="T2244" s="14">
        <f t="shared" si="215"/>
        <v>41605.126388888886</v>
      </c>
    </row>
    <row r="2245" spans="1:20" ht="45" x14ac:dyDescent="0.25">
      <c r="A2245">
        <v>2243</v>
      </c>
      <c r="B2245" s="3" t="s">
        <v>2244</v>
      </c>
      <c r="C2245" s="3" t="s">
        <v>6353</v>
      </c>
      <c r="D2245">
        <v>1</v>
      </c>
      <c r="E2245" s="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8350</v>
      </c>
      <c r="O2245" s="10">
        <f t="shared" si="210"/>
        <v>930250</v>
      </c>
      <c r="P2245" s="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4">
        <f t="shared" si="214"/>
        <v>42800.751041666663</v>
      </c>
      <c r="T2245" s="14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 s="5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8350</v>
      </c>
      <c r="O2246" s="10">
        <f t="shared" si="210"/>
        <v>377.02</v>
      </c>
      <c r="P2246" s="5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4">
        <f t="shared" si="214"/>
        <v>42647.818819444445</v>
      </c>
      <c r="T2246" s="14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 s="5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8350</v>
      </c>
      <c r="O2247" s="10">
        <f t="shared" si="210"/>
        <v>2647.0250000000001</v>
      </c>
      <c r="P2247" s="5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4">
        <f t="shared" si="214"/>
        <v>41660.708530092597</v>
      </c>
      <c r="T2247" s="14">
        <f t="shared" si="215"/>
        <v>41691.75</v>
      </c>
    </row>
    <row r="2248" spans="1:20" ht="45" x14ac:dyDescent="0.25">
      <c r="A2248">
        <v>2246</v>
      </c>
      <c r="B2248" s="3" t="s">
        <v>2247</v>
      </c>
      <c r="C2248" s="3" t="s">
        <v>6356</v>
      </c>
      <c r="D2248">
        <v>2500</v>
      </c>
      <c r="E2248" s="5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8350</v>
      </c>
      <c r="O2248" s="10">
        <f t="shared" si="210"/>
        <v>100.12</v>
      </c>
      <c r="P2248" s="5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4">
        <f t="shared" si="214"/>
        <v>42221.79178240741</v>
      </c>
      <c r="T2248" s="14">
        <f t="shared" si="215"/>
        <v>42251.79178240741</v>
      </c>
    </row>
    <row r="2249" spans="1:20" ht="30" x14ac:dyDescent="0.25">
      <c r="A2249">
        <v>2247</v>
      </c>
      <c r="B2249" s="3" t="s">
        <v>2248</v>
      </c>
      <c r="C2249" s="3" t="s">
        <v>6357</v>
      </c>
      <c r="D2249">
        <v>18500</v>
      </c>
      <c r="E2249" s="5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8350</v>
      </c>
      <c r="O2249" s="10">
        <f t="shared" si="210"/>
        <v>104.45405405405405</v>
      </c>
      <c r="P2249" s="5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4">
        <f t="shared" si="214"/>
        <v>42200.666261574079</v>
      </c>
      <c r="T2249" s="14">
        <f t="shared" si="215"/>
        <v>42214.666261574079</v>
      </c>
    </row>
    <row r="2250" spans="1:20" ht="45" x14ac:dyDescent="0.25">
      <c r="A2250">
        <v>2248</v>
      </c>
      <c r="B2250" s="3" t="s">
        <v>2249</v>
      </c>
      <c r="C2250" s="3" t="s">
        <v>6358</v>
      </c>
      <c r="D2250">
        <v>7000</v>
      </c>
      <c r="E2250" s="5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8350</v>
      </c>
      <c r="O2250" s="10">
        <f t="shared" si="210"/>
        <v>107.21428571428571</v>
      </c>
      <c r="P2250" s="5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4">
        <f t="shared" si="214"/>
        <v>42688.875902777778</v>
      </c>
      <c r="T2250" s="14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 s="5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8350</v>
      </c>
      <c r="O2251" s="10">
        <f t="shared" si="210"/>
        <v>168.77142857142857</v>
      </c>
      <c r="P2251" s="5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4">
        <f t="shared" si="214"/>
        <v>41336.703298611108</v>
      </c>
      <c r="T2251" s="14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 s="5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8350</v>
      </c>
      <c r="O2252" s="10">
        <f t="shared" si="210"/>
        <v>975.11200000000008</v>
      </c>
      <c r="P2252" s="5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4">
        <f t="shared" si="214"/>
        <v>42677.005474537036</v>
      </c>
      <c r="T2252" s="14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 s="5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8350</v>
      </c>
      <c r="O2253" s="10">
        <f t="shared" si="210"/>
        <v>134.44929411764704</v>
      </c>
      <c r="P2253" s="5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4">
        <f t="shared" si="214"/>
        <v>41846.34579861111</v>
      </c>
      <c r="T2253" s="14">
        <f t="shared" si="215"/>
        <v>41867.34579861111</v>
      </c>
    </row>
    <row r="2254" spans="1:20" ht="45" x14ac:dyDescent="0.25">
      <c r="A2254">
        <v>2252</v>
      </c>
      <c r="B2254" s="3" t="s">
        <v>2253</v>
      </c>
      <c r="C2254" s="3" t="s">
        <v>6362</v>
      </c>
      <c r="D2254">
        <v>9000</v>
      </c>
      <c r="E2254" s="5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8350</v>
      </c>
      <c r="O2254" s="10">
        <f t="shared" si="210"/>
        <v>272.27777777777777</v>
      </c>
      <c r="P2254" s="5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4">
        <f t="shared" si="214"/>
        <v>42573.327986111108</v>
      </c>
      <c r="T2254" s="14">
        <f t="shared" si="215"/>
        <v>42588.327986111108</v>
      </c>
    </row>
    <row r="2255" spans="1:20" ht="45" x14ac:dyDescent="0.25">
      <c r="A2255">
        <v>2253</v>
      </c>
      <c r="B2255" s="3" t="s">
        <v>2254</v>
      </c>
      <c r="C2255" s="3" t="s">
        <v>6363</v>
      </c>
      <c r="D2255">
        <v>8000</v>
      </c>
      <c r="E2255" s="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8350</v>
      </c>
      <c r="O2255" s="10">
        <f t="shared" si="210"/>
        <v>112.6875</v>
      </c>
      <c r="P2255" s="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4">
        <f t="shared" si="214"/>
        <v>42296.631331018521</v>
      </c>
      <c r="T2255" s="14">
        <f t="shared" si="215"/>
        <v>42326.672997685186</v>
      </c>
    </row>
    <row r="2256" spans="1:20" ht="30" x14ac:dyDescent="0.25">
      <c r="A2256">
        <v>2254</v>
      </c>
      <c r="B2256" s="3" t="s">
        <v>2255</v>
      </c>
      <c r="C2256" s="3" t="s">
        <v>6364</v>
      </c>
      <c r="D2256">
        <v>500</v>
      </c>
      <c r="E2256" s="5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8350</v>
      </c>
      <c r="O2256" s="10">
        <f t="shared" si="210"/>
        <v>459.8</v>
      </c>
      <c r="P2256" s="5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4">
        <f t="shared" si="214"/>
        <v>42752.647777777776</v>
      </c>
      <c r="T2256" s="14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 s="5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8350</v>
      </c>
      <c r="O2257" s="10">
        <f t="shared" si="210"/>
        <v>286.65822784810126</v>
      </c>
      <c r="P2257" s="5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4">
        <f t="shared" si="214"/>
        <v>42467.951979166668</v>
      </c>
      <c r="T2257" s="14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 s="5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8350</v>
      </c>
      <c r="O2258" s="10">
        <f t="shared" si="210"/>
        <v>222.70833333333334</v>
      </c>
      <c r="P2258" s="5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4">
        <f t="shared" si="214"/>
        <v>42682.451921296291</v>
      </c>
      <c r="T2258" s="14">
        <f t="shared" si="215"/>
        <v>42696.451921296291</v>
      </c>
    </row>
    <row r="2259" spans="1:20" ht="45" x14ac:dyDescent="0.25">
      <c r="A2259">
        <v>2257</v>
      </c>
      <c r="B2259" s="3" t="s">
        <v>2258</v>
      </c>
      <c r="C2259" s="3" t="s">
        <v>6367</v>
      </c>
      <c r="D2259">
        <v>2500</v>
      </c>
      <c r="E2259" s="5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8350</v>
      </c>
      <c r="O2259" s="10">
        <f t="shared" si="210"/>
        <v>636.14</v>
      </c>
      <c r="P2259" s="5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4">
        <f t="shared" si="214"/>
        <v>42505.936678240745</v>
      </c>
      <c r="T2259" s="14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 s="5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8350</v>
      </c>
      <c r="O2260" s="10">
        <f t="shared" si="210"/>
        <v>146.5</v>
      </c>
      <c r="P2260" s="5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4">
        <f t="shared" si="214"/>
        <v>42136.75100694444</v>
      </c>
      <c r="T2260" s="14">
        <f t="shared" si="215"/>
        <v>42166.75100694444</v>
      </c>
    </row>
    <row r="2261" spans="1:20" ht="45" x14ac:dyDescent="0.25">
      <c r="A2261">
        <v>2259</v>
      </c>
      <c r="B2261" s="3" t="s">
        <v>2260</v>
      </c>
      <c r="C2261" s="3" t="s">
        <v>6369</v>
      </c>
      <c r="D2261">
        <v>1000</v>
      </c>
      <c r="E2261" s="5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8350</v>
      </c>
      <c r="O2261" s="10">
        <f t="shared" si="210"/>
        <v>1867.1</v>
      </c>
      <c r="P2261" s="5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4">
        <f t="shared" si="214"/>
        <v>42702.804814814815</v>
      </c>
      <c r="T2261" s="14">
        <f t="shared" si="215"/>
        <v>42712.804814814815</v>
      </c>
    </row>
    <row r="2262" spans="1:20" ht="45" x14ac:dyDescent="0.25">
      <c r="A2262">
        <v>2260</v>
      </c>
      <c r="B2262" s="3" t="s">
        <v>2261</v>
      </c>
      <c r="C2262" s="3" t="s">
        <v>6370</v>
      </c>
      <c r="D2262">
        <v>2500</v>
      </c>
      <c r="E2262" s="5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8350</v>
      </c>
      <c r="O2262" s="10">
        <f t="shared" si="210"/>
        <v>326.92</v>
      </c>
      <c r="P2262" s="5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4">
        <f t="shared" si="214"/>
        <v>41695.016782407409</v>
      </c>
      <c r="T2262" s="14">
        <f t="shared" si="215"/>
        <v>41724.975115740745</v>
      </c>
    </row>
    <row r="2263" spans="1:20" ht="45" x14ac:dyDescent="0.25">
      <c r="A2263">
        <v>2261</v>
      </c>
      <c r="B2263" s="3" t="s">
        <v>2262</v>
      </c>
      <c r="C2263" s="3" t="s">
        <v>6371</v>
      </c>
      <c r="D2263">
        <v>1000</v>
      </c>
      <c r="E2263" s="5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8350</v>
      </c>
      <c r="O2263" s="10">
        <f t="shared" si="210"/>
        <v>779.5</v>
      </c>
      <c r="P2263" s="5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4">
        <f t="shared" si="214"/>
        <v>42759.724768518514</v>
      </c>
      <c r="T2263" s="14">
        <f t="shared" si="215"/>
        <v>42780.724768518514</v>
      </c>
    </row>
    <row r="2264" spans="1:20" ht="30" x14ac:dyDescent="0.25">
      <c r="A2264">
        <v>2262</v>
      </c>
      <c r="B2264" s="3" t="s">
        <v>2263</v>
      </c>
      <c r="C2264" s="3" t="s">
        <v>6372</v>
      </c>
      <c r="D2264">
        <v>3300</v>
      </c>
      <c r="E2264" s="5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8350</v>
      </c>
      <c r="O2264" s="10">
        <f t="shared" si="210"/>
        <v>154.15151515151516</v>
      </c>
      <c r="P2264" s="5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4">
        <f t="shared" si="214"/>
        <v>41926.585162037038</v>
      </c>
      <c r="T2264" s="14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 s="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8350</v>
      </c>
      <c r="O2265" s="10">
        <f t="shared" si="210"/>
        <v>115.54666666666667</v>
      </c>
      <c r="P2265" s="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4">
        <f t="shared" si="214"/>
        <v>42014.832326388889</v>
      </c>
      <c r="T2265" s="14">
        <f t="shared" si="215"/>
        <v>42035.832326388889</v>
      </c>
    </row>
    <row r="2266" spans="1:20" ht="45" x14ac:dyDescent="0.25">
      <c r="A2266">
        <v>2264</v>
      </c>
      <c r="B2266" s="3" t="s">
        <v>2265</v>
      </c>
      <c r="C2266" s="3" t="s">
        <v>6374</v>
      </c>
      <c r="D2266">
        <v>6000</v>
      </c>
      <c r="E2266" s="5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8350</v>
      </c>
      <c r="O2266" s="10">
        <f t="shared" si="210"/>
        <v>180.03333333333333</v>
      </c>
      <c r="P2266" s="5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4">
        <f t="shared" si="214"/>
        <v>42496.582337962958</v>
      </c>
      <c r="T2266" s="14">
        <f t="shared" si="215"/>
        <v>42513.125</v>
      </c>
    </row>
    <row r="2267" spans="1:20" ht="45" x14ac:dyDescent="0.25">
      <c r="A2267">
        <v>2265</v>
      </c>
      <c r="B2267" s="3" t="s">
        <v>2266</v>
      </c>
      <c r="C2267" s="3" t="s">
        <v>6375</v>
      </c>
      <c r="D2267">
        <v>200</v>
      </c>
      <c r="E2267" s="5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8350</v>
      </c>
      <c r="O2267" s="10">
        <f t="shared" si="210"/>
        <v>298.5</v>
      </c>
      <c r="P2267" s="5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4">
        <f t="shared" si="214"/>
        <v>42689.853090277778</v>
      </c>
      <c r="T2267" s="14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 s="5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8350</v>
      </c>
      <c r="O2268" s="10">
        <f t="shared" si="210"/>
        <v>320.26666666666665</v>
      </c>
      <c r="P2268" s="5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4">
        <f t="shared" si="214"/>
        <v>42469.874907407408</v>
      </c>
      <c r="T2268" s="14">
        <f t="shared" si="215"/>
        <v>42487.083333333328</v>
      </c>
    </row>
    <row r="2269" spans="1:20" ht="45" x14ac:dyDescent="0.25">
      <c r="A2269">
        <v>2267</v>
      </c>
      <c r="B2269" s="3" t="s">
        <v>2268</v>
      </c>
      <c r="C2269" s="3" t="s">
        <v>6377</v>
      </c>
      <c r="D2269">
        <v>20000</v>
      </c>
      <c r="E2269" s="5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8350</v>
      </c>
      <c r="O2269" s="10">
        <f t="shared" si="210"/>
        <v>380.52499999999998</v>
      </c>
      <c r="P2269" s="5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4">
        <f t="shared" si="214"/>
        <v>41968.829826388886</v>
      </c>
      <c r="T2269" s="14">
        <f t="shared" si="215"/>
        <v>41994.041666666672</v>
      </c>
    </row>
    <row r="2270" spans="1:20" ht="45" x14ac:dyDescent="0.25">
      <c r="A2270">
        <v>2268</v>
      </c>
      <c r="B2270" s="3" t="s">
        <v>2269</v>
      </c>
      <c r="C2270" s="3" t="s">
        <v>6378</v>
      </c>
      <c r="D2270">
        <v>28000</v>
      </c>
      <c r="E2270" s="5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8350</v>
      </c>
      <c r="O2270" s="10">
        <f t="shared" si="210"/>
        <v>102.60000000000001</v>
      </c>
      <c r="P2270" s="5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4">
        <f t="shared" si="214"/>
        <v>42776.082349537035</v>
      </c>
      <c r="T2270" s="14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 s="5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8350</v>
      </c>
      <c r="O2271" s="10">
        <f t="shared" si="210"/>
        <v>1801.64</v>
      </c>
      <c r="P2271" s="5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4">
        <f t="shared" si="214"/>
        <v>42776.704432870371</v>
      </c>
      <c r="T2271" s="14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 s="5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8350</v>
      </c>
      <c r="O2272" s="10">
        <f t="shared" si="210"/>
        <v>720.24800000000005</v>
      </c>
      <c r="P2272" s="5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4">
        <f t="shared" si="214"/>
        <v>42725.869363425925</v>
      </c>
      <c r="T2272" s="14">
        <f t="shared" si="215"/>
        <v>42745.915972222225</v>
      </c>
    </row>
    <row r="2273" spans="1:20" ht="45" x14ac:dyDescent="0.25">
      <c r="A2273">
        <v>2271</v>
      </c>
      <c r="B2273" s="3" t="s">
        <v>2272</v>
      </c>
      <c r="C2273" s="3" t="s">
        <v>6381</v>
      </c>
      <c r="D2273">
        <v>20000</v>
      </c>
      <c r="E2273" s="5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8350</v>
      </c>
      <c r="O2273" s="10">
        <f t="shared" si="210"/>
        <v>283.09000000000003</v>
      </c>
      <c r="P2273" s="5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4">
        <f t="shared" si="214"/>
        <v>42684.000046296293</v>
      </c>
      <c r="T2273" s="14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 s="5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8350</v>
      </c>
      <c r="O2274" s="10">
        <f t="shared" si="210"/>
        <v>1356.6000000000001</v>
      </c>
      <c r="P2274" s="5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4">
        <f t="shared" si="214"/>
        <v>42315.699490740735</v>
      </c>
      <c r="T2274" s="14">
        <f t="shared" si="215"/>
        <v>42345.699490740735</v>
      </c>
    </row>
    <row r="2275" spans="1:20" ht="45" x14ac:dyDescent="0.25">
      <c r="A2275">
        <v>2273</v>
      </c>
      <c r="B2275" s="3" t="s">
        <v>2274</v>
      </c>
      <c r="C2275" s="3" t="s">
        <v>6383</v>
      </c>
      <c r="D2275">
        <v>2500</v>
      </c>
      <c r="E2275" s="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8350</v>
      </c>
      <c r="O2275" s="10">
        <f t="shared" si="210"/>
        <v>220.35999999999999</v>
      </c>
      <c r="P2275" s="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4">
        <f t="shared" si="214"/>
        <v>42781.549097222218</v>
      </c>
      <c r="T2275" s="14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 s="5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8350</v>
      </c>
      <c r="O2276" s="10">
        <f t="shared" si="210"/>
        <v>119.6</v>
      </c>
      <c r="P2276" s="5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4">
        <f t="shared" si="214"/>
        <v>41663.500659722224</v>
      </c>
      <c r="T2276" s="14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 s="5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8350</v>
      </c>
      <c r="O2277" s="10">
        <f t="shared" si="210"/>
        <v>407.76923076923077</v>
      </c>
      <c r="P2277" s="5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4">
        <f t="shared" si="214"/>
        <v>41965.616655092599</v>
      </c>
      <c r="T2277" s="14">
        <f t="shared" si="215"/>
        <v>41995.616655092599</v>
      </c>
    </row>
    <row r="2278" spans="1:20" ht="45" x14ac:dyDescent="0.25">
      <c r="A2278">
        <v>2276</v>
      </c>
      <c r="B2278" s="3" t="s">
        <v>2277</v>
      </c>
      <c r="C2278" s="3" t="s">
        <v>6386</v>
      </c>
      <c r="D2278">
        <v>4589</v>
      </c>
      <c r="E2278" s="5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8350</v>
      </c>
      <c r="O2278" s="10">
        <f t="shared" si="210"/>
        <v>105.81826105905425</v>
      </c>
      <c r="P2278" s="5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4">
        <f t="shared" si="214"/>
        <v>41614.651493055557</v>
      </c>
      <c r="T2278" s="14">
        <f t="shared" si="215"/>
        <v>41644.651493055557</v>
      </c>
    </row>
    <row r="2279" spans="1:20" ht="45" x14ac:dyDescent="0.25">
      <c r="A2279">
        <v>2277</v>
      </c>
      <c r="B2279" s="3" t="s">
        <v>2278</v>
      </c>
      <c r="C2279" s="3" t="s">
        <v>6387</v>
      </c>
      <c r="D2279">
        <v>8500</v>
      </c>
      <c r="E2279" s="5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8350</v>
      </c>
      <c r="O2279" s="10">
        <f t="shared" si="210"/>
        <v>141.08235294117648</v>
      </c>
      <c r="P2279" s="5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4">
        <f t="shared" si="214"/>
        <v>40936.678506944445</v>
      </c>
      <c r="T2279" s="14">
        <f t="shared" si="215"/>
        <v>40966.678506944445</v>
      </c>
    </row>
    <row r="2280" spans="1:20" ht="30" x14ac:dyDescent="0.25">
      <c r="A2280">
        <v>2278</v>
      </c>
      <c r="B2280" s="3" t="s">
        <v>2279</v>
      </c>
      <c r="C2280" s="3" t="s">
        <v>6388</v>
      </c>
      <c r="D2280">
        <v>2000</v>
      </c>
      <c r="E2280" s="5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8350</v>
      </c>
      <c r="O2280" s="10">
        <f t="shared" si="210"/>
        <v>270.7</v>
      </c>
      <c r="P2280" s="5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4">
        <f t="shared" si="214"/>
        <v>42338.709108796291</v>
      </c>
      <c r="T2280" s="14">
        <f t="shared" si="215"/>
        <v>42372.957638888889</v>
      </c>
    </row>
    <row r="2281" spans="1:20" ht="45" x14ac:dyDescent="0.25">
      <c r="A2281">
        <v>2279</v>
      </c>
      <c r="B2281" s="3" t="s">
        <v>2280</v>
      </c>
      <c r="C2281" s="3" t="s">
        <v>6389</v>
      </c>
      <c r="D2281">
        <v>1000</v>
      </c>
      <c r="E2281" s="5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8350</v>
      </c>
      <c r="O2281" s="10">
        <f t="shared" si="210"/>
        <v>153.80000000000001</v>
      </c>
      <c r="P2281" s="5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4">
        <f t="shared" si="214"/>
        <v>42020.806701388887</v>
      </c>
      <c r="T2281" s="14">
        <f t="shared" si="215"/>
        <v>42039.166666666672</v>
      </c>
    </row>
    <row r="2282" spans="1:20" ht="45" x14ac:dyDescent="0.25">
      <c r="A2282">
        <v>2280</v>
      </c>
      <c r="B2282" s="3" t="s">
        <v>2281</v>
      </c>
      <c r="C2282" s="3" t="s">
        <v>6390</v>
      </c>
      <c r="D2282">
        <v>9800</v>
      </c>
      <c r="E2282" s="5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8350</v>
      </c>
      <c r="O2282" s="10">
        <f t="shared" si="210"/>
        <v>403.57653061224488</v>
      </c>
      <c r="P2282" s="5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4">
        <f t="shared" si="214"/>
        <v>42234.624895833331</v>
      </c>
      <c r="T2282" s="14">
        <f t="shared" si="215"/>
        <v>42264.624895833331</v>
      </c>
    </row>
    <row r="2283" spans="1:20" ht="45" x14ac:dyDescent="0.25">
      <c r="A2283">
        <v>2281</v>
      </c>
      <c r="B2283" s="3" t="s">
        <v>2282</v>
      </c>
      <c r="C2283" s="3" t="s">
        <v>6391</v>
      </c>
      <c r="D2283">
        <v>300</v>
      </c>
      <c r="E2283" s="5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8329</v>
      </c>
      <c r="O2283" s="10">
        <f t="shared" si="210"/>
        <v>185</v>
      </c>
      <c r="P2283" s="5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4">
        <f t="shared" si="214"/>
        <v>40687.285844907405</v>
      </c>
      <c r="T2283" s="14">
        <f t="shared" si="215"/>
        <v>40749.284722222219</v>
      </c>
    </row>
    <row r="2284" spans="1:20" ht="30" x14ac:dyDescent="0.25">
      <c r="A2284">
        <v>2282</v>
      </c>
      <c r="B2284" s="3" t="s">
        <v>2283</v>
      </c>
      <c r="C2284" s="3" t="s">
        <v>6392</v>
      </c>
      <c r="D2284">
        <v>750</v>
      </c>
      <c r="E2284" s="5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8329</v>
      </c>
      <c r="O2284" s="10">
        <f t="shared" si="210"/>
        <v>185.33333333333331</v>
      </c>
      <c r="P2284" s="5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4">
        <f t="shared" si="214"/>
        <v>42323.17460648148</v>
      </c>
      <c r="T2284" s="14">
        <f t="shared" si="215"/>
        <v>42383.17460648148</v>
      </c>
    </row>
    <row r="2285" spans="1:20" ht="45" x14ac:dyDescent="0.25">
      <c r="A2285">
        <v>2283</v>
      </c>
      <c r="B2285" s="3" t="s">
        <v>2284</v>
      </c>
      <c r="C2285" s="3" t="s">
        <v>6393</v>
      </c>
      <c r="D2285">
        <v>3000</v>
      </c>
      <c r="E2285" s="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8329</v>
      </c>
      <c r="O2285" s="10">
        <f t="shared" si="210"/>
        <v>100.85533333333332</v>
      </c>
      <c r="P2285" s="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4">
        <f t="shared" si="214"/>
        <v>40978.125046296293</v>
      </c>
      <c r="T2285" s="14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 s="5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8329</v>
      </c>
      <c r="O2286" s="10">
        <f t="shared" si="210"/>
        <v>106.22116666666668</v>
      </c>
      <c r="P2286" s="5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4">
        <f t="shared" si="214"/>
        <v>40585.796817129631</v>
      </c>
      <c r="T2286" s="14">
        <f t="shared" si="215"/>
        <v>40614.166666666664</v>
      </c>
    </row>
    <row r="2287" spans="1:20" ht="45" x14ac:dyDescent="0.25">
      <c r="A2287">
        <v>2285</v>
      </c>
      <c r="B2287" s="3" t="s">
        <v>2286</v>
      </c>
      <c r="C2287" s="3" t="s">
        <v>6395</v>
      </c>
      <c r="D2287">
        <v>3000</v>
      </c>
      <c r="E2287" s="5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8329</v>
      </c>
      <c r="O2287" s="10">
        <f t="shared" si="210"/>
        <v>121.36666666666667</v>
      </c>
      <c r="P2287" s="5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4">
        <f t="shared" si="214"/>
        <v>41059.185682870368</v>
      </c>
      <c r="T2287" s="14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 s="5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8329</v>
      </c>
      <c r="O2288" s="10">
        <f t="shared" si="210"/>
        <v>100.06666666666666</v>
      </c>
      <c r="P2288" s="5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4">
        <f t="shared" si="214"/>
        <v>41494.963587962964</v>
      </c>
      <c r="T2288" s="14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 s="5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8329</v>
      </c>
      <c r="O2289" s="10">
        <f t="shared" si="210"/>
        <v>119.97755555555555</v>
      </c>
      <c r="P2289" s="5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4">
        <f t="shared" si="214"/>
        <v>41792.667361111111</v>
      </c>
      <c r="T2289" s="14">
        <f t="shared" si="215"/>
        <v>41813.667361111111</v>
      </c>
    </row>
    <row r="2290" spans="1:20" ht="45" x14ac:dyDescent="0.25">
      <c r="A2290">
        <v>2288</v>
      </c>
      <c r="B2290" s="3" t="s">
        <v>2289</v>
      </c>
      <c r="C2290" s="3" t="s">
        <v>6398</v>
      </c>
      <c r="D2290">
        <v>1000</v>
      </c>
      <c r="E2290" s="5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8329</v>
      </c>
      <c r="O2290" s="10">
        <f t="shared" si="210"/>
        <v>100.1</v>
      </c>
      <c r="P2290" s="5">
        <f t="shared" si="211"/>
        <v>40.04</v>
      </c>
      <c r="Q2290" t="str">
        <f t="shared" si="212"/>
        <v>music</v>
      </c>
      <c r="R2290" t="str">
        <f t="shared" si="213"/>
        <v>rock</v>
      </c>
      <c r="S2290" s="14">
        <f t="shared" si="214"/>
        <v>41067.827418981484</v>
      </c>
      <c r="T2290" s="14">
        <f t="shared" si="215"/>
        <v>41086.75</v>
      </c>
    </row>
    <row r="2291" spans="1:20" ht="45" x14ac:dyDescent="0.25">
      <c r="A2291">
        <v>2289</v>
      </c>
      <c r="B2291" s="3" t="s">
        <v>2290</v>
      </c>
      <c r="C2291" s="3" t="s">
        <v>6399</v>
      </c>
      <c r="D2291">
        <v>1500</v>
      </c>
      <c r="E2291" s="5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8329</v>
      </c>
      <c r="O2291" s="10">
        <f t="shared" si="210"/>
        <v>107.4</v>
      </c>
      <c r="P2291" s="5">
        <f t="shared" si="211"/>
        <v>64.44</v>
      </c>
      <c r="Q2291" t="str">
        <f t="shared" si="212"/>
        <v>music</v>
      </c>
      <c r="R2291" t="str">
        <f t="shared" si="213"/>
        <v>rock</v>
      </c>
      <c r="S2291" s="14">
        <f t="shared" si="214"/>
        <v>41571.998379629629</v>
      </c>
      <c r="T2291" s="14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 s="5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8329</v>
      </c>
      <c r="O2292" s="10">
        <f t="shared" si="210"/>
        <v>104.06666666666666</v>
      </c>
      <c r="P2292" s="5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4">
        <f t="shared" si="214"/>
        <v>40070.253819444442</v>
      </c>
      <c r="T2292" s="14">
        <f t="shared" si="215"/>
        <v>40148.708333333336</v>
      </c>
    </row>
    <row r="2293" spans="1:20" ht="45" x14ac:dyDescent="0.25">
      <c r="A2293">
        <v>2291</v>
      </c>
      <c r="B2293" s="3" t="s">
        <v>2292</v>
      </c>
      <c r="C2293" s="3" t="s">
        <v>6401</v>
      </c>
      <c r="D2293">
        <v>2500</v>
      </c>
      <c r="E2293" s="5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8329</v>
      </c>
      <c r="O2293" s="10">
        <f t="shared" si="210"/>
        <v>172.8</v>
      </c>
      <c r="P2293" s="5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4">
        <f t="shared" si="214"/>
        <v>40987.977060185185</v>
      </c>
      <c r="T2293" s="14">
        <f t="shared" si="215"/>
        <v>41022.166666666664</v>
      </c>
    </row>
    <row r="2294" spans="1:20" ht="45" x14ac:dyDescent="0.25">
      <c r="A2294">
        <v>2292</v>
      </c>
      <c r="B2294" s="3" t="s">
        <v>2293</v>
      </c>
      <c r="C2294" s="3" t="s">
        <v>6402</v>
      </c>
      <c r="D2294">
        <v>2000</v>
      </c>
      <c r="E2294" s="5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8329</v>
      </c>
      <c r="O2294" s="10">
        <f t="shared" si="210"/>
        <v>107.2505</v>
      </c>
      <c r="P2294" s="5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4">
        <f t="shared" si="214"/>
        <v>40987.697638888887</v>
      </c>
      <c r="T2294" s="14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 s="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8329</v>
      </c>
      <c r="O2295" s="10">
        <f t="shared" si="210"/>
        <v>108.23529411764706</v>
      </c>
      <c r="P2295" s="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4">
        <f t="shared" si="214"/>
        <v>41151.708321759259</v>
      </c>
      <c r="T2295" s="14">
        <f t="shared" si="215"/>
        <v>41177.165972222225</v>
      </c>
    </row>
    <row r="2296" spans="1:20" ht="45" x14ac:dyDescent="0.25">
      <c r="A2296">
        <v>2294</v>
      </c>
      <c r="B2296" s="3" t="s">
        <v>2295</v>
      </c>
      <c r="C2296" s="3" t="s">
        <v>6404</v>
      </c>
      <c r="D2296">
        <v>5000</v>
      </c>
      <c r="E2296" s="5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8329</v>
      </c>
      <c r="O2296" s="10">
        <f t="shared" si="210"/>
        <v>146.08079999999998</v>
      </c>
      <c r="P2296" s="5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4">
        <f t="shared" si="214"/>
        <v>41264.72314814815</v>
      </c>
      <c r="T2296" s="14">
        <f t="shared" si="215"/>
        <v>41294.72314814815</v>
      </c>
    </row>
    <row r="2297" spans="1:20" ht="45" x14ac:dyDescent="0.25">
      <c r="A2297">
        <v>2295</v>
      </c>
      <c r="B2297" s="3" t="s">
        <v>2296</v>
      </c>
      <c r="C2297" s="3" t="s">
        <v>6405</v>
      </c>
      <c r="D2297">
        <v>1200</v>
      </c>
      <c r="E2297" s="5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8329</v>
      </c>
      <c r="O2297" s="10">
        <f t="shared" si="210"/>
        <v>125.25</v>
      </c>
      <c r="P2297" s="5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4">
        <f t="shared" si="214"/>
        <v>41270.954351851848</v>
      </c>
      <c r="T2297" s="14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 s="5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8329</v>
      </c>
      <c r="O2298" s="10">
        <f t="shared" si="210"/>
        <v>149.07142857142856</v>
      </c>
      <c r="P2298" s="5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4">
        <f t="shared" si="214"/>
        <v>40927.731782407405</v>
      </c>
      <c r="T2298" s="14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 s="5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8329</v>
      </c>
      <c r="O2299" s="10">
        <f t="shared" si="210"/>
        <v>100.6</v>
      </c>
      <c r="P2299" s="5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4">
        <f t="shared" si="214"/>
        <v>40948.042233796295</v>
      </c>
      <c r="T2299" s="14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 s="5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8329</v>
      </c>
      <c r="O2300" s="10">
        <f t="shared" si="210"/>
        <v>105.07333333333332</v>
      </c>
      <c r="P2300" s="5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4">
        <f t="shared" si="214"/>
        <v>41694.84065972222</v>
      </c>
      <c r="T2300" s="14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 s="5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8329</v>
      </c>
      <c r="O2301" s="10">
        <f t="shared" si="210"/>
        <v>350.16666666666663</v>
      </c>
      <c r="P2301" s="5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4">
        <f t="shared" si="214"/>
        <v>40565.032511574071</v>
      </c>
      <c r="T2301" s="14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 s="5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8329</v>
      </c>
      <c r="O2302" s="10">
        <f t="shared" si="210"/>
        <v>101.25</v>
      </c>
      <c r="P2302" s="5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4">
        <f t="shared" si="214"/>
        <v>41074.727037037039</v>
      </c>
      <c r="T2302" s="14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 s="5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8332</v>
      </c>
      <c r="O2303" s="10">
        <f t="shared" si="210"/>
        <v>133.6044</v>
      </c>
      <c r="P2303" s="5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4">
        <f t="shared" si="214"/>
        <v>41416.146944444445</v>
      </c>
      <c r="T2303" s="14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 s="5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8332</v>
      </c>
      <c r="O2304" s="10">
        <f t="shared" si="210"/>
        <v>170.65217391304347</v>
      </c>
      <c r="P2304" s="5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4">
        <f t="shared" si="214"/>
        <v>41605.868449074071</v>
      </c>
      <c r="T2304" s="14">
        <f t="shared" si="215"/>
        <v>41639.291666666664</v>
      </c>
    </row>
    <row r="2305" spans="1:20" ht="45" x14ac:dyDescent="0.25">
      <c r="A2305">
        <v>2303</v>
      </c>
      <c r="B2305" s="3" t="s">
        <v>2304</v>
      </c>
      <c r="C2305" s="3" t="s">
        <v>6413</v>
      </c>
      <c r="D2305">
        <v>6450</v>
      </c>
      <c r="E2305" s="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8332</v>
      </c>
      <c r="O2305" s="10">
        <f t="shared" si="210"/>
        <v>109.35829457364341</v>
      </c>
      <c r="P2305" s="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4">
        <f t="shared" si="214"/>
        <v>40850.111064814817</v>
      </c>
      <c r="T2305" s="14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 s="5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8332</v>
      </c>
      <c r="O2306" s="10">
        <f t="shared" ref="O2306:O2369" si="216">(E2306/D2306)*100</f>
        <v>100.70033333333335</v>
      </c>
      <c r="P2306" s="5">
        <f t="shared" ref="P2306:P2369" si="217">IFERROR((E2306/L2306),"0")</f>
        <v>53.469203539823013</v>
      </c>
      <c r="Q2306" t="str">
        <f t="shared" ref="Q2306:Q2369" si="218">LEFT(N2306,FIND("/",N2306)-1)</f>
        <v>music</v>
      </c>
      <c r="R2306" t="str">
        <f t="shared" ref="R2306:R2369" si="219">RIGHT(N2306,LEN(N2306)-SEARCH("/",N2306))</f>
        <v>indie rock</v>
      </c>
      <c r="S2306" s="14">
        <f t="shared" ref="S2306:S2369" si="220">(((J2306/60)/60)/24) + DATE(1970,1,1)</f>
        <v>40502.815868055557</v>
      </c>
      <c r="T2306" s="14">
        <f t="shared" ref="T2306:T2369" si="221">(((I2306/60)/60)/24) + DATE(1970,1,1)</f>
        <v>40544.207638888889</v>
      </c>
    </row>
    <row r="2307" spans="1:20" ht="45" x14ac:dyDescent="0.25">
      <c r="A2307">
        <v>2305</v>
      </c>
      <c r="B2307" s="3" t="s">
        <v>2306</v>
      </c>
      <c r="C2307" s="3" t="s">
        <v>6415</v>
      </c>
      <c r="D2307">
        <v>18000</v>
      </c>
      <c r="E2307" s="5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8332</v>
      </c>
      <c r="O2307" s="10">
        <f t="shared" si="216"/>
        <v>101.22777777777779</v>
      </c>
      <c r="P2307" s="5">
        <f t="shared" si="217"/>
        <v>109.10778443113773</v>
      </c>
      <c r="Q2307" t="str">
        <f t="shared" si="218"/>
        <v>music</v>
      </c>
      <c r="R2307" t="str">
        <f t="shared" si="219"/>
        <v>indie rock</v>
      </c>
      <c r="S2307" s="14">
        <f t="shared" si="220"/>
        <v>41834.695277777777</v>
      </c>
      <c r="T2307" s="14">
        <f t="shared" si="221"/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 s="5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8332</v>
      </c>
      <c r="O2308" s="10">
        <f t="shared" si="216"/>
        <v>106.75857142857143</v>
      </c>
      <c r="P2308" s="5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4">
        <f t="shared" si="220"/>
        <v>40948.16815972222</v>
      </c>
      <c r="T2308" s="14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 s="5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8332</v>
      </c>
      <c r="O2309" s="10">
        <f t="shared" si="216"/>
        <v>106.65777537961894</v>
      </c>
      <c r="P2309" s="5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4">
        <f t="shared" si="220"/>
        <v>41004.802465277775</v>
      </c>
      <c r="T2309" s="14">
        <f t="shared" si="221"/>
        <v>41034.802407407406</v>
      </c>
    </row>
    <row r="2310" spans="1:20" ht="45" x14ac:dyDescent="0.25">
      <c r="A2310">
        <v>2308</v>
      </c>
      <c r="B2310" s="3" t="s">
        <v>2309</v>
      </c>
      <c r="C2310" s="3" t="s">
        <v>6418</v>
      </c>
      <c r="D2310">
        <v>50000</v>
      </c>
      <c r="E2310" s="5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8332</v>
      </c>
      <c r="O2310" s="10">
        <f t="shared" si="216"/>
        <v>101.30622</v>
      </c>
      <c r="P2310" s="5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4">
        <f t="shared" si="220"/>
        <v>41851.962916666671</v>
      </c>
      <c r="T2310" s="14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 s="5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8332</v>
      </c>
      <c r="O2311" s="10">
        <f t="shared" si="216"/>
        <v>106.67450000000001</v>
      </c>
      <c r="P2311" s="5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4">
        <f t="shared" si="220"/>
        <v>41307.987696759257</v>
      </c>
      <c r="T2311" s="14">
        <f t="shared" si="221"/>
        <v>41342.987696759257</v>
      </c>
    </row>
    <row r="2312" spans="1:20" ht="45" x14ac:dyDescent="0.25">
      <c r="A2312">
        <v>2310</v>
      </c>
      <c r="B2312" s="3" t="s">
        <v>2311</v>
      </c>
      <c r="C2312" s="3" t="s">
        <v>6420</v>
      </c>
      <c r="D2312">
        <v>18500</v>
      </c>
      <c r="E2312" s="5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8332</v>
      </c>
      <c r="O2312" s="10">
        <f t="shared" si="216"/>
        <v>428.83978378378379</v>
      </c>
      <c r="P2312" s="5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4">
        <f t="shared" si="220"/>
        <v>41324.79415509259</v>
      </c>
      <c r="T2312" s="14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 s="5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8332</v>
      </c>
      <c r="O2313" s="10">
        <f t="shared" si="216"/>
        <v>104.11111111111111</v>
      </c>
      <c r="P2313" s="5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4">
        <f t="shared" si="220"/>
        <v>41736.004502314812</v>
      </c>
      <c r="T2313" s="14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 s="5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8332</v>
      </c>
      <c r="O2314" s="10">
        <f t="shared" si="216"/>
        <v>107.86666666666666</v>
      </c>
      <c r="P2314" s="5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4">
        <f t="shared" si="220"/>
        <v>41716.632847222223</v>
      </c>
      <c r="T2314" s="14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 s="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8332</v>
      </c>
      <c r="O2315" s="10">
        <f t="shared" si="216"/>
        <v>175.84040000000002</v>
      </c>
      <c r="P2315" s="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4">
        <f t="shared" si="220"/>
        <v>41002.958634259259</v>
      </c>
      <c r="T2315" s="14">
        <f t="shared" si="221"/>
        <v>41032.958634259259</v>
      </c>
    </row>
    <row r="2316" spans="1:20" ht="45" x14ac:dyDescent="0.25">
      <c r="A2316">
        <v>2314</v>
      </c>
      <c r="B2316" s="3" t="s">
        <v>2315</v>
      </c>
      <c r="C2316" s="3" t="s">
        <v>6424</v>
      </c>
      <c r="D2316">
        <v>1200</v>
      </c>
      <c r="E2316" s="5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8332</v>
      </c>
      <c r="O2316" s="10">
        <f t="shared" si="216"/>
        <v>156.97</v>
      </c>
      <c r="P2316" s="5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4">
        <f t="shared" si="220"/>
        <v>41037.551585648151</v>
      </c>
      <c r="T2316" s="14">
        <f t="shared" si="221"/>
        <v>41067.551585648151</v>
      </c>
    </row>
    <row r="2317" spans="1:20" ht="30" x14ac:dyDescent="0.25">
      <c r="A2317">
        <v>2315</v>
      </c>
      <c r="B2317" s="3" t="s">
        <v>2316</v>
      </c>
      <c r="C2317" s="3" t="s">
        <v>6425</v>
      </c>
      <c r="D2317">
        <v>2500</v>
      </c>
      <c r="E2317" s="5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8332</v>
      </c>
      <c r="O2317" s="10">
        <f t="shared" si="216"/>
        <v>102.60000000000001</v>
      </c>
      <c r="P2317" s="5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4">
        <f t="shared" si="220"/>
        <v>41004.72619212963</v>
      </c>
      <c r="T2317" s="14">
        <f t="shared" si="221"/>
        <v>41034.72619212963</v>
      </c>
    </row>
    <row r="2318" spans="1:20" ht="45" x14ac:dyDescent="0.25">
      <c r="A2318">
        <v>2316</v>
      </c>
      <c r="B2318" s="3" t="s">
        <v>2317</v>
      </c>
      <c r="C2318" s="3" t="s">
        <v>6426</v>
      </c>
      <c r="D2318">
        <v>15000</v>
      </c>
      <c r="E2318" s="5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8332</v>
      </c>
      <c r="O2318" s="10">
        <f t="shared" si="216"/>
        <v>104.04266666666666</v>
      </c>
      <c r="P2318" s="5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4">
        <f t="shared" si="220"/>
        <v>40079.725115740745</v>
      </c>
      <c r="T2318" s="14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 s="5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8332</v>
      </c>
      <c r="O2319" s="10">
        <f t="shared" si="216"/>
        <v>104</v>
      </c>
      <c r="P2319" s="5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4">
        <f t="shared" si="220"/>
        <v>40192.542233796295</v>
      </c>
      <c r="T2319" s="14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 s="5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8332</v>
      </c>
      <c r="O2320" s="10">
        <f t="shared" si="216"/>
        <v>121.05999999999999</v>
      </c>
      <c r="P2320" s="5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4">
        <f t="shared" si="220"/>
        <v>40050.643680555557</v>
      </c>
      <c r="T2320" s="14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 s="5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8332</v>
      </c>
      <c r="O2321" s="10">
        <f t="shared" si="216"/>
        <v>107.69999999999999</v>
      </c>
      <c r="P2321" s="5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4">
        <f t="shared" si="220"/>
        <v>41593.082002314812</v>
      </c>
      <c r="T2321" s="14">
        <f t="shared" si="221"/>
        <v>41623.082002314812</v>
      </c>
    </row>
    <row r="2322" spans="1:20" ht="45" x14ac:dyDescent="0.25">
      <c r="A2322">
        <v>2320</v>
      </c>
      <c r="B2322" s="3" t="s">
        <v>2321</v>
      </c>
      <c r="C2322" s="3" t="s">
        <v>6430</v>
      </c>
      <c r="D2322">
        <v>5000</v>
      </c>
      <c r="E2322" s="5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8332</v>
      </c>
      <c r="O2322" s="10">
        <f t="shared" si="216"/>
        <v>108.66</v>
      </c>
      <c r="P2322" s="5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4">
        <f t="shared" si="220"/>
        <v>41696.817129629628</v>
      </c>
      <c r="T2322" s="14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 s="5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8351</v>
      </c>
      <c r="O2323" s="10">
        <f t="shared" si="216"/>
        <v>39.120962394619681</v>
      </c>
      <c r="P2323" s="5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4">
        <f t="shared" si="220"/>
        <v>42799.260428240741</v>
      </c>
      <c r="T2323" s="14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 s="5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8351</v>
      </c>
      <c r="O2324" s="10">
        <f t="shared" si="216"/>
        <v>3.1481481481481479</v>
      </c>
      <c r="P2324" s="5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4">
        <f t="shared" si="220"/>
        <v>42804.895474537043</v>
      </c>
      <c r="T2324" s="14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 s="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8351</v>
      </c>
      <c r="O2325" s="10">
        <f t="shared" si="216"/>
        <v>48</v>
      </c>
      <c r="P2325" s="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4">
        <f t="shared" si="220"/>
        <v>42807.755173611105</v>
      </c>
      <c r="T2325" s="14">
        <f t="shared" si="221"/>
        <v>42814.755173611105</v>
      </c>
    </row>
    <row r="2326" spans="1:20" ht="30" x14ac:dyDescent="0.25">
      <c r="A2326">
        <v>2324</v>
      </c>
      <c r="B2326" s="3" t="s">
        <v>2325</v>
      </c>
      <c r="C2326" s="3" t="s">
        <v>6434</v>
      </c>
      <c r="D2326">
        <v>7500</v>
      </c>
      <c r="E2326" s="5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8351</v>
      </c>
      <c r="O2326" s="10">
        <f t="shared" si="216"/>
        <v>20.733333333333334</v>
      </c>
      <c r="P2326" s="5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4">
        <f t="shared" si="220"/>
        <v>42790.885243055556</v>
      </c>
      <c r="T2326" s="14">
        <f t="shared" si="221"/>
        <v>42820.843576388885</v>
      </c>
    </row>
    <row r="2327" spans="1:20" ht="45" x14ac:dyDescent="0.25">
      <c r="A2327">
        <v>2325</v>
      </c>
      <c r="B2327" s="3" t="s">
        <v>2326</v>
      </c>
      <c r="C2327" s="3" t="s">
        <v>6435</v>
      </c>
      <c r="D2327">
        <v>1000</v>
      </c>
      <c r="E2327" s="5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8351</v>
      </c>
      <c r="O2327" s="10">
        <f t="shared" si="216"/>
        <v>8</v>
      </c>
      <c r="P2327" s="5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4">
        <f t="shared" si="220"/>
        <v>42794.022349537037</v>
      </c>
      <c r="T2327" s="14">
        <f t="shared" si="221"/>
        <v>42823.980682870373</v>
      </c>
    </row>
    <row r="2328" spans="1:20" ht="45" x14ac:dyDescent="0.25">
      <c r="A2328">
        <v>2326</v>
      </c>
      <c r="B2328" s="3" t="s">
        <v>2327</v>
      </c>
      <c r="C2328" s="3" t="s">
        <v>6436</v>
      </c>
      <c r="D2328">
        <v>15000</v>
      </c>
      <c r="E2328" s="5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8351</v>
      </c>
      <c r="O2328" s="10">
        <f t="shared" si="216"/>
        <v>0.72</v>
      </c>
      <c r="P2328" s="5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4">
        <f t="shared" si="220"/>
        <v>42804.034120370372</v>
      </c>
      <c r="T2328" s="14">
        <f t="shared" si="221"/>
        <v>42855.708333333328</v>
      </c>
    </row>
    <row r="2329" spans="1:20" ht="30" x14ac:dyDescent="0.25">
      <c r="A2329">
        <v>2327</v>
      </c>
      <c r="B2329" s="3" t="s">
        <v>2328</v>
      </c>
      <c r="C2329" s="3" t="s">
        <v>6437</v>
      </c>
      <c r="D2329">
        <v>35000</v>
      </c>
      <c r="E2329" s="5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8351</v>
      </c>
      <c r="O2329" s="10">
        <f t="shared" si="216"/>
        <v>526.09431428571429</v>
      </c>
      <c r="P2329" s="5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4">
        <f t="shared" si="220"/>
        <v>41842.917129629634</v>
      </c>
      <c r="T2329" s="14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 s="5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8351</v>
      </c>
      <c r="O2330" s="10">
        <f t="shared" si="216"/>
        <v>254.45000000000002</v>
      </c>
      <c r="P2330" s="5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4">
        <f t="shared" si="220"/>
        <v>42139.781678240746</v>
      </c>
      <c r="T2330" s="14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 s="5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8351</v>
      </c>
      <c r="O2331" s="10">
        <f t="shared" si="216"/>
        <v>105.91999999999999</v>
      </c>
      <c r="P2331" s="5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4">
        <f t="shared" si="220"/>
        <v>41807.624374999999</v>
      </c>
      <c r="T2331" s="14">
        <f t="shared" si="221"/>
        <v>41837.624374999999</v>
      </c>
    </row>
    <row r="2332" spans="1:20" ht="45" x14ac:dyDescent="0.25">
      <c r="A2332">
        <v>2330</v>
      </c>
      <c r="B2332" s="3" t="s">
        <v>2331</v>
      </c>
      <c r="C2332" s="3" t="s">
        <v>6440</v>
      </c>
      <c r="D2332">
        <v>35000</v>
      </c>
      <c r="E2332" s="5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8351</v>
      </c>
      <c r="O2332" s="10">
        <f t="shared" si="216"/>
        <v>102.42285714285715</v>
      </c>
      <c r="P2332" s="5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4">
        <f t="shared" si="220"/>
        <v>42332.89980324074</v>
      </c>
      <c r="T2332" s="14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 s="5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8351</v>
      </c>
      <c r="O2333" s="10">
        <f t="shared" si="216"/>
        <v>144.31375</v>
      </c>
      <c r="P2333" s="5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4">
        <f t="shared" si="220"/>
        <v>41839.005671296298</v>
      </c>
      <c r="T2333" s="14">
        <f t="shared" si="221"/>
        <v>41869.005671296298</v>
      </c>
    </row>
    <row r="2334" spans="1:20" ht="45" x14ac:dyDescent="0.25">
      <c r="A2334">
        <v>2332</v>
      </c>
      <c r="B2334" s="3" t="s">
        <v>2333</v>
      </c>
      <c r="C2334" s="3" t="s">
        <v>6442</v>
      </c>
      <c r="D2334">
        <v>25000</v>
      </c>
      <c r="E2334" s="5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8351</v>
      </c>
      <c r="O2334" s="10">
        <f t="shared" si="216"/>
        <v>106.30800000000001</v>
      </c>
      <c r="P2334" s="5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4">
        <f t="shared" si="220"/>
        <v>42011.628136574072</v>
      </c>
      <c r="T2334" s="14">
        <f t="shared" si="221"/>
        <v>42041.628136574072</v>
      </c>
    </row>
    <row r="2335" spans="1:20" ht="45" x14ac:dyDescent="0.25">
      <c r="A2335">
        <v>2333</v>
      </c>
      <c r="B2335" s="3" t="s">
        <v>2334</v>
      </c>
      <c r="C2335" s="3" t="s">
        <v>6443</v>
      </c>
      <c r="D2335">
        <v>600</v>
      </c>
      <c r="E2335" s="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8351</v>
      </c>
      <c r="O2335" s="10">
        <f t="shared" si="216"/>
        <v>212.16666666666666</v>
      </c>
      <c r="P2335" s="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4">
        <f t="shared" si="220"/>
        <v>41767.650347222225</v>
      </c>
      <c r="T2335" s="14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 s="5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8351</v>
      </c>
      <c r="O2336" s="10">
        <f t="shared" si="216"/>
        <v>101.95</v>
      </c>
      <c r="P2336" s="5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4">
        <f t="shared" si="220"/>
        <v>41918.670115740737</v>
      </c>
      <c r="T2336" s="14">
        <f t="shared" si="221"/>
        <v>41948.731944444444</v>
      </c>
    </row>
    <row r="2337" spans="1:20" ht="45" x14ac:dyDescent="0.25">
      <c r="A2337">
        <v>2335</v>
      </c>
      <c r="B2337" s="3" t="s">
        <v>2336</v>
      </c>
      <c r="C2337" s="3" t="s">
        <v>6445</v>
      </c>
      <c r="D2337">
        <v>25000</v>
      </c>
      <c r="E2337" s="5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8351</v>
      </c>
      <c r="O2337" s="10">
        <f t="shared" si="216"/>
        <v>102.27200000000001</v>
      </c>
      <c r="P2337" s="5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4">
        <f t="shared" si="220"/>
        <v>41771.572256944448</v>
      </c>
      <c r="T2337" s="14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 s="5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8351</v>
      </c>
      <c r="O2338" s="10">
        <f t="shared" si="216"/>
        <v>520.73254999999995</v>
      </c>
      <c r="P2338" s="5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4">
        <f t="shared" si="220"/>
        <v>41666.924710648149</v>
      </c>
      <c r="T2338" s="14">
        <f t="shared" si="221"/>
        <v>41706.924710648149</v>
      </c>
    </row>
    <row r="2339" spans="1:20" ht="30" x14ac:dyDescent="0.25">
      <c r="A2339">
        <v>2337</v>
      </c>
      <c r="B2339" s="3" t="s">
        <v>2338</v>
      </c>
      <c r="C2339" s="3" t="s">
        <v>6447</v>
      </c>
      <c r="D2339">
        <v>12000</v>
      </c>
      <c r="E2339" s="5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8351</v>
      </c>
      <c r="O2339" s="10">
        <f t="shared" si="216"/>
        <v>110.65833333333333</v>
      </c>
      <c r="P2339" s="5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4">
        <f t="shared" si="220"/>
        <v>41786.640543981484</v>
      </c>
      <c r="T2339" s="14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 s="5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8351</v>
      </c>
      <c r="O2340" s="10">
        <f t="shared" si="216"/>
        <v>101.14333333333335</v>
      </c>
      <c r="P2340" s="5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4">
        <f t="shared" si="220"/>
        <v>41789.896805555552</v>
      </c>
      <c r="T2340" s="14">
        <f t="shared" si="221"/>
        <v>41819.896805555552</v>
      </c>
    </row>
    <row r="2341" spans="1:20" ht="45" x14ac:dyDescent="0.25">
      <c r="A2341">
        <v>2339</v>
      </c>
      <c r="B2341" s="3" t="s">
        <v>2340</v>
      </c>
      <c r="C2341" s="3" t="s">
        <v>6449</v>
      </c>
      <c r="D2341">
        <v>25000</v>
      </c>
      <c r="E2341" s="5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8351</v>
      </c>
      <c r="O2341" s="10">
        <f t="shared" si="216"/>
        <v>294.20799999999997</v>
      </c>
      <c r="P2341" s="5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4">
        <f t="shared" si="220"/>
        <v>42692.79987268518</v>
      </c>
      <c r="T2341" s="14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 s="5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8351</v>
      </c>
      <c r="O2342" s="10">
        <f t="shared" si="216"/>
        <v>105.77749999999999</v>
      </c>
      <c r="P2342" s="5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4">
        <f t="shared" si="220"/>
        <v>42643.642800925925</v>
      </c>
      <c r="T2342" s="14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 s="5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8325</v>
      </c>
      <c r="O2343" s="10">
        <f t="shared" si="216"/>
        <v>0</v>
      </c>
      <c r="P2343" s="5" t="str">
        <f t="shared" si="217"/>
        <v>0</v>
      </c>
      <c r="Q2343" t="str">
        <f t="shared" si="218"/>
        <v>technology</v>
      </c>
      <c r="R2343" t="str">
        <f t="shared" si="219"/>
        <v>web</v>
      </c>
      <c r="S2343" s="14">
        <f t="shared" si="220"/>
        <v>42167.813703703709</v>
      </c>
      <c r="T2343" s="14">
        <f t="shared" si="221"/>
        <v>42197.813703703709</v>
      </c>
    </row>
    <row r="2344" spans="1:20" ht="45" x14ac:dyDescent="0.25">
      <c r="A2344">
        <v>2342</v>
      </c>
      <c r="B2344" s="3" t="s">
        <v>2343</v>
      </c>
      <c r="C2344" s="3" t="s">
        <v>6452</v>
      </c>
      <c r="D2344">
        <v>5500</v>
      </c>
      <c r="E2344" s="5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8325</v>
      </c>
      <c r="O2344" s="10">
        <f t="shared" si="216"/>
        <v>0</v>
      </c>
      <c r="P2344" s="5" t="str">
        <f t="shared" si="217"/>
        <v>0</v>
      </c>
      <c r="Q2344" t="str">
        <f t="shared" si="218"/>
        <v>technology</v>
      </c>
      <c r="R2344" t="str">
        <f t="shared" si="219"/>
        <v>web</v>
      </c>
      <c r="S2344" s="14">
        <f t="shared" si="220"/>
        <v>41897.702199074076</v>
      </c>
      <c r="T2344" s="14">
        <f t="shared" si="221"/>
        <v>41918.208333333336</v>
      </c>
    </row>
    <row r="2345" spans="1:20" ht="45" x14ac:dyDescent="0.25">
      <c r="A2345">
        <v>2343</v>
      </c>
      <c r="B2345" s="3" t="s">
        <v>2344</v>
      </c>
      <c r="C2345" s="3" t="s">
        <v>6453</v>
      </c>
      <c r="D2345">
        <v>10000</v>
      </c>
      <c r="E2345" s="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8325</v>
      </c>
      <c r="O2345" s="10">
        <f t="shared" si="216"/>
        <v>3</v>
      </c>
      <c r="P2345" s="5">
        <f t="shared" si="217"/>
        <v>300</v>
      </c>
      <c r="Q2345" t="str">
        <f t="shared" si="218"/>
        <v>technology</v>
      </c>
      <c r="R2345" t="str">
        <f t="shared" si="219"/>
        <v>web</v>
      </c>
      <c r="S2345" s="14">
        <f t="shared" si="220"/>
        <v>42327.825289351851</v>
      </c>
      <c r="T2345" s="14">
        <f t="shared" si="221"/>
        <v>42377.82430555555</v>
      </c>
    </row>
    <row r="2346" spans="1:20" ht="45" x14ac:dyDescent="0.25">
      <c r="A2346">
        <v>2344</v>
      </c>
      <c r="B2346" s="3" t="s">
        <v>2345</v>
      </c>
      <c r="C2346" s="3" t="s">
        <v>6454</v>
      </c>
      <c r="D2346">
        <v>1000</v>
      </c>
      <c r="E2346" s="5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8325</v>
      </c>
      <c r="O2346" s="10">
        <f t="shared" si="216"/>
        <v>0.1</v>
      </c>
      <c r="P2346" s="5">
        <f t="shared" si="217"/>
        <v>1</v>
      </c>
      <c r="Q2346" t="str">
        <f t="shared" si="218"/>
        <v>technology</v>
      </c>
      <c r="R2346" t="str">
        <f t="shared" si="219"/>
        <v>web</v>
      </c>
      <c r="S2346" s="14">
        <f t="shared" si="220"/>
        <v>42515.727650462963</v>
      </c>
      <c r="T2346" s="14">
        <f t="shared" si="221"/>
        <v>42545.727650462963</v>
      </c>
    </row>
    <row r="2347" spans="1:20" ht="45" x14ac:dyDescent="0.25">
      <c r="A2347">
        <v>2345</v>
      </c>
      <c r="B2347" s="3" t="s">
        <v>2346</v>
      </c>
      <c r="C2347" s="3" t="s">
        <v>6455</v>
      </c>
      <c r="D2347">
        <v>3000</v>
      </c>
      <c r="E2347" s="5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8325</v>
      </c>
      <c r="O2347" s="10">
        <f t="shared" si="216"/>
        <v>0</v>
      </c>
      <c r="P2347" s="5" t="str">
        <f t="shared" si="217"/>
        <v>0</v>
      </c>
      <c r="Q2347" t="str">
        <f t="shared" si="218"/>
        <v>technology</v>
      </c>
      <c r="R2347" t="str">
        <f t="shared" si="219"/>
        <v>web</v>
      </c>
      <c r="S2347" s="14">
        <f t="shared" si="220"/>
        <v>42060.001805555556</v>
      </c>
      <c r="T2347" s="14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 s="5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8325</v>
      </c>
      <c r="O2348" s="10">
        <f t="shared" si="216"/>
        <v>6.5000000000000002E-2</v>
      </c>
      <c r="P2348" s="5">
        <f t="shared" si="217"/>
        <v>13</v>
      </c>
      <c r="Q2348" t="str">
        <f t="shared" si="218"/>
        <v>technology</v>
      </c>
      <c r="R2348" t="str">
        <f t="shared" si="219"/>
        <v>web</v>
      </c>
      <c r="S2348" s="14">
        <f t="shared" si="220"/>
        <v>42615.79896990741</v>
      </c>
      <c r="T2348" s="14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 s="5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8325</v>
      </c>
      <c r="O2349" s="10">
        <f t="shared" si="216"/>
        <v>1.5</v>
      </c>
      <c r="P2349" s="5">
        <f t="shared" si="217"/>
        <v>15</v>
      </c>
      <c r="Q2349" t="str">
        <f t="shared" si="218"/>
        <v>technology</v>
      </c>
      <c r="R2349" t="str">
        <f t="shared" si="219"/>
        <v>web</v>
      </c>
      <c r="S2349" s="14">
        <f t="shared" si="220"/>
        <v>42577.607361111113</v>
      </c>
      <c r="T2349" s="14">
        <f t="shared" si="221"/>
        <v>42607.607361111113</v>
      </c>
    </row>
    <row r="2350" spans="1:20" ht="45" x14ac:dyDescent="0.25">
      <c r="A2350">
        <v>2348</v>
      </c>
      <c r="B2350" s="3" t="s">
        <v>2349</v>
      </c>
      <c r="C2350" s="3" t="s">
        <v>6458</v>
      </c>
      <c r="D2350">
        <v>70000</v>
      </c>
      <c r="E2350" s="5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8325</v>
      </c>
      <c r="O2350" s="10">
        <f t="shared" si="216"/>
        <v>0.38571428571428573</v>
      </c>
      <c r="P2350" s="5">
        <f t="shared" si="217"/>
        <v>54</v>
      </c>
      <c r="Q2350" t="str">
        <f t="shared" si="218"/>
        <v>technology</v>
      </c>
      <c r="R2350" t="str">
        <f t="shared" si="219"/>
        <v>web</v>
      </c>
      <c r="S2350" s="14">
        <f t="shared" si="220"/>
        <v>42360.932152777779</v>
      </c>
      <c r="T2350" s="14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 s="5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8325</v>
      </c>
      <c r="O2351" s="10">
        <f t="shared" si="216"/>
        <v>0</v>
      </c>
      <c r="P2351" s="5" t="str">
        <f t="shared" si="217"/>
        <v>0</v>
      </c>
      <c r="Q2351" t="str">
        <f t="shared" si="218"/>
        <v>technology</v>
      </c>
      <c r="R2351" t="str">
        <f t="shared" si="219"/>
        <v>web</v>
      </c>
      <c r="S2351" s="14">
        <f t="shared" si="220"/>
        <v>42198.775787037041</v>
      </c>
      <c r="T2351" s="14">
        <f t="shared" si="221"/>
        <v>42227.775787037041</v>
      </c>
    </row>
    <row r="2352" spans="1:20" ht="30" x14ac:dyDescent="0.25">
      <c r="A2352">
        <v>2350</v>
      </c>
      <c r="B2352" s="3" t="s">
        <v>2351</v>
      </c>
      <c r="C2352" s="3" t="s">
        <v>6460</v>
      </c>
      <c r="D2352">
        <v>50000</v>
      </c>
      <c r="E2352" s="5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8325</v>
      </c>
      <c r="O2352" s="10">
        <f t="shared" si="216"/>
        <v>0</v>
      </c>
      <c r="P2352" s="5" t="str">
        <f t="shared" si="217"/>
        <v>0</v>
      </c>
      <c r="Q2352" t="str">
        <f t="shared" si="218"/>
        <v>technology</v>
      </c>
      <c r="R2352" t="str">
        <f t="shared" si="219"/>
        <v>web</v>
      </c>
      <c r="S2352" s="14">
        <f t="shared" si="220"/>
        <v>42708.842245370368</v>
      </c>
      <c r="T2352" s="14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 s="5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8325</v>
      </c>
      <c r="O2353" s="10">
        <f t="shared" si="216"/>
        <v>0.5714285714285714</v>
      </c>
      <c r="P2353" s="5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4">
        <f t="shared" si="220"/>
        <v>42094.101145833338</v>
      </c>
      <c r="T2353" s="14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 s="5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8325</v>
      </c>
      <c r="O2354" s="10">
        <f t="shared" si="216"/>
        <v>0</v>
      </c>
      <c r="P2354" s="5" t="str">
        <f t="shared" si="217"/>
        <v>0</v>
      </c>
      <c r="Q2354" t="str">
        <f t="shared" si="218"/>
        <v>technology</v>
      </c>
      <c r="R2354" t="str">
        <f t="shared" si="219"/>
        <v>web</v>
      </c>
      <c r="S2354" s="14">
        <f t="shared" si="220"/>
        <v>42101.633703703701</v>
      </c>
      <c r="T2354" s="14">
        <f t="shared" si="221"/>
        <v>42161.633703703701</v>
      </c>
    </row>
    <row r="2355" spans="1:20" ht="45" x14ac:dyDescent="0.25">
      <c r="A2355">
        <v>2353</v>
      </c>
      <c r="B2355" s="3" t="s">
        <v>2354</v>
      </c>
      <c r="C2355" s="3" t="s">
        <v>6463</v>
      </c>
      <c r="D2355">
        <v>1000</v>
      </c>
      <c r="E2355" s="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8325</v>
      </c>
      <c r="O2355" s="10">
        <f t="shared" si="216"/>
        <v>0</v>
      </c>
      <c r="P2355" s="5" t="str">
        <f t="shared" si="217"/>
        <v>0</v>
      </c>
      <c r="Q2355" t="str">
        <f t="shared" si="218"/>
        <v>technology</v>
      </c>
      <c r="R2355" t="str">
        <f t="shared" si="219"/>
        <v>web</v>
      </c>
      <c r="S2355" s="14">
        <f t="shared" si="220"/>
        <v>42103.676180555558</v>
      </c>
      <c r="T2355" s="14">
        <f t="shared" si="221"/>
        <v>42115.676180555558</v>
      </c>
    </row>
    <row r="2356" spans="1:20" ht="30" x14ac:dyDescent="0.25">
      <c r="A2356">
        <v>2354</v>
      </c>
      <c r="B2356" s="3" t="s">
        <v>2355</v>
      </c>
      <c r="C2356" s="3" t="s">
        <v>6464</v>
      </c>
      <c r="D2356">
        <v>35000</v>
      </c>
      <c r="E2356" s="5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8325</v>
      </c>
      <c r="O2356" s="10">
        <f t="shared" si="216"/>
        <v>7.1428571428571425E-2</v>
      </c>
      <c r="P2356" s="5">
        <f t="shared" si="217"/>
        <v>25</v>
      </c>
      <c r="Q2356" t="str">
        <f t="shared" si="218"/>
        <v>technology</v>
      </c>
      <c r="R2356" t="str">
        <f t="shared" si="219"/>
        <v>web</v>
      </c>
      <c r="S2356" s="14">
        <f t="shared" si="220"/>
        <v>41954.722916666666</v>
      </c>
      <c r="T2356" s="14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 s="5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8325</v>
      </c>
      <c r="O2357" s="10">
        <f t="shared" si="216"/>
        <v>0.6875</v>
      </c>
      <c r="P2357" s="5">
        <f t="shared" si="217"/>
        <v>27.5</v>
      </c>
      <c r="Q2357" t="str">
        <f t="shared" si="218"/>
        <v>technology</v>
      </c>
      <c r="R2357" t="str">
        <f t="shared" si="219"/>
        <v>web</v>
      </c>
      <c r="S2357" s="14">
        <f t="shared" si="220"/>
        <v>42096.918240740735</v>
      </c>
      <c r="T2357" s="14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 s="5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8325</v>
      </c>
      <c r="O2358" s="10">
        <f t="shared" si="216"/>
        <v>0</v>
      </c>
      <c r="P2358" s="5" t="str">
        <f t="shared" si="217"/>
        <v>0</v>
      </c>
      <c r="Q2358" t="str">
        <f t="shared" si="218"/>
        <v>technology</v>
      </c>
      <c r="R2358" t="str">
        <f t="shared" si="219"/>
        <v>web</v>
      </c>
      <c r="S2358" s="14">
        <f t="shared" si="220"/>
        <v>42130.78361111111</v>
      </c>
      <c r="T2358" s="14">
        <f t="shared" si="221"/>
        <v>42160.78361111111</v>
      </c>
    </row>
    <row r="2359" spans="1:20" ht="30" x14ac:dyDescent="0.25">
      <c r="A2359">
        <v>2357</v>
      </c>
      <c r="B2359" s="3" t="s">
        <v>2358</v>
      </c>
      <c r="C2359" s="3" t="s">
        <v>6467</v>
      </c>
      <c r="D2359">
        <v>27000</v>
      </c>
      <c r="E2359" s="5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8325</v>
      </c>
      <c r="O2359" s="10">
        <f t="shared" si="216"/>
        <v>0</v>
      </c>
      <c r="P2359" s="5" t="str">
        <f t="shared" si="217"/>
        <v>0</v>
      </c>
      <c r="Q2359" t="str">
        <f t="shared" si="218"/>
        <v>technology</v>
      </c>
      <c r="R2359" t="str">
        <f t="shared" si="219"/>
        <v>web</v>
      </c>
      <c r="S2359" s="14">
        <f t="shared" si="220"/>
        <v>42264.620115740734</v>
      </c>
      <c r="T2359" s="14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 s="5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8325</v>
      </c>
      <c r="O2360" s="10">
        <f t="shared" si="216"/>
        <v>0</v>
      </c>
      <c r="P2360" s="5" t="str">
        <f t="shared" si="217"/>
        <v>0</v>
      </c>
      <c r="Q2360" t="str">
        <f t="shared" si="218"/>
        <v>technology</v>
      </c>
      <c r="R2360" t="str">
        <f t="shared" si="219"/>
        <v>web</v>
      </c>
      <c r="S2360" s="14">
        <f t="shared" si="220"/>
        <v>41978.930972222224</v>
      </c>
      <c r="T2360" s="14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 s="5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8325</v>
      </c>
      <c r="O2361" s="10">
        <f t="shared" si="216"/>
        <v>14.680000000000001</v>
      </c>
      <c r="P2361" s="5">
        <f t="shared" si="217"/>
        <v>367</v>
      </c>
      <c r="Q2361" t="str">
        <f t="shared" si="218"/>
        <v>technology</v>
      </c>
      <c r="R2361" t="str">
        <f t="shared" si="219"/>
        <v>web</v>
      </c>
      <c r="S2361" s="14">
        <f t="shared" si="220"/>
        <v>42159.649583333332</v>
      </c>
      <c r="T2361" s="14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 s="5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8325</v>
      </c>
      <c r="O2362" s="10">
        <f t="shared" si="216"/>
        <v>0.04</v>
      </c>
      <c r="P2362" s="5">
        <f t="shared" si="217"/>
        <v>2</v>
      </c>
      <c r="Q2362" t="str">
        <f t="shared" si="218"/>
        <v>technology</v>
      </c>
      <c r="R2362" t="str">
        <f t="shared" si="219"/>
        <v>web</v>
      </c>
      <c r="S2362" s="14">
        <f t="shared" si="220"/>
        <v>42377.70694444445</v>
      </c>
      <c r="T2362" s="14">
        <f t="shared" si="221"/>
        <v>42407.70694444445</v>
      </c>
    </row>
    <row r="2363" spans="1:20" ht="45" x14ac:dyDescent="0.25">
      <c r="A2363">
        <v>2361</v>
      </c>
      <c r="B2363" s="3" t="s">
        <v>2362</v>
      </c>
      <c r="C2363" s="3" t="s">
        <v>6471</v>
      </c>
      <c r="D2363">
        <v>200</v>
      </c>
      <c r="E2363" s="5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8325</v>
      </c>
      <c r="O2363" s="10">
        <f t="shared" si="216"/>
        <v>0</v>
      </c>
      <c r="P2363" s="5" t="str">
        <f t="shared" si="217"/>
        <v>0</v>
      </c>
      <c r="Q2363" t="str">
        <f t="shared" si="218"/>
        <v>technology</v>
      </c>
      <c r="R2363" t="str">
        <f t="shared" si="219"/>
        <v>web</v>
      </c>
      <c r="S2363" s="14">
        <f t="shared" si="220"/>
        <v>42466.858888888892</v>
      </c>
      <c r="T2363" s="14">
        <f t="shared" si="221"/>
        <v>42490.916666666672</v>
      </c>
    </row>
    <row r="2364" spans="1:20" ht="30" x14ac:dyDescent="0.25">
      <c r="A2364">
        <v>2362</v>
      </c>
      <c r="B2364" s="3" t="s">
        <v>2363</v>
      </c>
      <c r="C2364" s="3" t="s">
        <v>6472</v>
      </c>
      <c r="D2364">
        <v>420</v>
      </c>
      <c r="E2364" s="5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8325</v>
      </c>
      <c r="O2364" s="10">
        <f t="shared" si="216"/>
        <v>28.571428571428569</v>
      </c>
      <c r="P2364" s="5">
        <f t="shared" si="217"/>
        <v>60</v>
      </c>
      <c r="Q2364" t="str">
        <f t="shared" si="218"/>
        <v>technology</v>
      </c>
      <c r="R2364" t="str">
        <f t="shared" si="219"/>
        <v>web</v>
      </c>
      <c r="S2364" s="14">
        <f t="shared" si="220"/>
        <v>41954.688310185185</v>
      </c>
      <c r="T2364" s="14">
        <f t="shared" si="221"/>
        <v>41984.688310185185</v>
      </c>
    </row>
    <row r="2365" spans="1:20" ht="45" x14ac:dyDescent="0.25">
      <c r="A2365">
        <v>2363</v>
      </c>
      <c r="B2365" s="3" t="s">
        <v>2364</v>
      </c>
      <c r="C2365" s="3" t="s">
        <v>6473</v>
      </c>
      <c r="D2365">
        <v>175000</v>
      </c>
      <c r="E2365" s="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8325</v>
      </c>
      <c r="O2365" s="10">
        <f t="shared" si="216"/>
        <v>0</v>
      </c>
      <c r="P2365" s="5" t="str">
        <f t="shared" si="217"/>
        <v>0</v>
      </c>
      <c r="Q2365" t="str">
        <f t="shared" si="218"/>
        <v>technology</v>
      </c>
      <c r="R2365" t="str">
        <f t="shared" si="219"/>
        <v>web</v>
      </c>
      <c r="S2365" s="14">
        <f t="shared" si="220"/>
        <v>42322.011574074073</v>
      </c>
      <c r="T2365" s="14">
        <f t="shared" si="221"/>
        <v>42367.011574074073</v>
      </c>
    </row>
    <row r="2366" spans="1:20" ht="30" x14ac:dyDescent="0.25">
      <c r="A2366">
        <v>2364</v>
      </c>
      <c r="B2366" s="3" t="s">
        <v>2365</v>
      </c>
      <c r="C2366" s="3" t="s">
        <v>6474</v>
      </c>
      <c r="D2366">
        <v>128</v>
      </c>
      <c r="E2366" s="5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8325</v>
      </c>
      <c r="O2366" s="10">
        <f t="shared" si="216"/>
        <v>0</v>
      </c>
      <c r="P2366" s="5" t="str">
        <f t="shared" si="217"/>
        <v>0</v>
      </c>
      <c r="Q2366" t="str">
        <f t="shared" si="218"/>
        <v>technology</v>
      </c>
      <c r="R2366" t="str">
        <f t="shared" si="219"/>
        <v>web</v>
      </c>
      <c r="S2366" s="14">
        <f t="shared" si="220"/>
        <v>42248.934675925921</v>
      </c>
      <c r="T2366" s="14">
        <f t="shared" si="221"/>
        <v>42303.934675925921</v>
      </c>
    </row>
    <row r="2367" spans="1:20" ht="45" x14ac:dyDescent="0.25">
      <c r="A2367">
        <v>2365</v>
      </c>
      <c r="B2367" s="3" t="s">
        <v>2366</v>
      </c>
      <c r="C2367" s="3" t="s">
        <v>6475</v>
      </c>
      <c r="D2367">
        <v>1000</v>
      </c>
      <c r="E2367" s="5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8325</v>
      </c>
      <c r="O2367" s="10">
        <f t="shared" si="216"/>
        <v>0</v>
      </c>
      <c r="P2367" s="5" t="str">
        <f t="shared" si="217"/>
        <v>0</v>
      </c>
      <c r="Q2367" t="str">
        <f t="shared" si="218"/>
        <v>technology</v>
      </c>
      <c r="R2367" t="str">
        <f t="shared" si="219"/>
        <v>web</v>
      </c>
      <c r="S2367" s="14">
        <f t="shared" si="220"/>
        <v>42346.736400462964</v>
      </c>
      <c r="T2367" s="14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 s="5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8325</v>
      </c>
      <c r="O2368" s="10">
        <f t="shared" si="216"/>
        <v>10.52</v>
      </c>
      <c r="P2368" s="5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4">
        <f t="shared" si="220"/>
        <v>42268.531631944439</v>
      </c>
      <c r="T2368" s="14">
        <f t="shared" si="221"/>
        <v>42298.531631944439</v>
      </c>
    </row>
    <row r="2369" spans="1:20" ht="45" x14ac:dyDescent="0.25">
      <c r="A2369">
        <v>2367</v>
      </c>
      <c r="B2369" s="3" t="s">
        <v>2368</v>
      </c>
      <c r="C2369" s="3" t="s">
        <v>6477</v>
      </c>
      <c r="D2369">
        <v>50000</v>
      </c>
      <c r="E2369" s="5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8325</v>
      </c>
      <c r="O2369" s="10">
        <f t="shared" si="216"/>
        <v>1.34</v>
      </c>
      <c r="P2369" s="5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4">
        <f t="shared" si="220"/>
        <v>42425.970092592594</v>
      </c>
      <c r="T2369" s="14">
        <f t="shared" si="221"/>
        <v>42485.928425925929</v>
      </c>
    </row>
    <row r="2370" spans="1:20" ht="45" x14ac:dyDescent="0.25">
      <c r="A2370">
        <v>2368</v>
      </c>
      <c r="B2370" s="3" t="s">
        <v>2369</v>
      </c>
      <c r="C2370" s="3" t="s">
        <v>6478</v>
      </c>
      <c r="D2370">
        <v>40000</v>
      </c>
      <c r="E2370" s="5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8325</v>
      </c>
      <c r="O2370" s="10">
        <f t="shared" ref="O2370:O2433" si="222">(E2370/D2370)*100</f>
        <v>0.25</v>
      </c>
      <c r="P2370" s="5">
        <f t="shared" ref="P2370:P2433" si="223">IFERROR((E2370/L2370),"0")</f>
        <v>50</v>
      </c>
      <c r="Q2370" t="str">
        <f t="shared" ref="Q2370:Q2433" si="224">LEFT(N2370,FIND("/",N2370)-1)</f>
        <v>technology</v>
      </c>
      <c r="R2370" t="str">
        <f t="shared" ref="R2370:R2433" si="225">RIGHT(N2370,LEN(N2370)-SEARCH("/",N2370))</f>
        <v>web</v>
      </c>
      <c r="S2370" s="14">
        <f t="shared" ref="S2370:S2433" si="226">(((J2370/60)/60)/24) + DATE(1970,1,1)</f>
        <v>42063.721817129626</v>
      </c>
      <c r="T2370" s="14">
        <f t="shared" ref="T2370:T2433" si="227">(((I2370/60)/60)/24) + DATE(1970,1,1)</f>
        <v>42108.680150462969</v>
      </c>
    </row>
    <row r="2371" spans="1:20" ht="45" x14ac:dyDescent="0.25">
      <c r="A2371">
        <v>2369</v>
      </c>
      <c r="B2371" s="3" t="s">
        <v>2370</v>
      </c>
      <c r="C2371" s="3" t="s">
        <v>6479</v>
      </c>
      <c r="D2371">
        <v>25000</v>
      </c>
      <c r="E2371" s="5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8325</v>
      </c>
      <c r="O2371" s="10">
        <f t="shared" si="222"/>
        <v>0</v>
      </c>
      <c r="P2371" s="5" t="str">
        <f t="shared" si="223"/>
        <v>0</v>
      </c>
      <c r="Q2371" t="str">
        <f t="shared" si="224"/>
        <v>technology</v>
      </c>
      <c r="R2371" t="str">
        <f t="shared" si="225"/>
        <v>web</v>
      </c>
      <c r="S2371" s="14">
        <f t="shared" si="226"/>
        <v>42380.812627314815</v>
      </c>
      <c r="T2371" s="14">
        <f t="shared" si="227"/>
        <v>42410.812627314815</v>
      </c>
    </row>
    <row r="2372" spans="1:20" ht="45" x14ac:dyDescent="0.25">
      <c r="A2372">
        <v>2370</v>
      </c>
      <c r="B2372" s="3" t="s">
        <v>2371</v>
      </c>
      <c r="C2372" s="3" t="s">
        <v>6480</v>
      </c>
      <c r="D2372">
        <v>25000</v>
      </c>
      <c r="E2372" s="5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8325</v>
      </c>
      <c r="O2372" s="10">
        <f t="shared" si="222"/>
        <v>0.32800000000000001</v>
      </c>
      <c r="P2372" s="5">
        <f t="shared" si="223"/>
        <v>20.5</v>
      </c>
      <c r="Q2372" t="str">
        <f t="shared" si="224"/>
        <v>technology</v>
      </c>
      <c r="R2372" t="str">
        <f t="shared" si="225"/>
        <v>web</v>
      </c>
      <c r="S2372" s="14">
        <f t="shared" si="226"/>
        <v>41961.18913194444</v>
      </c>
      <c r="T2372" s="14">
        <f t="shared" si="227"/>
        <v>41991.18913194444</v>
      </c>
    </row>
    <row r="2373" spans="1:20" ht="45" x14ac:dyDescent="0.25">
      <c r="A2373">
        <v>2371</v>
      </c>
      <c r="B2373" s="3" t="s">
        <v>2372</v>
      </c>
      <c r="C2373" s="3" t="s">
        <v>6481</v>
      </c>
      <c r="D2373">
        <v>2000</v>
      </c>
      <c r="E2373" s="5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8325</v>
      </c>
      <c r="O2373" s="10">
        <f t="shared" si="222"/>
        <v>0</v>
      </c>
      <c r="P2373" s="5" t="str">
        <f t="shared" si="223"/>
        <v>0</v>
      </c>
      <c r="Q2373" t="str">
        <f t="shared" si="224"/>
        <v>technology</v>
      </c>
      <c r="R2373" t="str">
        <f t="shared" si="225"/>
        <v>web</v>
      </c>
      <c r="S2373" s="14">
        <f t="shared" si="226"/>
        <v>42150.777731481481</v>
      </c>
      <c r="T2373" s="14">
        <f t="shared" si="227"/>
        <v>42180.777731481481</v>
      </c>
    </row>
    <row r="2374" spans="1:20" ht="45" x14ac:dyDescent="0.25">
      <c r="A2374">
        <v>2372</v>
      </c>
      <c r="B2374" s="3" t="s">
        <v>2373</v>
      </c>
      <c r="C2374" s="3" t="s">
        <v>6482</v>
      </c>
      <c r="D2374">
        <v>5500</v>
      </c>
      <c r="E2374" s="5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8325</v>
      </c>
      <c r="O2374" s="10">
        <f t="shared" si="222"/>
        <v>3.2727272727272729</v>
      </c>
      <c r="P2374" s="5">
        <f t="shared" si="223"/>
        <v>30</v>
      </c>
      <c r="Q2374" t="str">
        <f t="shared" si="224"/>
        <v>technology</v>
      </c>
      <c r="R2374" t="str">
        <f t="shared" si="225"/>
        <v>web</v>
      </c>
      <c r="S2374" s="14">
        <f t="shared" si="226"/>
        <v>42088.069108796291</v>
      </c>
      <c r="T2374" s="14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 s="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8325</v>
      </c>
      <c r="O2375" s="10">
        <f t="shared" si="222"/>
        <v>5.8823529411764705E-3</v>
      </c>
      <c r="P2375" s="5">
        <f t="shared" si="223"/>
        <v>50</v>
      </c>
      <c r="Q2375" t="str">
        <f t="shared" si="224"/>
        <v>technology</v>
      </c>
      <c r="R2375" t="str">
        <f t="shared" si="225"/>
        <v>web</v>
      </c>
      <c r="S2375" s="14">
        <f t="shared" si="226"/>
        <v>42215.662314814821</v>
      </c>
      <c r="T2375" s="14">
        <f t="shared" si="227"/>
        <v>42245.662314814821</v>
      </c>
    </row>
    <row r="2376" spans="1:20" ht="45" x14ac:dyDescent="0.25">
      <c r="A2376">
        <v>2374</v>
      </c>
      <c r="B2376" s="3" t="s">
        <v>2375</v>
      </c>
      <c r="C2376" s="3" t="s">
        <v>6484</v>
      </c>
      <c r="D2376">
        <v>22000</v>
      </c>
      <c r="E2376" s="5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8325</v>
      </c>
      <c r="O2376" s="10">
        <f t="shared" si="222"/>
        <v>4.5454545454545456E-2</v>
      </c>
      <c r="P2376" s="5">
        <f t="shared" si="223"/>
        <v>10</v>
      </c>
      <c r="Q2376" t="str">
        <f t="shared" si="224"/>
        <v>technology</v>
      </c>
      <c r="R2376" t="str">
        <f t="shared" si="225"/>
        <v>web</v>
      </c>
      <c r="S2376" s="14">
        <f t="shared" si="226"/>
        <v>42017.843287037031</v>
      </c>
      <c r="T2376" s="14">
        <f t="shared" si="227"/>
        <v>42047.843287037031</v>
      </c>
    </row>
    <row r="2377" spans="1:20" ht="45" x14ac:dyDescent="0.25">
      <c r="A2377">
        <v>2375</v>
      </c>
      <c r="B2377" s="3" t="s">
        <v>2376</v>
      </c>
      <c r="C2377" s="3" t="s">
        <v>6485</v>
      </c>
      <c r="D2377">
        <v>10000</v>
      </c>
      <c r="E2377" s="5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8325</v>
      </c>
      <c r="O2377" s="10">
        <f t="shared" si="222"/>
        <v>0</v>
      </c>
      <c r="P2377" s="5" t="str">
        <f t="shared" si="223"/>
        <v>0</v>
      </c>
      <c r="Q2377" t="str">
        <f t="shared" si="224"/>
        <v>technology</v>
      </c>
      <c r="R2377" t="str">
        <f t="shared" si="225"/>
        <v>web</v>
      </c>
      <c r="S2377" s="14">
        <f t="shared" si="226"/>
        <v>42592.836076388892</v>
      </c>
      <c r="T2377" s="14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 s="5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8325</v>
      </c>
      <c r="O2378" s="10">
        <f t="shared" si="222"/>
        <v>10.877666666666666</v>
      </c>
      <c r="P2378" s="5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4">
        <f t="shared" si="226"/>
        <v>42318.925532407404</v>
      </c>
      <c r="T2378" s="14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 s="5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8325</v>
      </c>
      <c r="O2379" s="10">
        <f t="shared" si="222"/>
        <v>0</v>
      </c>
      <c r="P2379" s="5" t="str">
        <f t="shared" si="223"/>
        <v>0</v>
      </c>
      <c r="Q2379" t="str">
        <f t="shared" si="224"/>
        <v>technology</v>
      </c>
      <c r="R2379" t="str">
        <f t="shared" si="225"/>
        <v>web</v>
      </c>
      <c r="S2379" s="14">
        <f t="shared" si="226"/>
        <v>42669.870173611111</v>
      </c>
      <c r="T2379" s="14">
        <f t="shared" si="227"/>
        <v>42699.911840277782</v>
      </c>
    </row>
    <row r="2380" spans="1:20" ht="30" x14ac:dyDescent="0.25">
      <c r="A2380">
        <v>2378</v>
      </c>
      <c r="B2380" s="3" t="s">
        <v>2379</v>
      </c>
      <c r="C2380" s="3" t="s">
        <v>6488</v>
      </c>
      <c r="D2380">
        <v>110000</v>
      </c>
      <c r="E2380" s="5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8325</v>
      </c>
      <c r="O2380" s="10">
        <f t="shared" si="222"/>
        <v>0</v>
      </c>
      <c r="P2380" s="5" t="str">
        <f t="shared" si="223"/>
        <v>0</v>
      </c>
      <c r="Q2380" t="str">
        <f t="shared" si="224"/>
        <v>technology</v>
      </c>
      <c r="R2380" t="str">
        <f t="shared" si="225"/>
        <v>web</v>
      </c>
      <c r="S2380" s="14">
        <f t="shared" si="226"/>
        <v>42213.013078703705</v>
      </c>
      <c r="T2380" s="14">
        <f t="shared" si="227"/>
        <v>42242.013078703705</v>
      </c>
    </row>
    <row r="2381" spans="1:20" ht="30" x14ac:dyDescent="0.25">
      <c r="A2381">
        <v>2379</v>
      </c>
      <c r="B2381" s="3" t="s">
        <v>2380</v>
      </c>
      <c r="C2381" s="3" t="s">
        <v>6489</v>
      </c>
      <c r="D2381">
        <v>30000</v>
      </c>
      <c r="E2381" s="5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8325</v>
      </c>
      <c r="O2381" s="10">
        <f t="shared" si="222"/>
        <v>0</v>
      </c>
      <c r="P2381" s="5" t="str">
        <f t="shared" si="223"/>
        <v>0</v>
      </c>
      <c r="Q2381" t="str">
        <f t="shared" si="224"/>
        <v>technology</v>
      </c>
      <c r="R2381" t="str">
        <f t="shared" si="225"/>
        <v>web</v>
      </c>
      <c r="S2381" s="14">
        <f t="shared" si="226"/>
        <v>42237.016388888893</v>
      </c>
      <c r="T2381" s="14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 s="5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8325</v>
      </c>
      <c r="O2382" s="10">
        <f t="shared" si="222"/>
        <v>0.36666666666666664</v>
      </c>
      <c r="P2382" s="5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4">
        <f t="shared" si="226"/>
        <v>42248.793310185181</v>
      </c>
      <c r="T2382" s="14">
        <f t="shared" si="227"/>
        <v>42278.793310185181</v>
      </c>
    </row>
    <row r="2383" spans="1:20" ht="30" x14ac:dyDescent="0.25">
      <c r="A2383">
        <v>2381</v>
      </c>
      <c r="B2383" s="3" t="s">
        <v>2382</v>
      </c>
      <c r="C2383" s="3" t="s">
        <v>6491</v>
      </c>
      <c r="D2383">
        <v>86350</v>
      </c>
      <c r="E2383" s="5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8325</v>
      </c>
      <c r="O2383" s="10">
        <f t="shared" si="222"/>
        <v>1.8193398957730169</v>
      </c>
      <c r="P2383" s="5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4">
        <f t="shared" si="226"/>
        <v>42074.935740740737</v>
      </c>
      <c r="T2383" s="14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 s="5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8325</v>
      </c>
      <c r="O2384" s="10">
        <f t="shared" si="222"/>
        <v>2.5</v>
      </c>
      <c r="P2384" s="5">
        <f t="shared" si="223"/>
        <v>37.5</v>
      </c>
      <c r="Q2384" t="str">
        <f t="shared" si="224"/>
        <v>technology</v>
      </c>
      <c r="R2384" t="str">
        <f t="shared" si="225"/>
        <v>web</v>
      </c>
      <c r="S2384" s="14">
        <f t="shared" si="226"/>
        <v>42195.187534722223</v>
      </c>
      <c r="T2384" s="14">
        <f t="shared" si="227"/>
        <v>42220.187534722223</v>
      </c>
    </row>
    <row r="2385" spans="1:20" ht="45" x14ac:dyDescent="0.25">
      <c r="A2385">
        <v>2383</v>
      </c>
      <c r="B2385" s="3" t="s">
        <v>2384</v>
      </c>
      <c r="C2385" s="3" t="s">
        <v>6493</v>
      </c>
      <c r="D2385">
        <v>10000</v>
      </c>
      <c r="E2385" s="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8325</v>
      </c>
      <c r="O2385" s="10">
        <f t="shared" si="222"/>
        <v>4.3499999999999996</v>
      </c>
      <c r="P2385" s="5">
        <f t="shared" si="223"/>
        <v>145</v>
      </c>
      <c r="Q2385" t="str">
        <f t="shared" si="224"/>
        <v>technology</v>
      </c>
      <c r="R2385" t="str">
        <f t="shared" si="225"/>
        <v>web</v>
      </c>
      <c r="S2385" s="14">
        <f t="shared" si="226"/>
        <v>42027.056793981479</v>
      </c>
      <c r="T2385" s="14">
        <f t="shared" si="227"/>
        <v>42057.056793981479</v>
      </c>
    </row>
    <row r="2386" spans="1:20" ht="45" x14ac:dyDescent="0.25">
      <c r="A2386">
        <v>2384</v>
      </c>
      <c r="B2386" s="3" t="s">
        <v>2385</v>
      </c>
      <c r="C2386" s="3" t="s">
        <v>6494</v>
      </c>
      <c r="D2386">
        <v>1000</v>
      </c>
      <c r="E2386" s="5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8325</v>
      </c>
      <c r="O2386" s="10">
        <f t="shared" si="222"/>
        <v>0.8</v>
      </c>
      <c r="P2386" s="5">
        <f t="shared" si="223"/>
        <v>1</v>
      </c>
      <c r="Q2386" t="str">
        <f t="shared" si="224"/>
        <v>technology</v>
      </c>
      <c r="R2386" t="str">
        <f t="shared" si="225"/>
        <v>web</v>
      </c>
      <c r="S2386" s="14">
        <f t="shared" si="226"/>
        <v>41927.067627314813</v>
      </c>
      <c r="T2386" s="14">
        <f t="shared" si="227"/>
        <v>41957.109293981484</v>
      </c>
    </row>
    <row r="2387" spans="1:20" ht="45" x14ac:dyDescent="0.25">
      <c r="A2387">
        <v>2385</v>
      </c>
      <c r="B2387" s="3" t="s">
        <v>2386</v>
      </c>
      <c r="C2387" s="3" t="s">
        <v>6495</v>
      </c>
      <c r="D2387">
        <v>65000</v>
      </c>
      <c r="E2387" s="5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8325</v>
      </c>
      <c r="O2387" s="10">
        <f t="shared" si="222"/>
        <v>1.2123076923076923</v>
      </c>
      <c r="P2387" s="5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4">
        <f t="shared" si="226"/>
        <v>42191.70175925926</v>
      </c>
      <c r="T2387" s="14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 s="5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8325</v>
      </c>
      <c r="O2388" s="10">
        <f t="shared" si="222"/>
        <v>0</v>
      </c>
      <c r="P2388" s="5" t="str">
        <f t="shared" si="223"/>
        <v>0</v>
      </c>
      <c r="Q2388" t="str">
        <f t="shared" si="224"/>
        <v>technology</v>
      </c>
      <c r="R2388" t="str">
        <f t="shared" si="225"/>
        <v>web</v>
      </c>
      <c r="S2388" s="14">
        <f t="shared" si="226"/>
        <v>41954.838240740741</v>
      </c>
      <c r="T2388" s="14">
        <f t="shared" si="227"/>
        <v>42014.838240740741</v>
      </c>
    </row>
    <row r="2389" spans="1:20" ht="45" x14ac:dyDescent="0.25">
      <c r="A2389">
        <v>2387</v>
      </c>
      <c r="B2389" s="3" t="s">
        <v>2388</v>
      </c>
      <c r="C2389" s="3" t="s">
        <v>6497</v>
      </c>
      <c r="D2389">
        <v>150000</v>
      </c>
      <c r="E2389" s="5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8325</v>
      </c>
      <c r="O2389" s="10">
        <f t="shared" si="222"/>
        <v>0.68399999999999994</v>
      </c>
      <c r="P2389" s="5">
        <f t="shared" si="223"/>
        <v>342</v>
      </c>
      <c r="Q2389" t="str">
        <f t="shared" si="224"/>
        <v>technology</v>
      </c>
      <c r="R2389" t="str">
        <f t="shared" si="225"/>
        <v>web</v>
      </c>
      <c r="S2389" s="14">
        <f t="shared" si="226"/>
        <v>42528.626620370371</v>
      </c>
      <c r="T2389" s="14">
        <f t="shared" si="227"/>
        <v>42573.626620370371</v>
      </c>
    </row>
    <row r="2390" spans="1:20" ht="45" x14ac:dyDescent="0.25">
      <c r="A2390">
        <v>2388</v>
      </c>
      <c r="B2390" s="3" t="s">
        <v>2389</v>
      </c>
      <c r="C2390" s="3" t="s">
        <v>6498</v>
      </c>
      <c r="D2390">
        <v>37000</v>
      </c>
      <c r="E2390" s="5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8325</v>
      </c>
      <c r="O2390" s="10">
        <f t="shared" si="222"/>
        <v>1.2513513513513512</v>
      </c>
      <c r="P2390" s="5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4">
        <f t="shared" si="226"/>
        <v>41989.853692129633</v>
      </c>
      <c r="T2390" s="14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 s="5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8325</v>
      </c>
      <c r="O2391" s="10">
        <f t="shared" si="222"/>
        <v>0.1875</v>
      </c>
      <c r="P2391" s="5">
        <f t="shared" si="223"/>
        <v>30</v>
      </c>
      <c r="Q2391" t="str">
        <f t="shared" si="224"/>
        <v>technology</v>
      </c>
      <c r="R2391" t="str">
        <f t="shared" si="225"/>
        <v>web</v>
      </c>
      <c r="S2391" s="14">
        <f t="shared" si="226"/>
        <v>42179.653379629628</v>
      </c>
      <c r="T2391" s="14">
        <f t="shared" si="227"/>
        <v>42210.915972222225</v>
      </c>
    </row>
    <row r="2392" spans="1:20" ht="45" x14ac:dyDescent="0.25">
      <c r="A2392">
        <v>2390</v>
      </c>
      <c r="B2392" s="3" t="s">
        <v>2391</v>
      </c>
      <c r="C2392" s="3" t="s">
        <v>6500</v>
      </c>
      <c r="D2392">
        <v>510000</v>
      </c>
      <c r="E2392" s="5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8325</v>
      </c>
      <c r="O2392" s="10">
        <f t="shared" si="222"/>
        <v>0</v>
      </c>
      <c r="P2392" s="5" t="str">
        <f t="shared" si="223"/>
        <v>0</v>
      </c>
      <c r="Q2392" t="str">
        <f t="shared" si="224"/>
        <v>technology</v>
      </c>
      <c r="R2392" t="str">
        <f t="shared" si="225"/>
        <v>web</v>
      </c>
      <c r="S2392" s="14">
        <f t="shared" si="226"/>
        <v>41968.262314814812</v>
      </c>
      <c r="T2392" s="14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 s="5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8325</v>
      </c>
      <c r="O2393" s="10">
        <f t="shared" si="222"/>
        <v>0.125</v>
      </c>
      <c r="P2393" s="5">
        <f t="shared" si="223"/>
        <v>25</v>
      </c>
      <c r="Q2393" t="str">
        <f t="shared" si="224"/>
        <v>technology</v>
      </c>
      <c r="R2393" t="str">
        <f t="shared" si="225"/>
        <v>web</v>
      </c>
      <c r="S2393" s="14">
        <f t="shared" si="226"/>
        <v>42064.794490740736</v>
      </c>
      <c r="T2393" s="14">
        <f t="shared" si="227"/>
        <v>42094.752824074079</v>
      </c>
    </row>
    <row r="2394" spans="1:20" ht="45" x14ac:dyDescent="0.25">
      <c r="A2394">
        <v>2392</v>
      </c>
      <c r="B2394" s="3" t="s">
        <v>2393</v>
      </c>
      <c r="C2394" s="3" t="s">
        <v>6502</v>
      </c>
      <c r="D2394">
        <v>4200</v>
      </c>
      <c r="E2394" s="5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8325</v>
      </c>
      <c r="O2394" s="10">
        <f t="shared" si="222"/>
        <v>0</v>
      </c>
      <c r="P2394" s="5" t="str">
        <f t="shared" si="223"/>
        <v>0</v>
      </c>
      <c r="Q2394" t="str">
        <f t="shared" si="224"/>
        <v>technology</v>
      </c>
      <c r="R2394" t="str">
        <f t="shared" si="225"/>
        <v>web</v>
      </c>
      <c r="S2394" s="14">
        <f t="shared" si="226"/>
        <v>42276.120636574073</v>
      </c>
      <c r="T2394" s="14">
        <f t="shared" si="227"/>
        <v>42306.120636574073</v>
      </c>
    </row>
    <row r="2395" spans="1:20" ht="45" x14ac:dyDescent="0.25">
      <c r="A2395">
        <v>2393</v>
      </c>
      <c r="B2395" s="3" t="s">
        <v>2394</v>
      </c>
      <c r="C2395" s="3" t="s">
        <v>6503</v>
      </c>
      <c r="D2395">
        <v>100000</v>
      </c>
      <c r="E2395" s="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8325</v>
      </c>
      <c r="O2395" s="10">
        <f t="shared" si="222"/>
        <v>0.05</v>
      </c>
      <c r="P2395" s="5">
        <f t="shared" si="223"/>
        <v>50</v>
      </c>
      <c r="Q2395" t="str">
        <f t="shared" si="224"/>
        <v>technology</v>
      </c>
      <c r="R2395" t="str">
        <f t="shared" si="225"/>
        <v>web</v>
      </c>
      <c r="S2395" s="14">
        <f t="shared" si="226"/>
        <v>42194.648344907408</v>
      </c>
      <c r="T2395" s="14">
        <f t="shared" si="227"/>
        <v>42224.648344907408</v>
      </c>
    </row>
    <row r="2396" spans="1:20" ht="45" x14ac:dyDescent="0.25">
      <c r="A2396">
        <v>2394</v>
      </c>
      <c r="B2396" s="3" t="s">
        <v>2395</v>
      </c>
      <c r="C2396" s="3" t="s">
        <v>6504</v>
      </c>
      <c r="D2396">
        <v>5000</v>
      </c>
      <c r="E2396" s="5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8325</v>
      </c>
      <c r="O2396" s="10">
        <f t="shared" si="222"/>
        <v>0.06</v>
      </c>
      <c r="P2396" s="5">
        <f t="shared" si="223"/>
        <v>1.5</v>
      </c>
      <c r="Q2396" t="str">
        <f t="shared" si="224"/>
        <v>technology</v>
      </c>
      <c r="R2396" t="str">
        <f t="shared" si="225"/>
        <v>web</v>
      </c>
      <c r="S2396" s="14">
        <f t="shared" si="226"/>
        <v>42031.362187499995</v>
      </c>
      <c r="T2396" s="14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 s="5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8325</v>
      </c>
      <c r="O2397" s="10">
        <f t="shared" si="222"/>
        <v>0</v>
      </c>
      <c r="P2397" s="5" t="str">
        <f t="shared" si="223"/>
        <v>0</v>
      </c>
      <c r="Q2397" t="str">
        <f t="shared" si="224"/>
        <v>technology</v>
      </c>
      <c r="R2397" t="str">
        <f t="shared" si="225"/>
        <v>web</v>
      </c>
      <c r="S2397" s="14">
        <f t="shared" si="226"/>
        <v>42717.121377314819</v>
      </c>
      <c r="T2397" s="14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 s="5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8325</v>
      </c>
      <c r="O2398" s="10">
        <f t="shared" si="222"/>
        <v>0.2</v>
      </c>
      <c r="P2398" s="5">
        <f t="shared" si="223"/>
        <v>10</v>
      </c>
      <c r="Q2398" t="str">
        <f t="shared" si="224"/>
        <v>technology</v>
      </c>
      <c r="R2398" t="str">
        <f t="shared" si="225"/>
        <v>web</v>
      </c>
      <c r="S2398" s="14">
        <f t="shared" si="226"/>
        <v>42262.849050925928</v>
      </c>
      <c r="T2398" s="14">
        <f t="shared" si="227"/>
        <v>42292.849050925928</v>
      </c>
    </row>
    <row r="2399" spans="1:20" ht="45" x14ac:dyDescent="0.25">
      <c r="A2399">
        <v>2397</v>
      </c>
      <c r="B2399" s="3" t="s">
        <v>2398</v>
      </c>
      <c r="C2399" s="3" t="s">
        <v>6507</v>
      </c>
      <c r="D2399">
        <v>124000</v>
      </c>
      <c r="E2399" s="5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8325</v>
      </c>
      <c r="O2399" s="10">
        <f t="shared" si="222"/>
        <v>0</v>
      </c>
      <c r="P2399" s="5" t="str">
        <f t="shared" si="223"/>
        <v>0</v>
      </c>
      <c r="Q2399" t="str">
        <f t="shared" si="224"/>
        <v>technology</v>
      </c>
      <c r="R2399" t="str">
        <f t="shared" si="225"/>
        <v>web</v>
      </c>
      <c r="S2399" s="14">
        <f t="shared" si="226"/>
        <v>41976.88490740741</v>
      </c>
      <c r="T2399" s="14">
        <f t="shared" si="227"/>
        <v>42006.88490740741</v>
      </c>
    </row>
    <row r="2400" spans="1:20" ht="45" x14ac:dyDescent="0.25">
      <c r="A2400">
        <v>2398</v>
      </c>
      <c r="B2400" s="3" t="s">
        <v>2399</v>
      </c>
      <c r="C2400" s="3" t="s">
        <v>6508</v>
      </c>
      <c r="D2400">
        <v>4000</v>
      </c>
      <c r="E2400" s="5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8325</v>
      </c>
      <c r="O2400" s="10">
        <f t="shared" si="222"/>
        <v>0</v>
      </c>
      <c r="P2400" s="5" t="str">
        <f t="shared" si="223"/>
        <v>0</v>
      </c>
      <c r="Q2400" t="str">
        <f t="shared" si="224"/>
        <v>technology</v>
      </c>
      <c r="R2400" t="str">
        <f t="shared" si="225"/>
        <v>web</v>
      </c>
      <c r="S2400" s="14">
        <f t="shared" si="226"/>
        <v>42157.916481481487</v>
      </c>
      <c r="T2400" s="14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 s="5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8325</v>
      </c>
      <c r="O2401" s="10">
        <f t="shared" si="222"/>
        <v>0</v>
      </c>
      <c r="P2401" s="5" t="str">
        <f t="shared" si="223"/>
        <v>0</v>
      </c>
      <c r="Q2401" t="str">
        <f t="shared" si="224"/>
        <v>technology</v>
      </c>
      <c r="R2401" t="str">
        <f t="shared" si="225"/>
        <v>web</v>
      </c>
      <c r="S2401" s="14">
        <f t="shared" si="226"/>
        <v>41956.853078703702</v>
      </c>
      <c r="T2401" s="14">
        <f t="shared" si="227"/>
        <v>41991.853078703702</v>
      </c>
    </row>
    <row r="2402" spans="1:20" ht="45" x14ac:dyDescent="0.25">
      <c r="A2402">
        <v>2400</v>
      </c>
      <c r="B2402" s="3" t="s">
        <v>2401</v>
      </c>
      <c r="C2402" s="3" t="s">
        <v>6510</v>
      </c>
      <c r="D2402">
        <v>50000</v>
      </c>
      <c r="E2402" s="5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8325</v>
      </c>
      <c r="O2402" s="10">
        <f t="shared" si="222"/>
        <v>0</v>
      </c>
      <c r="P2402" s="5" t="str">
        <f t="shared" si="223"/>
        <v>0</v>
      </c>
      <c r="Q2402" t="str">
        <f t="shared" si="224"/>
        <v>technology</v>
      </c>
      <c r="R2402" t="str">
        <f t="shared" si="225"/>
        <v>web</v>
      </c>
      <c r="S2402" s="14">
        <f t="shared" si="226"/>
        <v>42444.268101851849</v>
      </c>
      <c r="T2402" s="14">
        <f t="shared" si="227"/>
        <v>42474.268101851849</v>
      </c>
    </row>
    <row r="2403" spans="1:20" ht="45" x14ac:dyDescent="0.25">
      <c r="A2403">
        <v>2401</v>
      </c>
      <c r="B2403" s="3" t="s">
        <v>2402</v>
      </c>
      <c r="C2403" s="3" t="s">
        <v>6511</v>
      </c>
      <c r="D2403">
        <v>28000</v>
      </c>
      <c r="E2403" s="5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8337</v>
      </c>
      <c r="O2403" s="10">
        <f t="shared" si="222"/>
        <v>0.71785714285714286</v>
      </c>
      <c r="P2403" s="5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4">
        <f t="shared" si="226"/>
        <v>42374.822870370372</v>
      </c>
      <c r="T2403" s="14">
        <f t="shared" si="227"/>
        <v>42434.822870370372</v>
      </c>
    </row>
    <row r="2404" spans="1:20" x14ac:dyDescent="0.25">
      <c r="A2404">
        <v>2402</v>
      </c>
      <c r="B2404" s="3" t="s">
        <v>2403</v>
      </c>
      <c r="C2404" s="3" t="s">
        <v>6512</v>
      </c>
      <c r="D2404">
        <v>12000</v>
      </c>
      <c r="E2404" s="5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8337</v>
      </c>
      <c r="O2404" s="10">
        <f t="shared" si="222"/>
        <v>0.43333333333333329</v>
      </c>
      <c r="P2404" s="5">
        <f t="shared" si="223"/>
        <v>52</v>
      </c>
      <c r="Q2404" t="str">
        <f t="shared" si="224"/>
        <v>food</v>
      </c>
      <c r="R2404" t="str">
        <f t="shared" si="225"/>
        <v>food trucks</v>
      </c>
      <c r="S2404" s="14">
        <f t="shared" si="226"/>
        <v>42107.679756944446</v>
      </c>
      <c r="T2404" s="14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 s="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8337</v>
      </c>
      <c r="O2405" s="10">
        <f t="shared" si="222"/>
        <v>16.833333333333332</v>
      </c>
      <c r="P2405" s="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4">
        <f t="shared" si="226"/>
        <v>42399.882615740738</v>
      </c>
      <c r="T2405" s="14">
        <f t="shared" si="227"/>
        <v>42459.840949074074</v>
      </c>
    </row>
    <row r="2406" spans="1:20" ht="45" x14ac:dyDescent="0.25">
      <c r="A2406">
        <v>2404</v>
      </c>
      <c r="B2406" s="3" t="s">
        <v>2405</v>
      </c>
      <c r="C2406" s="3" t="s">
        <v>6514</v>
      </c>
      <c r="D2406">
        <v>15000</v>
      </c>
      <c r="E2406" s="5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8337</v>
      </c>
      <c r="O2406" s="10">
        <f t="shared" si="222"/>
        <v>0</v>
      </c>
      <c r="P2406" s="5" t="str">
        <f t="shared" si="223"/>
        <v>0</v>
      </c>
      <c r="Q2406" t="str">
        <f t="shared" si="224"/>
        <v>food</v>
      </c>
      <c r="R2406" t="str">
        <f t="shared" si="225"/>
        <v>food trucks</v>
      </c>
      <c r="S2406" s="14">
        <f t="shared" si="226"/>
        <v>42342.03943287037</v>
      </c>
      <c r="T2406" s="14">
        <f t="shared" si="227"/>
        <v>42372.03943287037</v>
      </c>
    </row>
    <row r="2407" spans="1:20" ht="30" x14ac:dyDescent="0.25">
      <c r="A2407">
        <v>2405</v>
      </c>
      <c r="B2407" s="3" t="s">
        <v>2406</v>
      </c>
      <c r="C2407" s="3" t="s">
        <v>6515</v>
      </c>
      <c r="D2407">
        <v>5000</v>
      </c>
      <c r="E2407" s="5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8337</v>
      </c>
      <c r="O2407" s="10">
        <f t="shared" si="222"/>
        <v>22.52</v>
      </c>
      <c r="P2407" s="5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4">
        <f t="shared" si="226"/>
        <v>42595.585358796292</v>
      </c>
      <c r="T2407" s="14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 s="5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8337</v>
      </c>
      <c r="O2408" s="10">
        <f t="shared" si="222"/>
        <v>41.384615384615387</v>
      </c>
      <c r="P2408" s="5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4">
        <f t="shared" si="226"/>
        <v>41983.110995370371</v>
      </c>
      <c r="T2408" s="14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 s="5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8337</v>
      </c>
      <c r="O2409" s="10">
        <f t="shared" si="222"/>
        <v>25.259090909090908</v>
      </c>
      <c r="P2409" s="5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4">
        <f t="shared" si="226"/>
        <v>42082.575555555552</v>
      </c>
      <c r="T2409" s="14">
        <f t="shared" si="227"/>
        <v>42105.25</v>
      </c>
    </row>
    <row r="2410" spans="1:20" ht="30" x14ac:dyDescent="0.25">
      <c r="A2410">
        <v>2408</v>
      </c>
      <c r="B2410" s="3" t="s">
        <v>2409</v>
      </c>
      <c r="C2410" s="3" t="s">
        <v>6518</v>
      </c>
      <c r="D2410">
        <v>15000</v>
      </c>
      <c r="E2410" s="5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8337</v>
      </c>
      <c r="O2410" s="10">
        <f t="shared" si="222"/>
        <v>0.2</v>
      </c>
      <c r="P2410" s="5">
        <f t="shared" si="223"/>
        <v>15</v>
      </c>
      <c r="Q2410" t="str">
        <f t="shared" si="224"/>
        <v>food</v>
      </c>
      <c r="R2410" t="str">
        <f t="shared" si="225"/>
        <v>food trucks</v>
      </c>
      <c r="S2410" s="14">
        <f t="shared" si="226"/>
        <v>41919.140706018516</v>
      </c>
      <c r="T2410" s="14">
        <f t="shared" si="227"/>
        <v>41949.182372685187</v>
      </c>
    </row>
    <row r="2411" spans="1:20" ht="30" x14ac:dyDescent="0.25">
      <c r="A2411">
        <v>2409</v>
      </c>
      <c r="B2411" s="3" t="s">
        <v>2410</v>
      </c>
      <c r="C2411" s="3" t="s">
        <v>6519</v>
      </c>
      <c r="D2411">
        <v>25000</v>
      </c>
      <c r="E2411" s="5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8337</v>
      </c>
      <c r="O2411" s="10">
        <f t="shared" si="222"/>
        <v>1.8399999999999999</v>
      </c>
      <c r="P2411" s="5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4">
        <f t="shared" si="226"/>
        <v>42204.875868055555</v>
      </c>
      <c r="T2411" s="14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 s="5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8337</v>
      </c>
      <c r="O2412" s="10">
        <f t="shared" si="222"/>
        <v>0</v>
      </c>
      <c r="P2412" s="5" t="str">
        <f t="shared" si="223"/>
        <v>0</v>
      </c>
      <c r="Q2412" t="str">
        <f t="shared" si="224"/>
        <v>food</v>
      </c>
      <c r="R2412" t="str">
        <f t="shared" si="225"/>
        <v>food trucks</v>
      </c>
      <c r="S2412" s="14">
        <f t="shared" si="226"/>
        <v>42224.408275462964</v>
      </c>
      <c r="T2412" s="14">
        <f t="shared" si="227"/>
        <v>42254.408275462964</v>
      </c>
    </row>
    <row r="2413" spans="1:20" ht="45" x14ac:dyDescent="0.25">
      <c r="A2413">
        <v>2411</v>
      </c>
      <c r="B2413" s="3" t="s">
        <v>2412</v>
      </c>
      <c r="C2413" s="3" t="s">
        <v>6521</v>
      </c>
      <c r="D2413">
        <v>25000</v>
      </c>
      <c r="E2413" s="5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8337</v>
      </c>
      <c r="O2413" s="10">
        <f t="shared" si="222"/>
        <v>0.60399999999999998</v>
      </c>
      <c r="P2413" s="5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4">
        <f t="shared" si="226"/>
        <v>42211.732430555552</v>
      </c>
      <c r="T2413" s="14">
        <f t="shared" si="227"/>
        <v>42241.732430555552</v>
      </c>
    </row>
    <row r="2414" spans="1:20" ht="45" x14ac:dyDescent="0.25">
      <c r="A2414">
        <v>2412</v>
      </c>
      <c r="B2414" s="3" t="s">
        <v>2413</v>
      </c>
      <c r="C2414" s="3" t="s">
        <v>6522</v>
      </c>
      <c r="D2414">
        <v>8000</v>
      </c>
      <c r="E2414" s="5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8337</v>
      </c>
      <c r="O2414" s="10">
        <f t="shared" si="222"/>
        <v>0</v>
      </c>
      <c r="P2414" s="5" t="str">
        <f t="shared" si="223"/>
        <v>0</v>
      </c>
      <c r="Q2414" t="str">
        <f t="shared" si="224"/>
        <v>food</v>
      </c>
      <c r="R2414" t="str">
        <f t="shared" si="225"/>
        <v>food trucks</v>
      </c>
      <c r="S2414" s="14">
        <f t="shared" si="226"/>
        <v>42655.736956018518</v>
      </c>
      <c r="T2414" s="14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 s="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8337</v>
      </c>
      <c r="O2415" s="10">
        <f t="shared" si="222"/>
        <v>0.83333333333333337</v>
      </c>
      <c r="P2415" s="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4">
        <f t="shared" si="226"/>
        <v>41760.10974537037</v>
      </c>
      <c r="T2415" s="14">
        <f t="shared" si="227"/>
        <v>41790.979166666664</v>
      </c>
    </row>
    <row r="2416" spans="1:20" ht="45" x14ac:dyDescent="0.25">
      <c r="A2416">
        <v>2414</v>
      </c>
      <c r="B2416" s="3" t="s">
        <v>2415</v>
      </c>
      <c r="C2416" s="3" t="s">
        <v>6524</v>
      </c>
      <c r="D2416">
        <v>15000</v>
      </c>
      <c r="E2416" s="5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8337</v>
      </c>
      <c r="O2416" s="10">
        <f t="shared" si="222"/>
        <v>3.0666666666666664</v>
      </c>
      <c r="P2416" s="5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4">
        <f t="shared" si="226"/>
        <v>42198.695138888885</v>
      </c>
      <c r="T2416" s="14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 s="5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8337</v>
      </c>
      <c r="O2417" s="10">
        <f t="shared" si="222"/>
        <v>0.55833333333333335</v>
      </c>
      <c r="P2417" s="5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4">
        <f t="shared" si="226"/>
        <v>42536.862800925926</v>
      </c>
      <c r="T2417" s="14">
        <f t="shared" si="227"/>
        <v>42566.862800925926</v>
      </c>
    </row>
    <row r="2418" spans="1:20" ht="45" x14ac:dyDescent="0.25">
      <c r="A2418">
        <v>2416</v>
      </c>
      <c r="B2418" s="3" t="s">
        <v>2417</v>
      </c>
      <c r="C2418" s="3" t="s">
        <v>6526</v>
      </c>
      <c r="D2418">
        <v>20000</v>
      </c>
      <c r="E2418" s="5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8337</v>
      </c>
      <c r="O2418" s="10">
        <f t="shared" si="222"/>
        <v>2.5000000000000001E-2</v>
      </c>
      <c r="P2418" s="5">
        <f t="shared" si="223"/>
        <v>5</v>
      </c>
      <c r="Q2418" t="str">
        <f t="shared" si="224"/>
        <v>food</v>
      </c>
      <c r="R2418" t="str">
        <f t="shared" si="225"/>
        <v>food trucks</v>
      </c>
      <c r="S2418" s="14">
        <f t="shared" si="226"/>
        <v>42019.737766203703</v>
      </c>
      <c r="T2418" s="14">
        <f t="shared" si="227"/>
        <v>42077.625</v>
      </c>
    </row>
    <row r="2419" spans="1:20" ht="45" x14ac:dyDescent="0.25">
      <c r="A2419">
        <v>2417</v>
      </c>
      <c r="B2419" s="3" t="s">
        <v>2418</v>
      </c>
      <c r="C2419" s="3" t="s">
        <v>6527</v>
      </c>
      <c r="D2419">
        <v>1000</v>
      </c>
      <c r="E2419" s="5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8337</v>
      </c>
      <c r="O2419" s="10">
        <f t="shared" si="222"/>
        <v>0</v>
      </c>
      <c r="P2419" s="5" t="str">
        <f t="shared" si="223"/>
        <v>0</v>
      </c>
      <c r="Q2419" t="str">
        <f t="shared" si="224"/>
        <v>food</v>
      </c>
      <c r="R2419" t="str">
        <f t="shared" si="225"/>
        <v>food trucks</v>
      </c>
      <c r="S2419" s="14">
        <f t="shared" si="226"/>
        <v>41831.884108796294</v>
      </c>
      <c r="T2419" s="14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 s="5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8337</v>
      </c>
      <c r="O2420" s="10">
        <f t="shared" si="222"/>
        <v>0.02</v>
      </c>
      <c r="P2420" s="5">
        <f t="shared" si="223"/>
        <v>1</v>
      </c>
      <c r="Q2420" t="str">
        <f t="shared" si="224"/>
        <v>food</v>
      </c>
      <c r="R2420" t="str">
        <f t="shared" si="225"/>
        <v>food trucks</v>
      </c>
      <c r="S2420" s="14">
        <f t="shared" si="226"/>
        <v>42027.856990740736</v>
      </c>
      <c r="T2420" s="14">
        <f t="shared" si="227"/>
        <v>42087.815324074079</v>
      </c>
    </row>
    <row r="2421" spans="1:20" ht="45" x14ac:dyDescent="0.25">
      <c r="A2421">
        <v>2419</v>
      </c>
      <c r="B2421" s="3" t="s">
        <v>2420</v>
      </c>
      <c r="C2421" s="3" t="s">
        <v>6529</v>
      </c>
      <c r="D2421">
        <v>3000</v>
      </c>
      <c r="E2421" s="5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8337</v>
      </c>
      <c r="O2421" s="10">
        <f t="shared" si="222"/>
        <v>0</v>
      </c>
      <c r="P2421" s="5" t="str">
        <f t="shared" si="223"/>
        <v>0</v>
      </c>
      <c r="Q2421" t="str">
        <f t="shared" si="224"/>
        <v>food</v>
      </c>
      <c r="R2421" t="str">
        <f t="shared" si="225"/>
        <v>food trucks</v>
      </c>
      <c r="S2421" s="14">
        <f t="shared" si="226"/>
        <v>41993.738298611104</v>
      </c>
      <c r="T2421" s="14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 s="5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8337</v>
      </c>
      <c r="O2422" s="10">
        <f t="shared" si="222"/>
        <v>14.825133372851216</v>
      </c>
      <c r="P2422" s="5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4">
        <f t="shared" si="226"/>
        <v>41893.028877314813</v>
      </c>
      <c r="T2422" s="14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 s="5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8337</v>
      </c>
      <c r="O2423" s="10">
        <f t="shared" si="222"/>
        <v>1.6666666666666666E-2</v>
      </c>
      <c r="P2423" s="5">
        <f t="shared" si="223"/>
        <v>1</v>
      </c>
      <c r="Q2423" t="str">
        <f t="shared" si="224"/>
        <v>food</v>
      </c>
      <c r="R2423" t="str">
        <f t="shared" si="225"/>
        <v>food trucks</v>
      </c>
      <c r="S2423" s="14">
        <f t="shared" si="226"/>
        <v>42026.687453703707</v>
      </c>
      <c r="T2423" s="14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 s="5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8337</v>
      </c>
      <c r="O2424" s="10">
        <f t="shared" si="222"/>
        <v>0.2</v>
      </c>
      <c r="P2424" s="5">
        <f t="shared" si="223"/>
        <v>1</v>
      </c>
      <c r="Q2424" t="str">
        <f t="shared" si="224"/>
        <v>food</v>
      </c>
      <c r="R2424" t="str">
        <f t="shared" si="225"/>
        <v>food trucks</v>
      </c>
      <c r="S2424" s="14">
        <f t="shared" si="226"/>
        <v>42044.724953703699</v>
      </c>
      <c r="T2424" s="14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 s="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8337</v>
      </c>
      <c r="O2425" s="10">
        <f t="shared" si="222"/>
        <v>1.3333333333333334E-2</v>
      </c>
      <c r="P2425" s="5">
        <f t="shared" si="223"/>
        <v>8</v>
      </c>
      <c r="Q2425" t="str">
        <f t="shared" si="224"/>
        <v>food</v>
      </c>
      <c r="R2425" t="str">
        <f t="shared" si="225"/>
        <v>food trucks</v>
      </c>
      <c r="S2425" s="14">
        <f t="shared" si="226"/>
        <v>41974.704745370371</v>
      </c>
      <c r="T2425" s="14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 s="5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8337</v>
      </c>
      <c r="O2426" s="10">
        <f t="shared" si="222"/>
        <v>1.24</v>
      </c>
      <c r="P2426" s="5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4">
        <f t="shared" si="226"/>
        <v>41909.892453703702</v>
      </c>
      <c r="T2426" s="14">
        <f t="shared" si="227"/>
        <v>41939.892453703702</v>
      </c>
    </row>
    <row r="2427" spans="1:20" ht="45" x14ac:dyDescent="0.25">
      <c r="A2427">
        <v>2425</v>
      </c>
      <c r="B2427" s="3" t="s">
        <v>2426</v>
      </c>
      <c r="C2427" s="3" t="s">
        <v>6535</v>
      </c>
      <c r="D2427">
        <v>3500</v>
      </c>
      <c r="E2427" s="5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8337</v>
      </c>
      <c r="O2427" s="10">
        <f t="shared" si="222"/>
        <v>2.8571428571428574E-2</v>
      </c>
      <c r="P2427" s="5">
        <f t="shared" si="223"/>
        <v>1</v>
      </c>
      <c r="Q2427" t="str">
        <f t="shared" si="224"/>
        <v>food</v>
      </c>
      <c r="R2427" t="str">
        <f t="shared" si="225"/>
        <v>food trucks</v>
      </c>
      <c r="S2427" s="14">
        <f t="shared" si="226"/>
        <v>42502.913761574076</v>
      </c>
      <c r="T2427" s="14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 s="5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8337</v>
      </c>
      <c r="O2428" s="10">
        <f t="shared" si="222"/>
        <v>0</v>
      </c>
      <c r="P2428" s="5" t="str">
        <f t="shared" si="223"/>
        <v>0</v>
      </c>
      <c r="Q2428" t="str">
        <f t="shared" si="224"/>
        <v>food</v>
      </c>
      <c r="R2428" t="str">
        <f t="shared" si="225"/>
        <v>food trucks</v>
      </c>
      <c r="S2428" s="14">
        <f t="shared" si="226"/>
        <v>42164.170046296291</v>
      </c>
      <c r="T2428" s="14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 s="5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8337</v>
      </c>
      <c r="O2429" s="10">
        <f t="shared" si="222"/>
        <v>2E-3</v>
      </c>
      <c r="P2429" s="5">
        <f t="shared" si="223"/>
        <v>1</v>
      </c>
      <c r="Q2429" t="str">
        <f t="shared" si="224"/>
        <v>food</v>
      </c>
      <c r="R2429" t="str">
        <f t="shared" si="225"/>
        <v>food trucks</v>
      </c>
      <c r="S2429" s="14">
        <f t="shared" si="226"/>
        <v>42412.318668981476</v>
      </c>
      <c r="T2429" s="14">
        <f t="shared" si="227"/>
        <v>42452.277002314819</v>
      </c>
    </row>
    <row r="2430" spans="1:20" ht="30" x14ac:dyDescent="0.25">
      <c r="A2430">
        <v>2428</v>
      </c>
      <c r="B2430" s="3" t="s">
        <v>2429</v>
      </c>
      <c r="C2430" s="3" t="s">
        <v>6538</v>
      </c>
      <c r="D2430">
        <v>35000</v>
      </c>
      <c r="E2430" s="5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8337</v>
      </c>
      <c r="O2430" s="10">
        <f t="shared" si="222"/>
        <v>2.8571428571428571E-3</v>
      </c>
      <c r="P2430" s="5">
        <f t="shared" si="223"/>
        <v>1</v>
      </c>
      <c r="Q2430" t="str">
        <f t="shared" si="224"/>
        <v>food</v>
      </c>
      <c r="R2430" t="str">
        <f t="shared" si="225"/>
        <v>food trucks</v>
      </c>
      <c r="S2430" s="14">
        <f t="shared" si="226"/>
        <v>42045.784155092595</v>
      </c>
      <c r="T2430" s="14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 s="5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8337</v>
      </c>
      <c r="O2431" s="10">
        <f t="shared" si="222"/>
        <v>1.4321428571428572</v>
      </c>
      <c r="P2431" s="5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4">
        <f t="shared" si="226"/>
        <v>42734.879236111112</v>
      </c>
      <c r="T2431" s="14">
        <f t="shared" si="227"/>
        <v>42771.697222222225</v>
      </c>
    </row>
    <row r="2432" spans="1:20" ht="45" x14ac:dyDescent="0.25">
      <c r="A2432">
        <v>2430</v>
      </c>
      <c r="B2432" s="3" t="s">
        <v>2431</v>
      </c>
      <c r="C2432" s="3" t="s">
        <v>6540</v>
      </c>
      <c r="D2432">
        <v>3000</v>
      </c>
      <c r="E2432" s="5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8337</v>
      </c>
      <c r="O2432" s="10">
        <f t="shared" si="222"/>
        <v>0.70000000000000007</v>
      </c>
      <c r="P2432" s="5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4">
        <f t="shared" si="226"/>
        <v>42382.130833333329</v>
      </c>
      <c r="T2432" s="14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 s="5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8337</v>
      </c>
      <c r="O2433" s="10">
        <f t="shared" si="222"/>
        <v>2E-3</v>
      </c>
      <c r="P2433" s="5">
        <f t="shared" si="223"/>
        <v>1</v>
      </c>
      <c r="Q2433" t="str">
        <f t="shared" si="224"/>
        <v>food</v>
      </c>
      <c r="R2433" t="str">
        <f t="shared" si="225"/>
        <v>food trucks</v>
      </c>
      <c r="S2433" s="14">
        <f t="shared" si="226"/>
        <v>42489.099687499998</v>
      </c>
      <c r="T2433" s="14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 s="5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8337</v>
      </c>
      <c r="O2434" s="10">
        <f t="shared" ref="O2434:O2497" si="228">(E2434/D2434)*100</f>
        <v>1.4285714285714287E-2</v>
      </c>
      <c r="P2434" s="5">
        <f t="shared" ref="P2434:P2497" si="229">IFERROR((E2434/L2434),"0")</f>
        <v>1</v>
      </c>
      <c r="Q2434" t="str">
        <f t="shared" ref="Q2434:Q2497" si="230">LEFT(N2434,FIND("/",N2434)-1)</f>
        <v>food</v>
      </c>
      <c r="R2434" t="str">
        <f t="shared" ref="R2434:R2497" si="231">RIGHT(N2434,LEN(N2434)-SEARCH("/",N2434))</f>
        <v>food trucks</v>
      </c>
      <c r="S2434" s="14">
        <f t="shared" ref="S2434:S2497" si="232">(((J2434/60)/60)/24) + DATE(1970,1,1)</f>
        <v>42041.218715277777</v>
      </c>
      <c r="T2434" s="14">
        <f t="shared" ref="T2434:T2497" si="233">(((I2434/60)/60)/24) + DATE(1970,1,1)</f>
        <v>42071.218715277777</v>
      </c>
    </row>
    <row r="2435" spans="1:20" ht="45" x14ac:dyDescent="0.25">
      <c r="A2435">
        <v>2433</v>
      </c>
      <c r="B2435" s="3" t="s">
        <v>2434</v>
      </c>
      <c r="C2435" s="3" t="s">
        <v>6543</v>
      </c>
      <c r="D2435">
        <v>10000</v>
      </c>
      <c r="E2435" s="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8337</v>
      </c>
      <c r="O2435" s="10">
        <f t="shared" si="228"/>
        <v>0</v>
      </c>
      <c r="P2435" s="5" t="str">
        <f t="shared" si="229"/>
        <v>0</v>
      </c>
      <c r="Q2435" t="str">
        <f t="shared" si="230"/>
        <v>food</v>
      </c>
      <c r="R2435" t="str">
        <f t="shared" si="231"/>
        <v>food trucks</v>
      </c>
      <c r="S2435" s="14">
        <f t="shared" si="232"/>
        <v>42397.89980324074</v>
      </c>
      <c r="T2435" s="14">
        <f t="shared" si="233"/>
        <v>42427.89980324074</v>
      </c>
    </row>
    <row r="2436" spans="1:20" ht="45" x14ac:dyDescent="0.25">
      <c r="A2436">
        <v>2434</v>
      </c>
      <c r="B2436" s="3" t="s">
        <v>2435</v>
      </c>
      <c r="C2436" s="3" t="s">
        <v>6544</v>
      </c>
      <c r="D2436">
        <v>20000</v>
      </c>
      <c r="E2436" s="5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8337</v>
      </c>
      <c r="O2436" s="10">
        <f t="shared" si="228"/>
        <v>0.13</v>
      </c>
      <c r="P2436" s="5">
        <f t="shared" si="229"/>
        <v>13</v>
      </c>
      <c r="Q2436" t="str">
        <f t="shared" si="230"/>
        <v>food</v>
      </c>
      <c r="R2436" t="str">
        <f t="shared" si="231"/>
        <v>food trucks</v>
      </c>
      <c r="S2436" s="14">
        <f t="shared" si="232"/>
        <v>42180.18604166666</v>
      </c>
      <c r="T2436" s="14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 s="5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8337</v>
      </c>
      <c r="O2437" s="10">
        <f t="shared" si="228"/>
        <v>0.48960000000000004</v>
      </c>
      <c r="P2437" s="5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4">
        <f t="shared" si="232"/>
        <v>42252.277615740735</v>
      </c>
      <c r="T2437" s="14">
        <f t="shared" si="233"/>
        <v>42282.277615740735</v>
      </c>
    </row>
    <row r="2438" spans="1:20" ht="45" x14ac:dyDescent="0.25">
      <c r="A2438">
        <v>2436</v>
      </c>
      <c r="B2438" s="3" t="s">
        <v>2437</v>
      </c>
      <c r="C2438" s="3" t="s">
        <v>6546</v>
      </c>
      <c r="D2438">
        <v>117000</v>
      </c>
      <c r="E2438" s="5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8337</v>
      </c>
      <c r="O2438" s="10">
        <f t="shared" si="228"/>
        <v>3.8461538461538464E-2</v>
      </c>
      <c r="P2438" s="5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4">
        <f t="shared" si="232"/>
        <v>42338.615393518514</v>
      </c>
      <c r="T2438" s="14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 s="5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8337</v>
      </c>
      <c r="O2439" s="10">
        <f t="shared" si="228"/>
        <v>0</v>
      </c>
      <c r="P2439" s="5" t="str">
        <f t="shared" si="229"/>
        <v>0</v>
      </c>
      <c r="Q2439" t="str">
        <f t="shared" si="230"/>
        <v>food</v>
      </c>
      <c r="R2439" t="str">
        <f t="shared" si="231"/>
        <v>food trucks</v>
      </c>
      <c r="S2439" s="14">
        <f t="shared" si="232"/>
        <v>42031.965138888889</v>
      </c>
      <c r="T2439" s="14">
        <f t="shared" si="233"/>
        <v>42080.75</v>
      </c>
    </row>
    <row r="2440" spans="1:20" ht="45" x14ac:dyDescent="0.25">
      <c r="A2440">
        <v>2438</v>
      </c>
      <c r="B2440" s="3" t="s">
        <v>2439</v>
      </c>
      <c r="C2440" s="3" t="s">
        <v>6548</v>
      </c>
      <c r="D2440">
        <v>15000</v>
      </c>
      <c r="E2440" s="5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8337</v>
      </c>
      <c r="O2440" s="10">
        <f t="shared" si="228"/>
        <v>0.33333333333333337</v>
      </c>
      <c r="P2440" s="5">
        <f t="shared" si="229"/>
        <v>50</v>
      </c>
      <c r="Q2440" t="str">
        <f t="shared" si="230"/>
        <v>food</v>
      </c>
      <c r="R2440" t="str">
        <f t="shared" si="231"/>
        <v>food trucks</v>
      </c>
      <c r="S2440" s="14">
        <f t="shared" si="232"/>
        <v>42285.91506944444</v>
      </c>
      <c r="T2440" s="14">
        <f t="shared" si="233"/>
        <v>42345.956736111111</v>
      </c>
    </row>
    <row r="2441" spans="1:20" ht="45" x14ac:dyDescent="0.25">
      <c r="A2441">
        <v>2439</v>
      </c>
      <c r="B2441" s="3" t="s">
        <v>2440</v>
      </c>
      <c r="C2441" s="3" t="s">
        <v>6549</v>
      </c>
      <c r="D2441">
        <v>10000</v>
      </c>
      <c r="E2441" s="5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8337</v>
      </c>
      <c r="O2441" s="10">
        <f t="shared" si="228"/>
        <v>0</v>
      </c>
      <c r="P2441" s="5" t="str">
        <f t="shared" si="229"/>
        <v>0</v>
      </c>
      <c r="Q2441" t="str">
        <f t="shared" si="230"/>
        <v>food</v>
      </c>
      <c r="R2441" t="str">
        <f t="shared" si="231"/>
        <v>food trucks</v>
      </c>
      <c r="S2441" s="14">
        <f t="shared" si="232"/>
        <v>42265.818622685183</v>
      </c>
      <c r="T2441" s="14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 s="5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8337</v>
      </c>
      <c r="O2442" s="10">
        <f t="shared" si="228"/>
        <v>0.2</v>
      </c>
      <c r="P2442" s="5">
        <f t="shared" si="229"/>
        <v>5</v>
      </c>
      <c r="Q2442" t="str">
        <f t="shared" si="230"/>
        <v>food</v>
      </c>
      <c r="R2442" t="str">
        <f t="shared" si="231"/>
        <v>food trucks</v>
      </c>
      <c r="S2442" s="14">
        <f t="shared" si="232"/>
        <v>42383.899456018517</v>
      </c>
      <c r="T2442" s="14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 s="5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8351</v>
      </c>
      <c r="O2443" s="10">
        <f t="shared" si="228"/>
        <v>107.88</v>
      </c>
      <c r="P2443" s="5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4">
        <f t="shared" si="232"/>
        <v>42187.125625000001</v>
      </c>
      <c r="T2443" s="14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 s="5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8351</v>
      </c>
      <c r="O2444" s="10">
        <f t="shared" si="228"/>
        <v>125.94166666666666</v>
      </c>
      <c r="P2444" s="5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4">
        <f t="shared" si="232"/>
        <v>42052.666990740734</v>
      </c>
      <c r="T2444" s="14">
        <f t="shared" si="233"/>
        <v>42082.625324074077</v>
      </c>
    </row>
    <row r="2445" spans="1:20" ht="45" x14ac:dyDescent="0.25">
      <c r="A2445">
        <v>2443</v>
      </c>
      <c r="B2445" s="3" t="s">
        <v>2444</v>
      </c>
      <c r="C2445" s="3" t="s">
        <v>6553</v>
      </c>
      <c r="D2445">
        <v>20000</v>
      </c>
      <c r="E2445" s="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8351</v>
      </c>
      <c r="O2445" s="10">
        <f t="shared" si="228"/>
        <v>202.51495</v>
      </c>
      <c r="P2445" s="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4">
        <f t="shared" si="232"/>
        <v>41836.625254629631</v>
      </c>
      <c r="T2445" s="14">
        <f t="shared" si="233"/>
        <v>41866.625254629631</v>
      </c>
    </row>
    <row r="2446" spans="1:20" ht="45" x14ac:dyDescent="0.25">
      <c r="A2446">
        <v>2444</v>
      </c>
      <c r="B2446" s="3" t="s">
        <v>2445</v>
      </c>
      <c r="C2446" s="3" t="s">
        <v>6554</v>
      </c>
      <c r="D2446">
        <v>3000</v>
      </c>
      <c r="E2446" s="5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8351</v>
      </c>
      <c r="O2446" s="10">
        <f t="shared" si="228"/>
        <v>108.60000000000001</v>
      </c>
      <c r="P2446" s="5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4">
        <f t="shared" si="232"/>
        <v>42485.754525462966</v>
      </c>
      <c r="T2446" s="14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 s="5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8351</v>
      </c>
      <c r="O2447" s="10">
        <f t="shared" si="228"/>
        <v>172.8</v>
      </c>
      <c r="P2447" s="5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4">
        <f t="shared" si="232"/>
        <v>42243.190057870372</v>
      </c>
      <c r="T2447" s="14">
        <f t="shared" si="233"/>
        <v>42273.190057870372</v>
      </c>
    </row>
    <row r="2448" spans="1:20" ht="45" x14ac:dyDescent="0.25">
      <c r="A2448">
        <v>2446</v>
      </c>
      <c r="B2448" s="3" t="s">
        <v>2447</v>
      </c>
      <c r="C2448" s="3" t="s">
        <v>6556</v>
      </c>
      <c r="D2448">
        <v>5000</v>
      </c>
      <c r="E2448" s="5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8351</v>
      </c>
      <c r="O2448" s="10">
        <f t="shared" si="228"/>
        <v>167.98</v>
      </c>
      <c r="P2448" s="5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4">
        <f t="shared" si="232"/>
        <v>42670.602673611109</v>
      </c>
      <c r="T2448" s="14">
        <f t="shared" si="233"/>
        <v>42700.64434027778</v>
      </c>
    </row>
    <row r="2449" spans="1:20" ht="45" x14ac:dyDescent="0.25">
      <c r="A2449">
        <v>2447</v>
      </c>
      <c r="B2449" s="3" t="s">
        <v>2448</v>
      </c>
      <c r="C2449" s="3" t="s">
        <v>6557</v>
      </c>
      <c r="D2449">
        <v>2500</v>
      </c>
      <c r="E2449" s="5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8351</v>
      </c>
      <c r="O2449" s="10">
        <f t="shared" si="228"/>
        <v>427.20000000000005</v>
      </c>
      <c r="P2449" s="5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4">
        <f t="shared" si="232"/>
        <v>42654.469826388886</v>
      </c>
      <c r="T2449" s="14">
        <f t="shared" si="233"/>
        <v>42686.166666666672</v>
      </c>
    </row>
    <row r="2450" spans="1:20" ht="45" x14ac:dyDescent="0.25">
      <c r="A2450">
        <v>2448</v>
      </c>
      <c r="B2450" s="3" t="s">
        <v>2449</v>
      </c>
      <c r="C2450" s="3" t="s">
        <v>6558</v>
      </c>
      <c r="D2450">
        <v>400</v>
      </c>
      <c r="E2450" s="5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8351</v>
      </c>
      <c r="O2450" s="10">
        <f t="shared" si="228"/>
        <v>107.5</v>
      </c>
      <c r="P2450" s="5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4">
        <f t="shared" si="232"/>
        <v>42607.316122685181</v>
      </c>
      <c r="T2450" s="14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 s="5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8351</v>
      </c>
      <c r="O2451" s="10">
        <f t="shared" si="228"/>
        <v>108</v>
      </c>
      <c r="P2451" s="5">
        <f t="shared" si="229"/>
        <v>90</v>
      </c>
      <c r="Q2451" t="str">
        <f t="shared" si="230"/>
        <v>food</v>
      </c>
      <c r="R2451" t="str">
        <f t="shared" si="231"/>
        <v>small batch</v>
      </c>
      <c r="S2451" s="14">
        <f t="shared" si="232"/>
        <v>41943.142534722225</v>
      </c>
      <c r="T2451" s="14">
        <f t="shared" si="233"/>
        <v>41973.184201388889</v>
      </c>
    </row>
    <row r="2452" spans="1:20" ht="45" x14ac:dyDescent="0.25">
      <c r="A2452">
        <v>2450</v>
      </c>
      <c r="B2452" s="3" t="s">
        <v>2451</v>
      </c>
      <c r="C2452" s="3" t="s">
        <v>6560</v>
      </c>
      <c r="D2452">
        <v>15000</v>
      </c>
      <c r="E2452" s="5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8351</v>
      </c>
      <c r="O2452" s="10">
        <f t="shared" si="228"/>
        <v>101.53353333333335</v>
      </c>
      <c r="P2452" s="5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4">
        <f t="shared" si="232"/>
        <v>41902.07240740741</v>
      </c>
      <c r="T2452" s="14">
        <f t="shared" si="233"/>
        <v>41940.132638888892</v>
      </c>
    </row>
    <row r="2453" spans="1:20" ht="45" x14ac:dyDescent="0.25">
      <c r="A2453">
        <v>2451</v>
      </c>
      <c r="B2453" s="3" t="s">
        <v>2452</v>
      </c>
      <c r="C2453" s="3" t="s">
        <v>6561</v>
      </c>
      <c r="D2453">
        <v>10000</v>
      </c>
      <c r="E2453" s="5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8351</v>
      </c>
      <c r="O2453" s="10">
        <f t="shared" si="228"/>
        <v>115.45</v>
      </c>
      <c r="P2453" s="5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4">
        <f t="shared" si="232"/>
        <v>42779.908449074079</v>
      </c>
      <c r="T2453" s="14">
        <f t="shared" si="233"/>
        <v>42799.908449074079</v>
      </c>
    </row>
    <row r="2454" spans="1:20" ht="45" x14ac:dyDescent="0.25">
      <c r="A2454">
        <v>2452</v>
      </c>
      <c r="B2454" s="3" t="s">
        <v>2453</v>
      </c>
      <c r="C2454" s="3" t="s">
        <v>6562</v>
      </c>
      <c r="D2454">
        <v>600</v>
      </c>
      <c r="E2454" s="5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8351</v>
      </c>
      <c r="O2454" s="10">
        <f t="shared" si="228"/>
        <v>133.5</v>
      </c>
      <c r="P2454" s="5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4">
        <f t="shared" si="232"/>
        <v>42338.84375</v>
      </c>
      <c r="T2454" s="14">
        <f t="shared" si="233"/>
        <v>42367.958333333328</v>
      </c>
    </row>
    <row r="2455" spans="1:20" ht="45" x14ac:dyDescent="0.25">
      <c r="A2455">
        <v>2453</v>
      </c>
      <c r="B2455" s="3" t="s">
        <v>2454</v>
      </c>
      <c r="C2455" s="3" t="s">
        <v>6563</v>
      </c>
      <c r="D2455">
        <v>3000</v>
      </c>
      <c r="E2455" s="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8351</v>
      </c>
      <c r="O2455" s="10">
        <f t="shared" si="228"/>
        <v>154.69999999999999</v>
      </c>
      <c r="P2455" s="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4">
        <f t="shared" si="232"/>
        <v>42738.692233796297</v>
      </c>
      <c r="T2455" s="14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 s="5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8351</v>
      </c>
      <c r="O2456" s="10">
        <f t="shared" si="228"/>
        <v>100.84571428571429</v>
      </c>
      <c r="P2456" s="5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4">
        <f t="shared" si="232"/>
        <v>42770.201481481476</v>
      </c>
      <c r="T2456" s="14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 s="5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8351</v>
      </c>
      <c r="O2457" s="10">
        <f t="shared" si="228"/>
        <v>182</v>
      </c>
      <c r="P2457" s="5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4">
        <f t="shared" si="232"/>
        <v>42452.781828703708</v>
      </c>
      <c r="T2457" s="14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 s="5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8351</v>
      </c>
      <c r="O2458" s="10">
        <f t="shared" si="228"/>
        <v>180.86666666666667</v>
      </c>
      <c r="P2458" s="5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4">
        <f t="shared" si="232"/>
        <v>42761.961099537039</v>
      </c>
      <c r="T2458" s="14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 s="5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8351</v>
      </c>
      <c r="O2459" s="10">
        <f t="shared" si="228"/>
        <v>102.30434782608695</v>
      </c>
      <c r="P2459" s="5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4">
        <f t="shared" si="232"/>
        <v>42423.602500000001</v>
      </c>
      <c r="T2459" s="14">
        <f t="shared" si="233"/>
        <v>42453.560833333337</v>
      </c>
    </row>
    <row r="2460" spans="1:20" ht="45" x14ac:dyDescent="0.25">
      <c r="A2460">
        <v>2458</v>
      </c>
      <c r="B2460" s="3" t="s">
        <v>2459</v>
      </c>
      <c r="C2460" s="3" t="s">
        <v>6568</v>
      </c>
      <c r="D2460">
        <v>5000</v>
      </c>
      <c r="E2460" s="5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8351</v>
      </c>
      <c r="O2460" s="10">
        <f t="shared" si="228"/>
        <v>110.17999999999999</v>
      </c>
      <c r="P2460" s="5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4">
        <f t="shared" si="232"/>
        <v>42495.871736111112</v>
      </c>
      <c r="T2460" s="14">
        <f t="shared" si="233"/>
        <v>42530.791666666672</v>
      </c>
    </row>
    <row r="2461" spans="1:20" ht="45" x14ac:dyDescent="0.25">
      <c r="A2461">
        <v>2459</v>
      </c>
      <c r="B2461" s="3" t="s">
        <v>2460</v>
      </c>
      <c r="C2461" s="3" t="s">
        <v>6569</v>
      </c>
      <c r="D2461">
        <v>30000</v>
      </c>
      <c r="E2461" s="5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8351</v>
      </c>
      <c r="O2461" s="10">
        <f t="shared" si="228"/>
        <v>102.25</v>
      </c>
      <c r="P2461" s="5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4">
        <f t="shared" si="232"/>
        <v>42407.637557870374</v>
      </c>
      <c r="T2461" s="14">
        <f t="shared" si="233"/>
        <v>42452.595891203702</v>
      </c>
    </row>
    <row r="2462" spans="1:20" ht="45" x14ac:dyDescent="0.25">
      <c r="A2462">
        <v>2460</v>
      </c>
      <c r="B2462" s="3" t="s">
        <v>2461</v>
      </c>
      <c r="C2462" s="3" t="s">
        <v>6570</v>
      </c>
      <c r="D2462">
        <v>8500</v>
      </c>
      <c r="E2462" s="5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8351</v>
      </c>
      <c r="O2462" s="10">
        <f t="shared" si="228"/>
        <v>100.78823529411764</v>
      </c>
      <c r="P2462" s="5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4">
        <f t="shared" si="232"/>
        <v>42704.187118055561</v>
      </c>
      <c r="T2462" s="14">
        <f t="shared" si="233"/>
        <v>42738.178472222222</v>
      </c>
    </row>
    <row r="2463" spans="1:20" ht="45" x14ac:dyDescent="0.25">
      <c r="A2463">
        <v>2461</v>
      </c>
      <c r="B2463" s="3" t="s">
        <v>2462</v>
      </c>
      <c r="C2463" s="3" t="s">
        <v>6571</v>
      </c>
      <c r="D2463">
        <v>7500</v>
      </c>
      <c r="E2463" s="5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8332</v>
      </c>
      <c r="O2463" s="10">
        <f t="shared" si="228"/>
        <v>103.8</v>
      </c>
      <c r="P2463" s="5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4">
        <f t="shared" si="232"/>
        <v>40784.012696759259</v>
      </c>
      <c r="T2463" s="14">
        <f t="shared" si="233"/>
        <v>40817.125</v>
      </c>
    </row>
    <row r="2464" spans="1:20" ht="45" x14ac:dyDescent="0.25">
      <c r="A2464">
        <v>2462</v>
      </c>
      <c r="B2464" s="3" t="s">
        <v>2463</v>
      </c>
      <c r="C2464" s="3" t="s">
        <v>6572</v>
      </c>
      <c r="D2464">
        <v>3000</v>
      </c>
      <c r="E2464" s="5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8332</v>
      </c>
      <c r="O2464" s="10">
        <f t="shared" si="228"/>
        <v>110.70833333333334</v>
      </c>
      <c r="P2464" s="5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4">
        <f t="shared" si="232"/>
        <v>41089.186296296299</v>
      </c>
      <c r="T2464" s="14">
        <f t="shared" si="233"/>
        <v>41109.186296296299</v>
      </c>
    </row>
    <row r="2465" spans="1:20" x14ac:dyDescent="0.25">
      <c r="A2465">
        <v>2463</v>
      </c>
      <c r="B2465" s="3" t="s">
        <v>2464</v>
      </c>
      <c r="C2465" s="3" t="s">
        <v>6573</v>
      </c>
      <c r="D2465">
        <v>2000</v>
      </c>
      <c r="E2465" s="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8332</v>
      </c>
      <c r="O2465" s="10">
        <f t="shared" si="228"/>
        <v>116.25000000000001</v>
      </c>
      <c r="P2465" s="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4">
        <f t="shared" si="232"/>
        <v>41341.111400462964</v>
      </c>
      <c r="T2465" s="14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 s="5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8332</v>
      </c>
      <c r="O2466" s="10">
        <f t="shared" si="228"/>
        <v>111.1</v>
      </c>
      <c r="P2466" s="5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4">
        <f t="shared" si="232"/>
        <v>42248.90042824074</v>
      </c>
      <c r="T2466" s="14">
        <f t="shared" si="233"/>
        <v>42277.811805555553</v>
      </c>
    </row>
    <row r="2467" spans="1:20" ht="30" x14ac:dyDescent="0.25">
      <c r="A2467">
        <v>2465</v>
      </c>
      <c r="B2467" s="3" t="s">
        <v>2466</v>
      </c>
      <c r="C2467" s="3" t="s">
        <v>6575</v>
      </c>
      <c r="D2467">
        <v>700</v>
      </c>
      <c r="E2467" s="5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8332</v>
      </c>
      <c r="O2467" s="10">
        <f t="shared" si="228"/>
        <v>180.14285714285714</v>
      </c>
      <c r="P2467" s="5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4">
        <f t="shared" si="232"/>
        <v>41145.719305555554</v>
      </c>
      <c r="T2467" s="14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 s="5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8332</v>
      </c>
      <c r="O2468" s="10">
        <f t="shared" si="228"/>
        <v>100</v>
      </c>
      <c r="P2468" s="5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4">
        <f t="shared" si="232"/>
        <v>41373.102465277778</v>
      </c>
      <c r="T2468" s="14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 s="5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8332</v>
      </c>
      <c r="O2469" s="10">
        <f t="shared" si="228"/>
        <v>118.5</v>
      </c>
      <c r="P2469" s="5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4">
        <f t="shared" si="232"/>
        <v>41025.874201388891</v>
      </c>
      <c r="T2469" s="14">
        <f t="shared" si="233"/>
        <v>41039.708333333336</v>
      </c>
    </row>
    <row r="2470" spans="1:20" ht="30" x14ac:dyDescent="0.25">
      <c r="A2470">
        <v>2468</v>
      </c>
      <c r="B2470" s="3" t="s">
        <v>2469</v>
      </c>
      <c r="C2470" s="3" t="s">
        <v>6578</v>
      </c>
      <c r="D2470">
        <v>2000</v>
      </c>
      <c r="E2470" s="5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8332</v>
      </c>
      <c r="O2470" s="10">
        <f t="shared" si="228"/>
        <v>107.21700000000001</v>
      </c>
      <c r="P2470" s="5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4">
        <f t="shared" si="232"/>
        <v>41174.154178240737</v>
      </c>
      <c r="T2470" s="14">
        <f t="shared" si="233"/>
        <v>41210.208333333336</v>
      </c>
    </row>
    <row r="2471" spans="1:20" ht="45" x14ac:dyDescent="0.25">
      <c r="A2471">
        <v>2469</v>
      </c>
      <c r="B2471" s="3" t="s">
        <v>2470</v>
      </c>
      <c r="C2471" s="3" t="s">
        <v>6579</v>
      </c>
      <c r="D2471">
        <v>1200</v>
      </c>
      <c r="E2471" s="5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8332</v>
      </c>
      <c r="O2471" s="10">
        <f t="shared" si="228"/>
        <v>113.66666666666667</v>
      </c>
      <c r="P2471" s="5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4">
        <f t="shared" si="232"/>
        <v>40557.429733796293</v>
      </c>
      <c r="T2471" s="14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 s="5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8332</v>
      </c>
      <c r="O2472" s="10">
        <f t="shared" si="228"/>
        <v>103.16400000000002</v>
      </c>
      <c r="P2472" s="5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4">
        <f t="shared" si="232"/>
        <v>41023.07471064815</v>
      </c>
      <c r="T2472" s="14">
        <f t="shared" si="233"/>
        <v>41053.07471064815</v>
      </c>
    </row>
    <row r="2473" spans="1:20" ht="45" x14ac:dyDescent="0.25">
      <c r="A2473">
        <v>2471</v>
      </c>
      <c r="B2473" s="3" t="s">
        <v>2472</v>
      </c>
      <c r="C2473" s="3" t="s">
        <v>6581</v>
      </c>
      <c r="D2473">
        <v>500</v>
      </c>
      <c r="E2473" s="5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8332</v>
      </c>
      <c r="O2473" s="10">
        <f t="shared" si="228"/>
        <v>128</v>
      </c>
      <c r="P2473" s="5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4">
        <f t="shared" si="232"/>
        <v>40893.992962962962</v>
      </c>
      <c r="T2473" s="14">
        <f t="shared" si="233"/>
        <v>40933.992962962962</v>
      </c>
    </row>
    <row r="2474" spans="1:20" ht="45" x14ac:dyDescent="0.25">
      <c r="A2474">
        <v>2472</v>
      </c>
      <c r="B2474" s="3" t="s">
        <v>2473</v>
      </c>
      <c r="C2474" s="3" t="s">
        <v>6582</v>
      </c>
      <c r="D2474">
        <v>7500</v>
      </c>
      <c r="E2474" s="5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8332</v>
      </c>
      <c r="O2474" s="10">
        <f t="shared" si="228"/>
        <v>135.76026666666667</v>
      </c>
      <c r="P2474" s="5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4">
        <f t="shared" si="232"/>
        <v>40354.11550925926</v>
      </c>
      <c r="T2474" s="14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 s="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8332</v>
      </c>
      <c r="O2475" s="10">
        <f t="shared" si="228"/>
        <v>100</v>
      </c>
      <c r="P2475" s="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4">
        <f t="shared" si="232"/>
        <v>41193.748483796298</v>
      </c>
      <c r="T2475" s="14">
        <f t="shared" si="233"/>
        <v>41223.790150462963</v>
      </c>
    </row>
    <row r="2476" spans="1:20" ht="45" x14ac:dyDescent="0.25">
      <c r="A2476">
        <v>2474</v>
      </c>
      <c r="B2476" s="3" t="s">
        <v>2475</v>
      </c>
      <c r="C2476" s="3" t="s">
        <v>6584</v>
      </c>
      <c r="D2476">
        <v>5000</v>
      </c>
      <c r="E2476" s="5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8332</v>
      </c>
      <c r="O2476" s="10">
        <f t="shared" si="228"/>
        <v>100.00360000000002</v>
      </c>
      <c r="P2476" s="5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4">
        <f t="shared" si="232"/>
        <v>40417.011296296296</v>
      </c>
      <c r="T2476" s="14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 s="5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8332</v>
      </c>
      <c r="O2477" s="10">
        <f t="shared" si="228"/>
        <v>104.71999999999998</v>
      </c>
      <c r="P2477" s="5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4">
        <f t="shared" si="232"/>
        <v>40310.287673611114</v>
      </c>
      <c r="T2477" s="14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 s="5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8332</v>
      </c>
      <c r="O2478" s="10">
        <f t="shared" si="228"/>
        <v>105.02249999999999</v>
      </c>
      <c r="P2478" s="5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4">
        <f t="shared" si="232"/>
        <v>41913.328356481477</v>
      </c>
      <c r="T2478" s="14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 s="5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8332</v>
      </c>
      <c r="O2479" s="10">
        <f t="shared" si="228"/>
        <v>171.33333333333334</v>
      </c>
      <c r="P2479" s="5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4">
        <f t="shared" si="232"/>
        <v>41088.691493055558</v>
      </c>
      <c r="T2479" s="14">
        <f t="shared" si="233"/>
        <v>41133.691493055558</v>
      </c>
    </row>
    <row r="2480" spans="1:20" ht="45" x14ac:dyDescent="0.25">
      <c r="A2480">
        <v>2478</v>
      </c>
      <c r="B2480" s="3" t="s">
        <v>2478</v>
      </c>
      <c r="C2480" s="3" t="s">
        <v>6588</v>
      </c>
      <c r="D2480">
        <v>8000</v>
      </c>
      <c r="E2480" s="5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8332</v>
      </c>
      <c r="O2480" s="10">
        <f t="shared" si="228"/>
        <v>127.49999999999999</v>
      </c>
      <c r="P2480" s="5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4">
        <f t="shared" si="232"/>
        <v>41257.950381944444</v>
      </c>
      <c r="T2480" s="14">
        <f t="shared" si="233"/>
        <v>41287.950381944444</v>
      </c>
    </row>
    <row r="2481" spans="1:20" ht="30" x14ac:dyDescent="0.25">
      <c r="A2481">
        <v>2479</v>
      </c>
      <c r="B2481" s="3" t="s">
        <v>2479</v>
      </c>
      <c r="C2481" s="3" t="s">
        <v>6589</v>
      </c>
      <c r="D2481">
        <v>300</v>
      </c>
      <c r="E2481" s="5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8332</v>
      </c>
      <c r="O2481" s="10">
        <f t="shared" si="228"/>
        <v>133.44333333333333</v>
      </c>
      <c r="P2481" s="5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4">
        <f t="shared" si="232"/>
        <v>41107.726782407408</v>
      </c>
      <c r="T2481" s="14">
        <f t="shared" si="233"/>
        <v>41118.083333333336</v>
      </c>
    </row>
    <row r="2482" spans="1:20" ht="45" x14ac:dyDescent="0.25">
      <c r="A2482">
        <v>2480</v>
      </c>
      <c r="B2482" s="3" t="s">
        <v>2480</v>
      </c>
      <c r="C2482" s="3" t="s">
        <v>6590</v>
      </c>
      <c r="D2482">
        <v>2000</v>
      </c>
      <c r="E2482" s="5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8332</v>
      </c>
      <c r="O2482" s="10">
        <f t="shared" si="228"/>
        <v>100</v>
      </c>
      <c r="P2482" s="5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4">
        <f t="shared" si="232"/>
        <v>42227.936157407406</v>
      </c>
      <c r="T2482" s="14">
        <f t="shared" si="233"/>
        <v>42287.936157407406</v>
      </c>
    </row>
    <row r="2483" spans="1:20" ht="45" x14ac:dyDescent="0.25">
      <c r="A2483">
        <v>2481</v>
      </c>
      <c r="B2483" s="3" t="s">
        <v>2481</v>
      </c>
      <c r="C2483" s="3" t="s">
        <v>6591</v>
      </c>
      <c r="D2483">
        <v>4000</v>
      </c>
      <c r="E2483" s="5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8332</v>
      </c>
      <c r="O2483" s="10">
        <f t="shared" si="228"/>
        <v>112.91099999999999</v>
      </c>
      <c r="P2483" s="5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4">
        <f t="shared" si="232"/>
        <v>40999.645925925928</v>
      </c>
      <c r="T2483" s="14">
        <f t="shared" si="233"/>
        <v>41029.645925925928</v>
      </c>
    </row>
    <row r="2484" spans="1:20" ht="45" x14ac:dyDescent="0.25">
      <c r="A2484">
        <v>2482</v>
      </c>
      <c r="B2484" s="3" t="s">
        <v>2482</v>
      </c>
      <c r="C2484" s="3" t="s">
        <v>6592</v>
      </c>
      <c r="D2484">
        <v>1000</v>
      </c>
      <c r="E2484" s="5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8332</v>
      </c>
      <c r="O2484" s="10">
        <f t="shared" si="228"/>
        <v>100.1</v>
      </c>
      <c r="P2484" s="5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4">
        <f t="shared" si="232"/>
        <v>40711.782210648147</v>
      </c>
      <c r="T2484" s="14">
        <f t="shared" si="233"/>
        <v>40756.782210648147</v>
      </c>
    </row>
    <row r="2485" spans="1:20" ht="30" x14ac:dyDescent="0.25">
      <c r="A2485">
        <v>2483</v>
      </c>
      <c r="B2485" s="3" t="s">
        <v>2483</v>
      </c>
      <c r="C2485" s="3" t="s">
        <v>6593</v>
      </c>
      <c r="D2485">
        <v>1100</v>
      </c>
      <c r="E2485" s="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8332</v>
      </c>
      <c r="O2485" s="10">
        <f t="shared" si="228"/>
        <v>113.72727272727272</v>
      </c>
      <c r="P2485" s="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4">
        <f t="shared" si="232"/>
        <v>40970.750034722223</v>
      </c>
      <c r="T2485" s="14">
        <f t="shared" si="233"/>
        <v>41030.708368055559</v>
      </c>
    </row>
    <row r="2486" spans="1:20" ht="45" x14ac:dyDescent="0.25">
      <c r="A2486">
        <v>2484</v>
      </c>
      <c r="B2486" s="3" t="s">
        <v>2484</v>
      </c>
      <c r="C2486" s="3" t="s">
        <v>6594</v>
      </c>
      <c r="D2486">
        <v>3500</v>
      </c>
      <c r="E2486" s="5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8332</v>
      </c>
      <c r="O2486" s="10">
        <f t="shared" si="228"/>
        <v>119.31742857142855</v>
      </c>
      <c r="P2486" s="5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4">
        <f t="shared" si="232"/>
        <v>40771.916701388887</v>
      </c>
      <c r="T2486" s="14">
        <f t="shared" si="233"/>
        <v>40801.916701388887</v>
      </c>
    </row>
    <row r="2487" spans="1:20" ht="45" x14ac:dyDescent="0.25">
      <c r="A2487">
        <v>2485</v>
      </c>
      <c r="B2487" s="3" t="s">
        <v>2485</v>
      </c>
      <c r="C2487" s="3" t="s">
        <v>6595</v>
      </c>
      <c r="D2487">
        <v>2000</v>
      </c>
      <c r="E2487" s="5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8332</v>
      </c>
      <c r="O2487" s="10">
        <f t="shared" si="228"/>
        <v>103.25</v>
      </c>
      <c r="P2487" s="5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4">
        <f t="shared" si="232"/>
        <v>40793.998599537037</v>
      </c>
      <c r="T2487" s="14">
        <f t="shared" si="233"/>
        <v>40828.998599537037</v>
      </c>
    </row>
    <row r="2488" spans="1:20" ht="45" x14ac:dyDescent="0.25">
      <c r="A2488">
        <v>2486</v>
      </c>
      <c r="B2488" s="3" t="s">
        <v>2486</v>
      </c>
      <c r="C2488" s="3" t="s">
        <v>6596</v>
      </c>
      <c r="D2488">
        <v>300</v>
      </c>
      <c r="E2488" s="5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8332</v>
      </c>
      <c r="O2488" s="10">
        <f t="shared" si="228"/>
        <v>265.66666666666669</v>
      </c>
      <c r="P2488" s="5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4">
        <f t="shared" si="232"/>
        <v>40991.708055555559</v>
      </c>
      <c r="T2488" s="14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 s="5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8332</v>
      </c>
      <c r="O2489" s="10">
        <f t="shared" si="228"/>
        <v>100.05066666666667</v>
      </c>
      <c r="P2489" s="5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4">
        <f t="shared" si="232"/>
        <v>41026.083298611113</v>
      </c>
      <c r="T2489" s="14">
        <f t="shared" si="233"/>
        <v>41056.083298611113</v>
      </c>
    </row>
    <row r="2490" spans="1:20" ht="45" x14ac:dyDescent="0.25">
      <c r="A2490">
        <v>2488</v>
      </c>
      <c r="B2490" s="3" t="s">
        <v>2488</v>
      </c>
      <c r="C2490" s="3" t="s">
        <v>6598</v>
      </c>
      <c r="D2490">
        <v>3000</v>
      </c>
      <c r="E2490" s="5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8332</v>
      </c>
      <c r="O2490" s="10">
        <f t="shared" si="228"/>
        <v>106.69999999999999</v>
      </c>
      <c r="P2490" s="5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4">
        <f t="shared" si="232"/>
        <v>40833.633194444446</v>
      </c>
      <c r="T2490" s="14">
        <f t="shared" si="233"/>
        <v>40863.674861111111</v>
      </c>
    </row>
    <row r="2491" spans="1:20" ht="45" x14ac:dyDescent="0.25">
      <c r="A2491">
        <v>2489</v>
      </c>
      <c r="B2491" s="3" t="s">
        <v>2489</v>
      </c>
      <c r="C2491" s="3" t="s">
        <v>6599</v>
      </c>
      <c r="D2491">
        <v>3500</v>
      </c>
      <c r="E2491" s="5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8332</v>
      </c>
      <c r="O2491" s="10">
        <f t="shared" si="228"/>
        <v>133.67142857142858</v>
      </c>
      <c r="P2491" s="5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4">
        <f t="shared" si="232"/>
        <v>41373.690266203703</v>
      </c>
      <c r="T2491" s="14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 s="5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8332</v>
      </c>
      <c r="O2492" s="10">
        <f t="shared" si="228"/>
        <v>121.39999999999999</v>
      </c>
      <c r="P2492" s="5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4">
        <f t="shared" si="232"/>
        <v>41023.227731481478</v>
      </c>
      <c r="T2492" s="14">
        <f t="shared" si="233"/>
        <v>41083.227731481478</v>
      </c>
    </row>
    <row r="2493" spans="1:20" ht="45" x14ac:dyDescent="0.25">
      <c r="A2493">
        <v>2491</v>
      </c>
      <c r="B2493" s="3" t="s">
        <v>2491</v>
      </c>
      <c r="C2493" s="3" t="s">
        <v>6601</v>
      </c>
      <c r="D2493">
        <v>500</v>
      </c>
      <c r="E2493" s="5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8332</v>
      </c>
      <c r="O2493" s="10">
        <f t="shared" si="228"/>
        <v>103.2</v>
      </c>
      <c r="P2493" s="5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4">
        <f t="shared" si="232"/>
        <v>40542.839282407411</v>
      </c>
      <c r="T2493" s="14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 s="5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8332</v>
      </c>
      <c r="O2494" s="10">
        <f t="shared" si="228"/>
        <v>125</v>
      </c>
      <c r="P2494" s="5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4">
        <f t="shared" si="232"/>
        <v>41024.985972222225</v>
      </c>
      <c r="T2494" s="14">
        <f t="shared" si="233"/>
        <v>41076.415972222225</v>
      </c>
    </row>
    <row r="2495" spans="1:20" ht="45" x14ac:dyDescent="0.25">
      <c r="A2495">
        <v>2493</v>
      </c>
      <c r="B2495" s="3" t="s">
        <v>2493</v>
      </c>
      <c r="C2495" s="3" t="s">
        <v>6603</v>
      </c>
      <c r="D2495">
        <v>20000</v>
      </c>
      <c r="E2495" s="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8332</v>
      </c>
      <c r="O2495" s="10">
        <f t="shared" si="228"/>
        <v>128.69999999999999</v>
      </c>
      <c r="P2495" s="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4">
        <f t="shared" si="232"/>
        <v>41348.168287037035</v>
      </c>
      <c r="T2495" s="14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 s="5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8332</v>
      </c>
      <c r="O2496" s="10">
        <f t="shared" si="228"/>
        <v>101.00533333333333</v>
      </c>
      <c r="P2496" s="5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4">
        <f t="shared" si="232"/>
        <v>41022.645185185182</v>
      </c>
      <c r="T2496" s="14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 s="5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8332</v>
      </c>
      <c r="O2497" s="10">
        <f t="shared" si="228"/>
        <v>127.53666666666665</v>
      </c>
      <c r="P2497" s="5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4">
        <f t="shared" si="232"/>
        <v>41036.946469907409</v>
      </c>
      <c r="T2497" s="14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 s="5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8332</v>
      </c>
      <c r="O2498" s="10">
        <f t="shared" ref="O2498:O2561" si="234">(E2498/D2498)*100</f>
        <v>100</v>
      </c>
      <c r="P2498" s="5">
        <f t="shared" ref="P2498:P2561" si="235">IFERROR((E2498/L2498),"0")</f>
        <v>600</v>
      </c>
      <c r="Q2498" t="str">
        <f t="shared" ref="Q2498:Q2561" si="236">LEFT(N2498,FIND("/",N2498)-1)</f>
        <v>music</v>
      </c>
      <c r="R2498" t="str">
        <f t="shared" ref="R2498:R2561" si="237">RIGHT(N2498,LEN(N2498)-SEARCH("/",N2498))</f>
        <v>indie rock</v>
      </c>
      <c r="S2498" s="14">
        <f t="shared" ref="S2498:S2561" si="238">(((J2498/60)/60)/24) + DATE(1970,1,1)</f>
        <v>41327.996435185189</v>
      </c>
      <c r="T2498" s="14">
        <f t="shared" ref="T2498:T2561" si="239">(((I2498/60)/60)/24) + DATE(1970,1,1)</f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 s="5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8332</v>
      </c>
      <c r="O2499" s="10">
        <f t="shared" si="234"/>
        <v>112.7715</v>
      </c>
      <c r="P2499" s="5">
        <f t="shared" si="235"/>
        <v>80.551071428571419</v>
      </c>
      <c r="Q2499" t="str">
        <f t="shared" si="236"/>
        <v>music</v>
      </c>
      <c r="R2499" t="str">
        <f t="shared" si="237"/>
        <v>indie rock</v>
      </c>
      <c r="S2499" s="14">
        <f t="shared" si="238"/>
        <v>40730.878912037035</v>
      </c>
      <c r="T2499" s="14">
        <f t="shared" si="239"/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 s="5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8332</v>
      </c>
      <c r="O2500" s="10">
        <f t="shared" si="234"/>
        <v>105.60000000000001</v>
      </c>
      <c r="P2500" s="5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4">
        <f t="shared" si="238"/>
        <v>42017.967442129629</v>
      </c>
      <c r="T2500" s="14">
        <f t="shared" si="239"/>
        <v>42031.967442129629</v>
      </c>
    </row>
    <row r="2501" spans="1:20" ht="45" x14ac:dyDescent="0.25">
      <c r="A2501">
        <v>2499</v>
      </c>
      <c r="B2501" s="3" t="s">
        <v>2499</v>
      </c>
      <c r="C2501" s="3" t="s">
        <v>6609</v>
      </c>
      <c r="D2501">
        <v>4000</v>
      </c>
      <c r="E2501" s="5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8332</v>
      </c>
      <c r="O2501" s="10">
        <f t="shared" si="234"/>
        <v>202.625</v>
      </c>
      <c r="P2501" s="5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4">
        <f t="shared" si="238"/>
        <v>41226.648576388885</v>
      </c>
      <c r="T2501" s="14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 s="5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8332</v>
      </c>
      <c r="O2502" s="10">
        <f t="shared" si="234"/>
        <v>113.33333333333333</v>
      </c>
      <c r="P2502" s="5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4">
        <f t="shared" si="238"/>
        <v>41053.772858796299</v>
      </c>
      <c r="T2502" s="14">
        <f t="shared" si="239"/>
        <v>41083.772858796299</v>
      </c>
    </row>
    <row r="2503" spans="1:20" ht="45" x14ac:dyDescent="0.25">
      <c r="A2503">
        <v>2501</v>
      </c>
      <c r="B2503" s="3" t="s">
        <v>2501</v>
      </c>
      <c r="C2503" s="3" t="s">
        <v>6611</v>
      </c>
      <c r="D2503">
        <v>11000</v>
      </c>
      <c r="E2503" s="5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8352</v>
      </c>
      <c r="O2503" s="10">
        <f t="shared" si="234"/>
        <v>2.5545454545454547</v>
      </c>
      <c r="P2503" s="5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4">
        <f t="shared" si="238"/>
        <v>42244.776666666665</v>
      </c>
      <c r="T2503" s="14">
        <f t="shared" si="239"/>
        <v>42274.776666666665</v>
      </c>
    </row>
    <row r="2504" spans="1:20" ht="45" x14ac:dyDescent="0.25">
      <c r="A2504">
        <v>2502</v>
      </c>
      <c r="B2504" s="3" t="s">
        <v>2502</v>
      </c>
      <c r="C2504" s="3" t="s">
        <v>6612</v>
      </c>
      <c r="D2504">
        <v>110000</v>
      </c>
      <c r="E2504" s="5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8352</v>
      </c>
      <c r="O2504" s="10">
        <f t="shared" si="234"/>
        <v>7.8181818181818186E-2</v>
      </c>
      <c r="P2504" s="5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4">
        <f t="shared" si="238"/>
        <v>41858.825439814813</v>
      </c>
      <c r="T2504" s="14">
        <f t="shared" si="239"/>
        <v>41903.825439814813</v>
      </c>
    </row>
    <row r="2505" spans="1:20" ht="45" x14ac:dyDescent="0.25">
      <c r="A2505">
        <v>2503</v>
      </c>
      <c r="B2505" s="3" t="s">
        <v>2503</v>
      </c>
      <c r="C2505" s="3" t="s">
        <v>6613</v>
      </c>
      <c r="D2505">
        <v>10000</v>
      </c>
      <c r="E2505" s="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8352</v>
      </c>
      <c r="O2505" s="10">
        <f t="shared" si="234"/>
        <v>0</v>
      </c>
      <c r="P2505" s="5" t="str">
        <f t="shared" si="235"/>
        <v>0</v>
      </c>
      <c r="Q2505" t="str">
        <f t="shared" si="236"/>
        <v>food</v>
      </c>
      <c r="R2505" t="str">
        <f t="shared" si="237"/>
        <v>restaurants</v>
      </c>
      <c r="S2505" s="14">
        <f t="shared" si="238"/>
        <v>42498.899398148147</v>
      </c>
      <c r="T2505" s="14">
        <f t="shared" si="239"/>
        <v>42528.879166666666</v>
      </c>
    </row>
    <row r="2506" spans="1:20" ht="30" x14ac:dyDescent="0.25">
      <c r="A2506">
        <v>2504</v>
      </c>
      <c r="B2506" s="3" t="s">
        <v>2504</v>
      </c>
      <c r="C2506" s="3" t="s">
        <v>6614</v>
      </c>
      <c r="D2506">
        <v>35000</v>
      </c>
      <c r="E2506" s="5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8352</v>
      </c>
      <c r="O2506" s="10">
        <f t="shared" si="234"/>
        <v>0</v>
      </c>
      <c r="P2506" s="5" t="str">
        <f t="shared" si="235"/>
        <v>0</v>
      </c>
      <c r="Q2506" t="str">
        <f t="shared" si="236"/>
        <v>food</v>
      </c>
      <c r="R2506" t="str">
        <f t="shared" si="237"/>
        <v>restaurants</v>
      </c>
      <c r="S2506" s="14">
        <f t="shared" si="238"/>
        <v>41928.015439814815</v>
      </c>
      <c r="T2506" s="14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 s="5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8352</v>
      </c>
      <c r="O2507" s="10">
        <f t="shared" si="234"/>
        <v>0</v>
      </c>
      <c r="P2507" s="5" t="str">
        <f t="shared" si="235"/>
        <v>0</v>
      </c>
      <c r="Q2507" t="str">
        <f t="shared" si="236"/>
        <v>food</v>
      </c>
      <c r="R2507" t="str">
        <f t="shared" si="237"/>
        <v>restaurants</v>
      </c>
      <c r="S2507" s="14">
        <f t="shared" si="238"/>
        <v>42047.05574074074</v>
      </c>
      <c r="T2507" s="14">
        <f t="shared" si="239"/>
        <v>42077.014074074075</v>
      </c>
    </row>
    <row r="2508" spans="1:20" ht="45" x14ac:dyDescent="0.25">
      <c r="A2508">
        <v>2506</v>
      </c>
      <c r="B2508" s="3" t="s">
        <v>2506</v>
      </c>
      <c r="C2508" s="3" t="s">
        <v>6616</v>
      </c>
      <c r="D2508">
        <v>5000</v>
      </c>
      <c r="E2508" s="5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8352</v>
      </c>
      <c r="O2508" s="10">
        <f t="shared" si="234"/>
        <v>0.6</v>
      </c>
      <c r="P2508" s="5">
        <f t="shared" si="235"/>
        <v>15</v>
      </c>
      <c r="Q2508" t="str">
        <f t="shared" si="236"/>
        <v>food</v>
      </c>
      <c r="R2508" t="str">
        <f t="shared" si="237"/>
        <v>restaurants</v>
      </c>
      <c r="S2508" s="14">
        <f t="shared" si="238"/>
        <v>42258.297094907408</v>
      </c>
      <c r="T2508" s="14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 s="5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8352</v>
      </c>
      <c r="O2509" s="10">
        <f t="shared" si="234"/>
        <v>0</v>
      </c>
      <c r="P2509" s="5" t="str">
        <f t="shared" si="235"/>
        <v>0</v>
      </c>
      <c r="Q2509" t="str">
        <f t="shared" si="236"/>
        <v>food</v>
      </c>
      <c r="R2509" t="str">
        <f t="shared" si="237"/>
        <v>restaurants</v>
      </c>
      <c r="S2509" s="14">
        <f t="shared" si="238"/>
        <v>42105.072962962964</v>
      </c>
      <c r="T2509" s="14">
        <f t="shared" si="239"/>
        <v>42135.072962962964</v>
      </c>
    </row>
    <row r="2510" spans="1:20" ht="45" x14ac:dyDescent="0.25">
      <c r="A2510">
        <v>2508</v>
      </c>
      <c r="B2510" s="3" t="s">
        <v>2508</v>
      </c>
      <c r="C2510" s="3" t="s">
        <v>6618</v>
      </c>
      <c r="D2510">
        <v>20000</v>
      </c>
      <c r="E2510" s="5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8352</v>
      </c>
      <c r="O2510" s="10">
        <f t="shared" si="234"/>
        <v>0</v>
      </c>
      <c r="P2510" s="5" t="str">
        <f t="shared" si="235"/>
        <v>0</v>
      </c>
      <c r="Q2510" t="str">
        <f t="shared" si="236"/>
        <v>food</v>
      </c>
      <c r="R2510" t="str">
        <f t="shared" si="237"/>
        <v>restaurants</v>
      </c>
      <c r="S2510" s="14">
        <f t="shared" si="238"/>
        <v>41835.951782407406</v>
      </c>
      <c r="T2510" s="14">
        <f t="shared" si="239"/>
        <v>41865.951782407406</v>
      </c>
    </row>
    <row r="2511" spans="1:20" ht="45" x14ac:dyDescent="0.25">
      <c r="A2511">
        <v>2509</v>
      </c>
      <c r="B2511" s="3" t="s">
        <v>2509</v>
      </c>
      <c r="C2511" s="3" t="s">
        <v>6619</v>
      </c>
      <c r="D2511">
        <v>95000</v>
      </c>
      <c r="E2511" s="5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8352</v>
      </c>
      <c r="O2511" s="10">
        <f t="shared" si="234"/>
        <v>1.0526315789473684</v>
      </c>
      <c r="P2511" s="5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4">
        <f t="shared" si="238"/>
        <v>42058.809594907405</v>
      </c>
      <c r="T2511" s="14">
        <f t="shared" si="239"/>
        <v>42114.767928240741</v>
      </c>
    </row>
    <row r="2512" spans="1:20" ht="45" x14ac:dyDescent="0.25">
      <c r="A2512">
        <v>2510</v>
      </c>
      <c r="B2512" s="3" t="s">
        <v>2510</v>
      </c>
      <c r="C2512" s="3" t="s">
        <v>6620</v>
      </c>
      <c r="D2512">
        <v>50000</v>
      </c>
      <c r="E2512" s="5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8352</v>
      </c>
      <c r="O2512" s="10">
        <f t="shared" si="234"/>
        <v>0.15</v>
      </c>
      <c r="P2512" s="5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4">
        <f t="shared" si="238"/>
        <v>42078.997361111105</v>
      </c>
      <c r="T2512" s="14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 s="5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8352</v>
      </c>
      <c r="O2513" s="10">
        <f t="shared" si="234"/>
        <v>0</v>
      </c>
      <c r="P2513" s="5" t="str">
        <f t="shared" si="235"/>
        <v>0</v>
      </c>
      <c r="Q2513" t="str">
        <f t="shared" si="236"/>
        <v>food</v>
      </c>
      <c r="R2513" t="str">
        <f t="shared" si="237"/>
        <v>restaurants</v>
      </c>
      <c r="S2513" s="14">
        <f t="shared" si="238"/>
        <v>42371.446909722217</v>
      </c>
      <c r="T2513" s="14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 s="5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8352</v>
      </c>
      <c r="O2514" s="10">
        <f t="shared" si="234"/>
        <v>0</v>
      </c>
      <c r="P2514" s="5" t="str">
        <f t="shared" si="235"/>
        <v>0</v>
      </c>
      <c r="Q2514" t="str">
        <f t="shared" si="236"/>
        <v>food</v>
      </c>
      <c r="R2514" t="str">
        <f t="shared" si="237"/>
        <v>restaurants</v>
      </c>
      <c r="S2514" s="14">
        <f t="shared" si="238"/>
        <v>41971.876863425925</v>
      </c>
      <c r="T2514" s="14">
        <f t="shared" si="239"/>
        <v>41986.876863425925</v>
      </c>
    </row>
    <row r="2515" spans="1:20" ht="45" x14ac:dyDescent="0.25">
      <c r="A2515">
        <v>2513</v>
      </c>
      <c r="B2515" s="3" t="s">
        <v>2513</v>
      </c>
      <c r="C2515" s="3" t="s">
        <v>6623</v>
      </c>
      <c r="D2515">
        <v>180000</v>
      </c>
      <c r="E2515" s="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8352</v>
      </c>
      <c r="O2515" s="10">
        <f t="shared" si="234"/>
        <v>0</v>
      </c>
      <c r="P2515" s="5" t="str">
        <f t="shared" si="235"/>
        <v>0</v>
      </c>
      <c r="Q2515" t="str">
        <f t="shared" si="236"/>
        <v>food</v>
      </c>
      <c r="R2515" t="str">
        <f t="shared" si="237"/>
        <v>restaurants</v>
      </c>
      <c r="S2515" s="14">
        <f t="shared" si="238"/>
        <v>42732.00681712963</v>
      </c>
      <c r="T2515" s="14">
        <f t="shared" si="239"/>
        <v>42792.00681712963</v>
      </c>
    </row>
    <row r="2516" spans="1:20" ht="45" x14ac:dyDescent="0.25">
      <c r="A2516">
        <v>2514</v>
      </c>
      <c r="B2516" s="3" t="s">
        <v>2514</v>
      </c>
      <c r="C2516" s="3" t="s">
        <v>6624</v>
      </c>
      <c r="D2516">
        <v>12000</v>
      </c>
      <c r="E2516" s="5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8352</v>
      </c>
      <c r="O2516" s="10">
        <f t="shared" si="234"/>
        <v>1.7500000000000002</v>
      </c>
      <c r="P2516" s="5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4">
        <f t="shared" si="238"/>
        <v>41854.389780092592</v>
      </c>
      <c r="T2516" s="14">
        <f t="shared" si="239"/>
        <v>41871.389780092592</v>
      </c>
    </row>
    <row r="2517" spans="1:20" ht="45" x14ac:dyDescent="0.25">
      <c r="A2517">
        <v>2515</v>
      </c>
      <c r="B2517" s="3" t="s">
        <v>2515</v>
      </c>
      <c r="C2517" s="3" t="s">
        <v>6625</v>
      </c>
      <c r="D2517">
        <v>5000</v>
      </c>
      <c r="E2517" s="5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8352</v>
      </c>
      <c r="O2517" s="10">
        <f t="shared" si="234"/>
        <v>18.600000000000001</v>
      </c>
      <c r="P2517" s="5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4">
        <f t="shared" si="238"/>
        <v>42027.839733796296</v>
      </c>
      <c r="T2517" s="14">
        <f t="shared" si="239"/>
        <v>42057.839733796296</v>
      </c>
    </row>
    <row r="2518" spans="1:20" ht="45" x14ac:dyDescent="0.25">
      <c r="A2518">
        <v>2516</v>
      </c>
      <c r="B2518" s="3" t="s">
        <v>2516</v>
      </c>
      <c r="C2518" s="3" t="s">
        <v>6626</v>
      </c>
      <c r="D2518">
        <v>22000</v>
      </c>
      <c r="E2518" s="5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8352</v>
      </c>
      <c r="O2518" s="10">
        <f t="shared" si="234"/>
        <v>0</v>
      </c>
      <c r="P2518" s="5" t="str">
        <f t="shared" si="235"/>
        <v>0</v>
      </c>
      <c r="Q2518" t="str">
        <f t="shared" si="236"/>
        <v>food</v>
      </c>
      <c r="R2518" t="str">
        <f t="shared" si="237"/>
        <v>restaurants</v>
      </c>
      <c r="S2518" s="14">
        <f t="shared" si="238"/>
        <v>41942.653379629628</v>
      </c>
      <c r="T2518" s="14">
        <f t="shared" si="239"/>
        <v>41972.6950462963</v>
      </c>
    </row>
    <row r="2519" spans="1:20" ht="45" x14ac:dyDescent="0.25">
      <c r="A2519">
        <v>2517</v>
      </c>
      <c r="B2519" s="3" t="s">
        <v>2517</v>
      </c>
      <c r="C2519" s="3" t="s">
        <v>6627</v>
      </c>
      <c r="D2519">
        <v>18000</v>
      </c>
      <c r="E2519" s="5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8352</v>
      </c>
      <c r="O2519" s="10">
        <f t="shared" si="234"/>
        <v>9.8166666666666664</v>
      </c>
      <c r="P2519" s="5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4">
        <f t="shared" si="238"/>
        <v>42052.802430555559</v>
      </c>
      <c r="T2519" s="14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 s="5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8352</v>
      </c>
      <c r="O2520" s="10">
        <f t="shared" si="234"/>
        <v>0</v>
      </c>
      <c r="P2520" s="5" t="str">
        <f t="shared" si="235"/>
        <v>0</v>
      </c>
      <c r="Q2520" t="str">
        <f t="shared" si="236"/>
        <v>food</v>
      </c>
      <c r="R2520" t="str">
        <f t="shared" si="237"/>
        <v>restaurants</v>
      </c>
      <c r="S2520" s="14">
        <f t="shared" si="238"/>
        <v>41926.680879629632</v>
      </c>
      <c r="T2520" s="14">
        <f t="shared" si="239"/>
        <v>41956.722546296296</v>
      </c>
    </row>
    <row r="2521" spans="1:20" ht="30" x14ac:dyDescent="0.25">
      <c r="A2521">
        <v>2519</v>
      </c>
      <c r="B2521" s="3" t="s">
        <v>2519</v>
      </c>
      <c r="C2521" s="3" t="s">
        <v>6629</v>
      </c>
      <c r="D2521">
        <v>150000</v>
      </c>
      <c r="E2521" s="5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8352</v>
      </c>
      <c r="O2521" s="10">
        <f t="shared" si="234"/>
        <v>4.3333333333333335E-2</v>
      </c>
      <c r="P2521" s="5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4">
        <f t="shared" si="238"/>
        <v>41809.155138888891</v>
      </c>
      <c r="T2521" s="14">
        <f t="shared" si="239"/>
        <v>41839.155138888891</v>
      </c>
    </row>
    <row r="2522" spans="1:20" ht="45" x14ac:dyDescent="0.25">
      <c r="A2522">
        <v>2520</v>
      </c>
      <c r="B2522" s="3" t="s">
        <v>2520</v>
      </c>
      <c r="C2522" s="3" t="s">
        <v>6630</v>
      </c>
      <c r="D2522">
        <v>100000</v>
      </c>
      <c r="E2522" s="5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8352</v>
      </c>
      <c r="O2522" s="10">
        <f t="shared" si="234"/>
        <v>0</v>
      </c>
      <c r="P2522" s="5" t="str">
        <f t="shared" si="235"/>
        <v>0</v>
      </c>
      <c r="Q2522" t="str">
        <f t="shared" si="236"/>
        <v>food</v>
      </c>
      <c r="R2522" t="str">
        <f t="shared" si="237"/>
        <v>restaurants</v>
      </c>
      <c r="S2522" s="14">
        <f t="shared" si="238"/>
        <v>42612.600520833337</v>
      </c>
      <c r="T2522" s="14">
        <f t="shared" si="239"/>
        <v>42658.806249999994</v>
      </c>
    </row>
    <row r="2523" spans="1:20" ht="45" x14ac:dyDescent="0.25">
      <c r="A2523">
        <v>2521</v>
      </c>
      <c r="B2523" s="3" t="s">
        <v>2521</v>
      </c>
      <c r="C2523" s="3" t="s">
        <v>6631</v>
      </c>
      <c r="D2523">
        <v>12500</v>
      </c>
      <c r="E2523" s="5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8353</v>
      </c>
      <c r="O2523" s="10">
        <f t="shared" si="234"/>
        <v>109.48792</v>
      </c>
      <c r="P2523" s="5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4">
        <f t="shared" si="238"/>
        <v>42269.967835648145</v>
      </c>
      <c r="T2523" s="14">
        <f t="shared" si="239"/>
        <v>42290.967835648145</v>
      </c>
    </row>
    <row r="2524" spans="1:20" ht="45" x14ac:dyDescent="0.25">
      <c r="A2524">
        <v>2522</v>
      </c>
      <c r="B2524" s="3" t="s">
        <v>2522</v>
      </c>
      <c r="C2524" s="3" t="s">
        <v>6632</v>
      </c>
      <c r="D2524">
        <v>5000</v>
      </c>
      <c r="E2524" s="5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8353</v>
      </c>
      <c r="O2524" s="10">
        <f t="shared" si="234"/>
        <v>100</v>
      </c>
      <c r="P2524" s="5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4">
        <f t="shared" si="238"/>
        <v>42460.573611111111</v>
      </c>
      <c r="T2524" s="14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 s="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8353</v>
      </c>
      <c r="O2525" s="10">
        <f t="shared" si="234"/>
        <v>156.44444444444446</v>
      </c>
      <c r="P2525" s="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4">
        <f t="shared" si="238"/>
        <v>41930.975601851853</v>
      </c>
      <c r="T2525" s="14">
        <f t="shared" si="239"/>
        <v>41961.017268518524</v>
      </c>
    </row>
    <row r="2526" spans="1:20" ht="30" x14ac:dyDescent="0.25">
      <c r="A2526">
        <v>2524</v>
      </c>
      <c r="B2526" s="3" t="s">
        <v>2524</v>
      </c>
      <c r="C2526" s="3" t="s">
        <v>6634</v>
      </c>
      <c r="D2526">
        <v>7500</v>
      </c>
      <c r="E2526" s="5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8353</v>
      </c>
      <c r="O2526" s="10">
        <f t="shared" si="234"/>
        <v>101.6</v>
      </c>
      <c r="P2526" s="5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4">
        <f t="shared" si="238"/>
        <v>41961.807372685187</v>
      </c>
      <c r="T2526" s="14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 s="5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8353</v>
      </c>
      <c r="O2527" s="10">
        <f t="shared" si="234"/>
        <v>100.325</v>
      </c>
      <c r="P2527" s="5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4">
        <f t="shared" si="238"/>
        <v>41058.844571759262</v>
      </c>
      <c r="T2527" s="14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 s="5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8353</v>
      </c>
      <c r="O2528" s="10">
        <f t="shared" si="234"/>
        <v>112.94999999999999</v>
      </c>
      <c r="P2528" s="5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4">
        <f t="shared" si="238"/>
        <v>41953.091134259259</v>
      </c>
      <c r="T2528" s="14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 s="5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8353</v>
      </c>
      <c r="O2529" s="10">
        <f t="shared" si="234"/>
        <v>102.125</v>
      </c>
      <c r="P2529" s="5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4">
        <f t="shared" si="238"/>
        <v>41546.75105324074</v>
      </c>
      <c r="T2529" s="14">
        <f t="shared" si="239"/>
        <v>41565.165972222225</v>
      </c>
    </row>
    <row r="2530" spans="1:20" ht="45" x14ac:dyDescent="0.25">
      <c r="A2530">
        <v>2528</v>
      </c>
      <c r="B2530" s="3" t="s">
        <v>2528</v>
      </c>
      <c r="C2530" s="3" t="s">
        <v>6638</v>
      </c>
      <c r="D2530">
        <v>4000</v>
      </c>
      <c r="E2530" s="5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8353</v>
      </c>
      <c r="O2530" s="10">
        <f t="shared" si="234"/>
        <v>107.24974999999999</v>
      </c>
      <c r="P2530" s="5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4">
        <f t="shared" si="238"/>
        <v>42217.834525462968</v>
      </c>
      <c r="T2530" s="14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 s="5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8353</v>
      </c>
      <c r="O2531" s="10">
        <f t="shared" si="234"/>
        <v>104.28333333333333</v>
      </c>
      <c r="P2531" s="5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4">
        <f t="shared" si="238"/>
        <v>40948.080729166664</v>
      </c>
      <c r="T2531" s="14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 s="5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8353</v>
      </c>
      <c r="O2532" s="10">
        <f t="shared" si="234"/>
        <v>100</v>
      </c>
      <c r="P2532" s="5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4">
        <f t="shared" si="238"/>
        <v>42081.864641203705</v>
      </c>
      <c r="T2532" s="14">
        <f t="shared" si="239"/>
        <v>42114.201388888891</v>
      </c>
    </row>
    <row r="2533" spans="1:20" ht="45" x14ac:dyDescent="0.25">
      <c r="A2533">
        <v>2531</v>
      </c>
      <c r="B2533" s="3" t="s">
        <v>2531</v>
      </c>
      <c r="C2533" s="3" t="s">
        <v>6641</v>
      </c>
      <c r="D2533">
        <v>4500</v>
      </c>
      <c r="E2533" s="5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8353</v>
      </c>
      <c r="O2533" s="10">
        <f t="shared" si="234"/>
        <v>100.4</v>
      </c>
      <c r="P2533" s="5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4">
        <f t="shared" si="238"/>
        <v>42208.680023148147</v>
      </c>
      <c r="T2533" s="14">
        <f t="shared" si="239"/>
        <v>42231.165972222225</v>
      </c>
    </row>
    <row r="2534" spans="1:20" ht="45" x14ac:dyDescent="0.25">
      <c r="A2534">
        <v>2532</v>
      </c>
      <c r="B2534" s="3" t="s">
        <v>2532</v>
      </c>
      <c r="C2534" s="3" t="s">
        <v>6642</v>
      </c>
      <c r="D2534">
        <v>4000</v>
      </c>
      <c r="E2534" s="5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8353</v>
      </c>
      <c r="O2534" s="10">
        <f t="shared" si="234"/>
        <v>126.125</v>
      </c>
      <c r="P2534" s="5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4">
        <f t="shared" si="238"/>
        <v>41107.849143518521</v>
      </c>
      <c r="T2534" s="14">
        <f t="shared" si="239"/>
        <v>41137.849143518521</v>
      </c>
    </row>
    <row r="2535" spans="1:20" ht="45" x14ac:dyDescent="0.25">
      <c r="A2535">
        <v>2533</v>
      </c>
      <c r="B2535" s="3" t="s">
        <v>2533</v>
      </c>
      <c r="C2535" s="3" t="s">
        <v>6643</v>
      </c>
      <c r="D2535">
        <v>7500</v>
      </c>
      <c r="E2535" s="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8353</v>
      </c>
      <c r="O2535" s="10">
        <f t="shared" si="234"/>
        <v>110.66666666666667</v>
      </c>
      <c r="P2535" s="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4">
        <f t="shared" si="238"/>
        <v>41304.751284722224</v>
      </c>
      <c r="T2535" s="14">
        <f t="shared" si="239"/>
        <v>41334.750787037039</v>
      </c>
    </row>
    <row r="2536" spans="1:20" ht="60" x14ac:dyDescent="0.25">
      <c r="A2536">
        <v>2534</v>
      </c>
      <c r="B2536" s="3" t="s">
        <v>2534</v>
      </c>
      <c r="C2536" s="3" t="s">
        <v>6644</v>
      </c>
      <c r="D2536">
        <v>2000</v>
      </c>
      <c r="E2536" s="5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8353</v>
      </c>
      <c r="O2536" s="10">
        <f t="shared" si="234"/>
        <v>105</v>
      </c>
      <c r="P2536" s="5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4">
        <f t="shared" si="238"/>
        <v>40127.700370370374</v>
      </c>
      <c r="T2536" s="14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 s="5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8353</v>
      </c>
      <c r="O2537" s="10">
        <f t="shared" si="234"/>
        <v>103.77499999999999</v>
      </c>
      <c r="P2537" s="5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4">
        <f t="shared" si="238"/>
        <v>41943.791030092594</v>
      </c>
      <c r="T2537" s="14">
        <f t="shared" si="239"/>
        <v>41974.832696759258</v>
      </c>
    </row>
    <row r="2538" spans="1:20" ht="45" x14ac:dyDescent="0.25">
      <c r="A2538">
        <v>2536</v>
      </c>
      <c r="B2538" s="3" t="s">
        <v>2536</v>
      </c>
      <c r="C2538" s="3" t="s">
        <v>6646</v>
      </c>
      <c r="D2538">
        <v>25</v>
      </c>
      <c r="E2538" s="5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8353</v>
      </c>
      <c r="O2538" s="10">
        <f t="shared" si="234"/>
        <v>115.99999999999999</v>
      </c>
      <c r="P2538" s="5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4">
        <f t="shared" si="238"/>
        <v>41464.106087962966</v>
      </c>
      <c r="T2538" s="14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 s="5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8353</v>
      </c>
      <c r="O2539" s="10">
        <f t="shared" si="234"/>
        <v>110.00000000000001</v>
      </c>
      <c r="P2539" s="5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4">
        <f t="shared" si="238"/>
        <v>40696.648784722223</v>
      </c>
      <c r="T2539" s="14">
        <f t="shared" si="239"/>
        <v>40756.648784722223</v>
      </c>
    </row>
    <row r="2540" spans="1:20" ht="30" x14ac:dyDescent="0.25">
      <c r="A2540">
        <v>2538</v>
      </c>
      <c r="B2540" s="3" t="s">
        <v>2538</v>
      </c>
      <c r="C2540" s="3" t="s">
        <v>6648</v>
      </c>
      <c r="D2540">
        <v>18000</v>
      </c>
      <c r="E2540" s="5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8353</v>
      </c>
      <c r="O2540" s="10">
        <f t="shared" si="234"/>
        <v>113.01761111111111</v>
      </c>
      <c r="P2540" s="5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4">
        <f t="shared" si="238"/>
        <v>41298.509965277779</v>
      </c>
      <c r="T2540" s="14">
        <f t="shared" si="239"/>
        <v>41329.207638888889</v>
      </c>
    </row>
    <row r="2541" spans="1:20" ht="45" x14ac:dyDescent="0.25">
      <c r="A2541">
        <v>2539</v>
      </c>
      <c r="B2541" s="3" t="s">
        <v>2539</v>
      </c>
      <c r="C2541" s="3" t="s">
        <v>6649</v>
      </c>
      <c r="D2541">
        <v>10000</v>
      </c>
      <c r="E2541" s="5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8353</v>
      </c>
      <c r="O2541" s="10">
        <f t="shared" si="234"/>
        <v>100.25</v>
      </c>
      <c r="P2541" s="5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4">
        <f t="shared" si="238"/>
        <v>41977.902222222227</v>
      </c>
      <c r="T2541" s="14">
        <f t="shared" si="239"/>
        <v>42037.902222222227</v>
      </c>
    </row>
    <row r="2542" spans="1:20" ht="45" x14ac:dyDescent="0.25">
      <c r="A2542">
        <v>2540</v>
      </c>
      <c r="B2542" s="3" t="s">
        <v>2540</v>
      </c>
      <c r="C2542" s="3" t="s">
        <v>6650</v>
      </c>
      <c r="D2542">
        <v>2500</v>
      </c>
      <c r="E2542" s="5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8353</v>
      </c>
      <c r="O2542" s="10">
        <f t="shared" si="234"/>
        <v>103.4</v>
      </c>
      <c r="P2542" s="5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4">
        <f t="shared" si="238"/>
        <v>40785.675011574072</v>
      </c>
      <c r="T2542" s="14">
        <f t="shared" si="239"/>
        <v>40845.675011574072</v>
      </c>
    </row>
    <row r="2543" spans="1:20" ht="45" x14ac:dyDescent="0.25">
      <c r="A2543">
        <v>2541</v>
      </c>
      <c r="B2543" s="3" t="s">
        <v>2541</v>
      </c>
      <c r="C2543" s="3" t="s">
        <v>6651</v>
      </c>
      <c r="D2543">
        <v>3500</v>
      </c>
      <c r="E2543" s="5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8353</v>
      </c>
      <c r="O2543" s="10">
        <f t="shared" si="234"/>
        <v>107.02857142857142</v>
      </c>
      <c r="P2543" s="5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4">
        <f t="shared" si="238"/>
        <v>41483.449282407404</v>
      </c>
      <c r="T2543" s="14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 s="5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8353</v>
      </c>
      <c r="O2544" s="10">
        <f t="shared" si="234"/>
        <v>103.57142857142858</v>
      </c>
      <c r="P2544" s="5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4">
        <f t="shared" si="238"/>
        <v>41509.426585648151</v>
      </c>
      <c r="T2544" s="14">
        <f t="shared" si="239"/>
        <v>41548.165972222225</v>
      </c>
    </row>
    <row r="2545" spans="1:20" ht="45" x14ac:dyDescent="0.25">
      <c r="A2545">
        <v>2543</v>
      </c>
      <c r="B2545" s="3" t="s">
        <v>2543</v>
      </c>
      <c r="C2545" s="3" t="s">
        <v>6653</v>
      </c>
      <c r="D2545">
        <v>250</v>
      </c>
      <c r="E2545" s="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8353</v>
      </c>
      <c r="O2545" s="10">
        <f t="shared" si="234"/>
        <v>156.4</v>
      </c>
      <c r="P2545" s="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4">
        <f t="shared" si="238"/>
        <v>40514.107615740737</v>
      </c>
      <c r="T2545" s="14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 s="5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8353</v>
      </c>
      <c r="O2546" s="10">
        <f t="shared" si="234"/>
        <v>100.82</v>
      </c>
      <c r="P2546" s="5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4">
        <f t="shared" si="238"/>
        <v>41068.520474537036</v>
      </c>
      <c r="T2546" s="14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 s="5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8353</v>
      </c>
      <c r="O2547" s="10">
        <f t="shared" si="234"/>
        <v>195.3</v>
      </c>
      <c r="P2547" s="5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4">
        <f t="shared" si="238"/>
        <v>42027.13817129629</v>
      </c>
      <c r="T2547" s="14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 s="5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8353</v>
      </c>
      <c r="O2548" s="10">
        <f t="shared" si="234"/>
        <v>111.71428571428572</v>
      </c>
      <c r="P2548" s="5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4">
        <f t="shared" si="238"/>
        <v>41524.858553240738</v>
      </c>
      <c r="T2548" s="14">
        <f t="shared" si="239"/>
        <v>41552.208333333336</v>
      </c>
    </row>
    <row r="2549" spans="1:20" ht="45" x14ac:dyDescent="0.25">
      <c r="A2549">
        <v>2547</v>
      </c>
      <c r="B2549" s="3" t="s">
        <v>2547</v>
      </c>
      <c r="C2549" s="3" t="s">
        <v>6657</v>
      </c>
      <c r="D2549">
        <v>5500</v>
      </c>
      <c r="E2549" s="5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8353</v>
      </c>
      <c r="O2549" s="10">
        <f t="shared" si="234"/>
        <v>119.85454545454546</v>
      </c>
      <c r="P2549" s="5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4">
        <f t="shared" si="238"/>
        <v>40973.773182870369</v>
      </c>
      <c r="T2549" s="14">
        <f t="shared" si="239"/>
        <v>41003.731516203705</v>
      </c>
    </row>
    <row r="2550" spans="1:20" ht="45" x14ac:dyDescent="0.25">
      <c r="A2550">
        <v>2548</v>
      </c>
      <c r="B2550" s="3" t="s">
        <v>2548</v>
      </c>
      <c r="C2550" s="3" t="s">
        <v>6658</v>
      </c>
      <c r="D2550">
        <v>6000</v>
      </c>
      <c r="E2550" s="5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8353</v>
      </c>
      <c r="O2550" s="10">
        <f t="shared" si="234"/>
        <v>101.85</v>
      </c>
      <c r="P2550" s="5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4">
        <f t="shared" si="238"/>
        <v>42618.625428240746</v>
      </c>
      <c r="T2550" s="14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 s="5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8353</v>
      </c>
      <c r="O2551" s="10">
        <f t="shared" si="234"/>
        <v>102.80254777070064</v>
      </c>
      <c r="P2551" s="5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4">
        <f t="shared" si="238"/>
        <v>41390.757754629631</v>
      </c>
      <c r="T2551" s="14">
        <f t="shared" si="239"/>
        <v>41425.708333333336</v>
      </c>
    </row>
    <row r="2552" spans="1:20" ht="45" x14ac:dyDescent="0.25">
      <c r="A2552">
        <v>2550</v>
      </c>
      <c r="B2552" s="3" t="s">
        <v>2550</v>
      </c>
      <c r="C2552" s="3" t="s">
        <v>6660</v>
      </c>
      <c r="D2552">
        <v>6500</v>
      </c>
      <c r="E2552" s="5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8353</v>
      </c>
      <c r="O2552" s="10">
        <f t="shared" si="234"/>
        <v>100.84615384615385</v>
      </c>
      <c r="P2552" s="5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4">
        <f t="shared" si="238"/>
        <v>42228.634328703702</v>
      </c>
      <c r="T2552" s="14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 s="5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8353</v>
      </c>
      <c r="O2553" s="10">
        <f t="shared" si="234"/>
        <v>102.73469387755102</v>
      </c>
      <c r="P2553" s="5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4">
        <f t="shared" si="238"/>
        <v>40961.252141203702</v>
      </c>
      <c r="T2553" s="14">
        <f t="shared" si="239"/>
        <v>40989.866666666669</v>
      </c>
    </row>
    <row r="2554" spans="1:20" ht="45" x14ac:dyDescent="0.25">
      <c r="A2554">
        <v>2552</v>
      </c>
      <c r="B2554" s="3" t="s">
        <v>2552</v>
      </c>
      <c r="C2554" s="3" t="s">
        <v>6662</v>
      </c>
      <c r="D2554">
        <v>3000</v>
      </c>
      <c r="E2554" s="5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8353</v>
      </c>
      <c r="O2554" s="10">
        <f t="shared" si="234"/>
        <v>106.5</v>
      </c>
      <c r="P2554" s="5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4">
        <f t="shared" si="238"/>
        <v>42769.809965277775</v>
      </c>
      <c r="T2554" s="14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 s="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8353</v>
      </c>
      <c r="O2555" s="10">
        <f t="shared" si="234"/>
        <v>155.53333333333333</v>
      </c>
      <c r="P2555" s="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4">
        <f t="shared" si="238"/>
        <v>41113.199155092596</v>
      </c>
      <c r="T2555" s="14">
        <f t="shared" si="239"/>
        <v>41173.199155092596</v>
      </c>
    </row>
    <row r="2556" spans="1:20" ht="45" x14ac:dyDescent="0.25">
      <c r="A2556">
        <v>2554</v>
      </c>
      <c r="B2556" s="3" t="s">
        <v>2554</v>
      </c>
      <c r="C2556" s="3" t="s">
        <v>6664</v>
      </c>
      <c r="D2556">
        <v>3000</v>
      </c>
      <c r="E2556" s="5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8353</v>
      </c>
      <c r="O2556" s="10">
        <f t="shared" si="234"/>
        <v>122.8</v>
      </c>
      <c r="P2556" s="5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4">
        <f t="shared" si="238"/>
        <v>42125.078275462962</v>
      </c>
      <c r="T2556" s="14">
        <f t="shared" si="239"/>
        <v>42156.165972222225</v>
      </c>
    </row>
    <row r="2557" spans="1:20" ht="45" x14ac:dyDescent="0.25">
      <c r="A2557">
        <v>2555</v>
      </c>
      <c r="B2557" s="3" t="s">
        <v>2555</v>
      </c>
      <c r="C2557" s="3" t="s">
        <v>6665</v>
      </c>
      <c r="D2557">
        <v>2000</v>
      </c>
      <c r="E2557" s="5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8353</v>
      </c>
      <c r="O2557" s="10">
        <f t="shared" si="234"/>
        <v>107.35</v>
      </c>
      <c r="P2557" s="5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4">
        <f t="shared" si="238"/>
        <v>41026.655011574076</v>
      </c>
      <c r="T2557" s="14">
        <f t="shared" si="239"/>
        <v>41057.655011574076</v>
      </c>
    </row>
    <row r="2558" spans="1:20" ht="45" x14ac:dyDescent="0.25">
      <c r="A2558">
        <v>2556</v>
      </c>
      <c r="B2558" s="3" t="s">
        <v>2556</v>
      </c>
      <c r="C2558" s="3" t="s">
        <v>6666</v>
      </c>
      <c r="D2558">
        <v>745</v>
      </c>
      <c r="E2558" s="5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8353</v>
      </c>
      <c r="O2558" s="10">
        <f t="shared" si="234"/>
        <v>105.50335570469798</v>
      </c>
      <c r="P2558" s="5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4">
        <f t="shared" si="238"/>
        <v>41222.991400462961</v>
      </c>
      <c r="T2558" s="14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 s="5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8353</v>
      </c>
      <c r="O2559" s="10">
        <f t="shared" si="234"/>
        <v>118.44444444444444</v>
      </c>
      <c r="P2559" s="5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4">
        <f t="shared" si="238"/>
        <v>41744.745208333334</v>
      </c>
      <c r="T2559" s="14">
        <f t="shared" si="239"/>
        <v>41774.745208333334</v>
      </c>
    </row>
    <row r="2560" spans="1:20" ht="30" x14ac:dyDescent="0.25">
      <c r="A2560">
        <v>2558</v>
      </c>
      <c r="B2560" s="3" t="s">
        <v>2558</v>
      </c>
      <c r="C2560" s="3" t="s">
        <v>6668</v>
      </c>
      <c r="D2560">
        <v>1250</v>
      </c>
      <c r="E2560" s="5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8353</v>
      </c>
      <c r="O2560" s="10">
        <f t="shared" si="234"/>
        <v>108.88</v>
      </c>
      <c r="P2560" s="5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4">
        <f t="shared" si="238"/>
        <v>42093.860023148154</v>
      </c>
      <c r="T2560" s="14">
        <f t="shared" si="239"/>
        <v>42125.582638888889</v>
      </c>
    </row>
    <row r="2561" spans="1:20" ht="45" x14ac:dyDescent="0.25">
      <c r="A2561">
        <v>2559</v>
      </c>
      <c r="B2561" s="3" t="s">
        <v>2559</v>
      </c>
      <c r="C2561" s="3" t="s">
        <v>6669</v>
      </c>
      <c r="D2561">
        <v>800</v>
      </c>
      <c r="E2561" s="5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8353</v>
      </c>
      <c r="O2561" s="10">
        <f t="shared" si="234"/>
        <v>111.25</v>
      </c>
      <c r="P2561" s="5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4">
        <f t="shared" si="238"/>
        <v>40829.873657407406</v>
      </c>
      <c r="T2561" s="14">
        <f t="shared" si="239"/>
        <v>40862.817361111112</v>
      </c>
    </row>
    <row r="2562" spans="1:20" ht="45" x14ac:dyDescent="0.25">
      <c r="A2562">
        <v>2560</v>
      </c>
      <c r="B2562" s="3" t="s">
        <v>2560</v>
      </c>
      <c r="C2562" s="3" t="s">
        <v>6670</v>
      </c>
      <c r="D2562">
        <v>3000</v>
      </c>
      <c r="E2562" s="5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8353</v>
      </c>
      <c r="O2562" s="10">
        <f t="shared" ref="O2562:O2625" si="240">(E2562/D2562)*100</f>
        <v>100.1</v>
      </c>
      <c r="P2562" s="5">
        <f t="shared" ref="P2562:P2625" si="241">IFERROR((E2562/L2562),"0")</f>
        <v>143</v>
      </c>
      <c r="Q2562" t="str">
        <f t="shared" ref="Q2562:Q2625" si="242">LEFT(N2562,FIND("/",N2562)-1)</f>
        <v>music</v>
      </c>
      <c r="R2562" t="str">
        <f t="shared" ref="R2562:R2625" si="243">RIGHT(N2562,LEN(N2562)-SEARCH("/",N2562))</f>
        <v>classical music</v>
      </c>
      <c r="S2562" s="14">
        <f t="shared" ref="S2562:S2625" si="244">(((J2562/60)/60)/24) + DATE(1970,1,1)</f>
        <v>42039.951087962967</v>
      </c>
      <c r="T2562" s="14">
        <f t="shared" ref="T2562:T2625" si="245">(((I2562/60)/60)/24) + DATE(1970,1,1)</f>
        <v>42069.951087962967</v>
      </c>
    </row>
    <row r="2563" spans="1:20" ht="45" x14ac:dyDescent="0.25">
      <c r="A2563">
        <v>2561</v>
      </c>
      <c r="B2563" s="3" t="s">
        <v>2561</v>
      </c>
      <c r="C2563" s="3" t="s">
        <v>6671</v>
      </c>
      <c r="D2563">
        <v>100000</v>
      </c>
      <c r="E2563" s="5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8337</v>
      </c>
      <c r="O2563" s="10">
        <f t="shared" si="240"/>
        <v>0</v>
      </c>
      <c r="P2563" s="5" t="str">
        <f t="shared" si="241"/>
        <v>0</v>
      </c>
      <c r="Q2563" t="str">
        <f t="shared" si="242"/>
        <v>food</v>
      </c>
      <c r="R2563" t="str">
        <f t="shared" si="243"/>
        <v>food trucks</v>
      </c>
      <c r="S2563" s="14">
        <f t="shared" si="244"/>
        <v>42260.528807870374</v>
      </c>
      <c r="T2563" s="14">
        <f t="shared" si="245"/>
        <v>42290.528807870374</v>
      </c>
    </row>
    <row r="2564" spans="1:20" ht="45" x14ac:dyDescent="0.25">
      <c r="A2564">
        <v>2562</v>
      </c>
      <c r="B2564" s="3" t="s">
        <v>2562</v>
      </c>
      <c r="C2564" s="3" t="s">
        <v>6672</v>
      </c>
      <c r="D2564">
        <v>10000</v>
      </c>
      <c r="E2564" s="5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8337</v>
      </c>
      <c r="O2564" s="10">
        <f t="shared" si="240"/>
        <v>0.75</v>
      </c>
      <c r="P2564" s="5">
        <f t="shared" si="241"/>
        <v>25</v>
      </c>
      <c r="Q2564" t="str">
        <f t="shared" si="242"/>
        <v>food</v>
      </c>
      <c r="R2564" t="str">
        <f t="shared" si="243"/>
        <v>food trucks</v>
      </c>
      <c r="S2564" s="14">
        <f t="shared" si="244"/>
        <v>42594.524756944447</v>
      </c>
      <c r="T2564" s="14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 s="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8337</v>
      </c>
      <c r="O2565" s="10">
        <f t="shared" si="240"/>
        <v>0</v>
      </c>
      <c r="P2565" s="5" t="str">
        <f t="shared" si="241"/>
        <v>0</v>
      </c>
      <c r="Q2565" t="str">
        <f t="shared" si="242"/>
        <v>food</v>
      </c>
      <c r="R2565" t="str">
        <f t="shared" si="243"/>
        <v>food trucks</v>
      </c>
      <c r="S2565" s="14">
        <f t="shared" si="244"/>
        <v>42155.139479166668</v>
      </c>
      <c r="T2565" s="14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 s="5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8337</v>
      </c>
      <c r="O2566" s="10">
        <f t="shared" si="240"/>
        <v>0</v>
      </c>
      <c r="P2566" s="5" t="str">
        <f t="shared" si="241"/>
        <v>0</v>
      </c>
      <c r="Q2566" t="str">
        <f t="shared" si="242"/>
        <v>food</v>
      </c>
      <c r="R2566" t="str">
        <f t="shared" si="243"/>
        <v>food trucks</v>
      </c>
      <c r="S2566" s="14">
        <f t="shared" si="244"/>
        <v>41822.040497685186</v>
      </c>
      <c r="T2566" s="14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 s="5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8337</v>
      </c>
      <c r="O2567" s="10">
        <f t="shared" si="240"/>
        <v>1</v>
      </c>
      <c r="P2567" s="5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4">
        <f t="shared" si="244"/>
        <v>42440.650335648148</v>
      </c>
      <c r="T2567" s="14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 s="5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8337</v>
      </c>
      <c r="O2568" s="10">
        <f t="shared" si="240"/>
        <v>0</v>
      </c>
      <c r="P2568" s="5" t="str">
        <f t="shared" si="241"/>
        <v>0</v>
      </c>
      <c r="Q2568" t="str">
        <f t="shared" si="242"/>
        <v>food</v>
      </c>
      <c r="R2568" t="str">
        <f t="shared" si="243"/>
        <v>food trucks</v>
      </c>
      <c r="S2568" s="14">
        <f t="shared" si="244"/>
        <v>41842.980879629627</v>
      </c>
      <c r="T2568" s="14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 s="5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8337</v>
      </c>
      <c r="O2569" s="10">
        <f t="shared" si="240"/>
        <v>0.26666666666666666</v>
      </c>
      <c r="P2569" s="5">
        <f t="shared" si="241"/>
        <v>60</v>
      </c>
      <c r="Q2569" t="str">
        <f t="shared" si="242"/>
        <v>food</v>
      </c>
      <c r="R2569" t="str">
        <f t="shared" si="243"/>
        <v>food trucks</v>
      </c>
      <c r="S2569" s="14">
        <f t="shared" si="244"/>
        <v>42087.878912037035</v>
      </c>
      <c r="T2569" s="14">
        <f t="shared" si="245"/>
        <v>42117.878912037035</v>
      </c>
    </row>
    <row r="2570" spans="1:20" ht="45" x14ac:dyDescent="0.25">
      <c r="A2570">
        <v>2568</v>
      </c>
      <c r="B2570" s="3" t="s">
        <v>2568</v>
      </c>
      <c r="C2570" s="3" t="s">
        <v>6678</v>
      </c>
      <c r="D2570">
        <v>10000</v>
      </c>
      <c r="E2570" s="5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8337</v>
      </c>
      <c r="O2570" s="10">
        <f t="shared" si="240"/>
        <v>0.5</v>
      </c>
      <c r="P2570" s="5">
        <f t="shared" si="241"/>
        <v>50</v>
      </c>
      <c r="Q2570" t="str">
        <f t="shared" si="242"/>
        <v>food</v>
      </c>
      <c r="R2570" t="str">
        <f t="shared" si="243"/>
        <v>food trucks</v>
      </c>
      <c r="S2570" s="14">
        <f t="shared" si="244"/>
        <v>42584.666597222225</v>
      </c>
      <c r="T2570" s="14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 s="5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8337</v>
      </c>
      <c r="O2571" s="10">
        <f t="shared" si="240"/>
        <v>2.2307692307692308</v>
      </c>
      <c r="P2571" s="5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4">
        <f t="shared" si="244"/>
        <v>42234.105462962965</v>
      </c>
      <c r="T2571" s="14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 s="5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8337</v>
      </c>
      <c r="O2572" s="10">
        <f t="shared" si="240"/>
        <v>0.84285714285714297</v>
      </c>
      <c r="P2572" s="5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4">
        <f t="shared" si="244"/>
        <v>42744.903182870374</v>
      </c>
      <c r="T2572" s="14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 s="5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8337</v>
      </c>
      <c r="O2573" s="10">
        <f t="shared" si="240"/>
        <v>0.25</v>
      </c>
      <c r="P2573" s="5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4">
        <f t="shared" si="244"/>
        <v>42449.341678240744</v>
      </c>
      <c r="T2573" s="14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 s="5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8337</v>
      </c>
      <c r="O2574" s="10">
        <f t="shared" si="240"/>
        <v>0</v>
      </c>
      <c r="P2574" s="5" t="str">
        <f t="shared" si="241"/>
        <v>0</v>
      </c>
      <c r="Q2574" t="str">
        <f t="shared" si="242"/>
        <v>food</v>
      </c>
      <c r="R2574" t="str">
        <f t="shared" si="243"/>
        <v>food trucks</v>
      </c>
      <c r="S2574" s="14">
        <f t="shared" si="244"/>
        <v>42077.119409722218</v>
      </c>
      <c r="T2574" s="14">
        <f t="shared" si="245"/>
        <v>42107.119409722218</v>
      </c>
    </row>
    <row r="2575" spans="1:20" ht="45" x14ac:dyDescent="0.25">
      <c r="A2575">
        <v>2573</v>
      </c>
      <c r="B2575" s="3" t="s">
        <v>2573</v>
      </c>
      <c r="C2575" s="3" t="s">
        <v>6683</v>
      </c>
      <c r="D2575">
        <v>8000</v>
      </c>
      <c r="E2575" s="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8337</v>
      </c>
      <c r="O2575" s="10">
        <f t="shared" si="240"/>
        <v>0</v>
      </c>
      <c r="P2575" s="5" t="str">
        <f t="shared" si="241"/>
        <v>0</v>
      </c>
      <c r="Q2575" t="str">
        <f t="shared" si="242"/>
        <v>food</v>
      </c>
      <c r="R2575" t="str">
        <f t="shared" si="243"/>
        <v>food trucks</v>
      </c>
      <c r="S2575" s="14">
        <f t="shared" si="244"/>
        <v>41829.592002314814</v>
      </c>
      <c r="T2575" s="14">
        <f t="shared" si="245"/>
        <v>41874.592002314814</v>
      </c>
    </row>
    <row r="2576" spans="1:20" ht="45" x14ac:dyDescent="0.25">
      <c r="A2576">
        <v>2574</v>
      </c>
      <c r="B2576" s="3" t="s">
        <v>2574</v>
      </c>
      <c r="C2576" s="3" t="s">
        <v>6684</v>
      </c>
      <c r="D2576">
        <v>10000</v>
      </c>
      <c r="E2576" s="5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8337</v>
      </c>
      <c r="O2576" s="10">
        <f t="shared" si="240"/>
        <v>0</v>
      </c>
      <c r="P2576" s="5" t="str">
        <f t="shared" si="241"/>
        <v>0</v>
      </c>
      <c r="Q2576" t="str">
        <f t="shared" si="242"/>
        <v>food</v>
      </c>
      <c r="R2576" t="str">
        <f t="shared" si="243"/>
        <v>food trucks</v>
      </c>
      <c r="S2576" s="14">
        <f t="shared" si="244"/>
        <v>42487.825752314813</v>
      </c>
      <c r="T2576" s="14">
        <f t="shared" si="245"/>
        <v>42508.825752314813</v>
      </c>
    </row>
    <row r="2577" spans="1:20" ht="45" x14ac:dyDescent="0.25">
      <c r="A2577">
        <v>2575</v>
      </c>
      <c r="B2577" s="3" t="s">
        <v>2575</v>
      </c>
      <c r="C2577" s="3" t="s">
        <v>6685</v>
      </c>
      <c r="D2577">
        <v>85000</v>
      </c>
      <c r="E2577" s="5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8337</v>
      </c>
      <c r="O2577" s="10">
        <f t="shared" si="240"/>
        <v>0</v>
      </c>
      <c r="P2577" s="5" t="str">
        <f t="shared" si="241"/>
        <v>0</v>
      </c>
      <c r="Q2577" t="str">
        <f t="shared" si="242"/>
        <v>food</v>
      </c>
      <c r="R2577" t="str">
        <f t="shared" si="243"/>
        <v>food trucks</v>
      </c>
      <c r="S2577" s="14">
        <f t="shared" si="244"/>
        <v>41986.108726851846</v>
      </c>
      <c r="T2577" s="14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 s="5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8337</v>
      </c>
      <c r="O2578" s="10">
        <f t="shared" si="240"/>
        <v>0</v>
      </c>
      <c r="P2578" s="5" t="str">
        <f t="shared" si="241"/>
        <v>0</v>
      </c>
      <c r="Q2578" t="str">
        <f t="shared" si="242"/>
        <v>food</v>
      </c>
      <c r="R2578" t="str">
        <f t="shared" si="243"/>
        <v>food trucks</v>
      </c>
      <c r="S2578" s="14">
        <f t="shared" si="244"/>
        <v>42060.00980324074</v>
      </c>
      <c r="T2578" s="14">
        <f t="shared" si="245"/>
        <v>42104.968136574069</v>
      </c>
    </row>
    <row r="2579" spans="1:20" ht="45" x14ac:dyDescent="0.25">
      <c r="A2579">
        <v>2577</v>
      </c>
      <c r="B2579" s="3" t="s">
        <v>2577</v>
      </c>
      <c r="C2579" s="3" t="s">
        <v>6687</v>
      </c>
      <c r="D2579">
        <v>15000</v>
      </c>
      <c r="E2579" s="5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8337</v>
      </c>
      <c r="O2579" s="10">
        <f t="shared" si="240"/>
        <v>0</v>
      </c>
      <c r="P2579" s="5" t="str">
        <f t="shared" si="241"/>
        <v>0</v>
      </c>
      <c r="Q2579" t="str">
        <f t="shared" si="242"/>
        <v>food</v>
      </c>
      <c r="R2579" t="str">
        <f t="shared" si="243"/>
        <v>food trucks</v>
      </c>
      <c r="S2579" s="14">
        <f t="shared" si="244"/>
        <v>41830.820567129631</v>
      </c>
      <c r="T2579" s="14">
        <f t="shared" si="245"/>
        <v>41855.820567129631</v>
      </c>
    </row>
    <row r="2580" spans="1:20" ht="45" x14ac:dyDescent="0.25">
      <c r="A2580">
        <v>2578</v>
      </c>
      <c r="B2580" s="3" t="s">
        <v>2578</v>
      </c>
      <c r="C2580" s="3" t="s">
        <v>6688</v>
      </c>
      <c r="D2580">
        <v>6000</v>
      </c>
      <c r="E2580" s="5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8337</v>
      </c>
      <c r="O2580" s="10">
        <f t="shared" si="240"/>
        <v>0</v>
      </c>
      <c r="P2580" s="5" t="str">
        <f t="shared" si="241"/>
        <v>0</v>
      </c>
      <c r="Q2580" t="str">
        <f t="shared" si="242"/>
        <v>food</v>
      </c>
      <c r="R2580" t="str">
        <f t="shared" si="243"/>
        <v>food trucks</v>
      </c>
      <c r="S2580" s="14">
        <f t="shared" si="244"/>
        <v>42238.022905092599</v>
      </c>
      <c r="T2580" s="14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 s="5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8337</v>
      </c>
      <c r="O2581" s="10">
        <f t="shared" si="240"/>
        <v>0.13849999999999998</v>
      </c>
      <c r="P2581" s="5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4">
        <f t="shared" si="244"/>
        <v>41837.829895833333</v>
      </c>
      <c r="T2581" s="14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 s="5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8337</v>
      </c>
      <c r="O2582" s="10">
        <f t="shared" si="240"/>
        <v>0.6</v>
      </c>
      <c r="P2582" s="5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4">
        <f t="shared" si="244"/>
        <v>42110.326423611114</v>
      </c>
      <c r="T2582" s="14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 s="5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8337</v>
      </c>
      <c r="O2583" s="10">
        <f t="shared" si="240"/>
        <v>10.6</v>
      </c>
      <c r="P2583" s="5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4">
        <f t="shared" si="244"/>
        <v>42294.628449074073</v>
      </c>
      <c r="T2583" s="14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 s="5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8337</v>
      </c>
      <c r="O2584" s="10">
        <f t="shared" si="240"/>
        <v>1.1111111111111111E-3</v>
      </c>
      <c r="P2584" s="5">
        <f t="shared" si="241"/>
        <v>1</v>
      </c>
      <c r="Q2584" t="str">
        <f t="shared" si="242"/>
        <v>food</v>
      </c>
      <c r="R2584" t="str">
        <f t="shared" si="243"/>
        <v>food trucks</v>
      </c>
      <c r="S2584" s="14">
        <f t="shared" si="244"/>
        <v>42642.988819444443</v>
      </c>
      <c r="T2584" s="14">
        <f t="shared" si="245"/>
        <v>42672.988819444443</v>
      </c>
    </row>
    <row r="2585" spans="1:20" ht="30" x14ac:dyDescent="0.25">
      <c r="A2585">
        <v>2583</v>
      </c>
      <c r="B2585" s="3" t="s">
        <v>2583</v>
      </c>
      <c r="C2585" s="3" t="s">
        <v>6693</v>
      </c>
      <c r="D2585">
        <v>1000</v>
      </c>
      <c r="E2585" s="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8337</v>
      </c>
      <c r="O2585" s="10">
        <f t="shared" si="240"/>
        <v>0.5</v>
      </c>
      <c r="P2585" s="5">
        <f t="shared" si="241"/>
        <v>1</v>
      </c>
      <c r="Q2585" t="str">
        <f t="shared" si="242"/>
        <v>food</v>
      </c>
      <c r="R2585" t="str">
        <f t="shared" si="243"/>
        <v>food trucks</v>
      </c>
      <c r="S2585" s="14">
        <f t="shared" si="244"/>
        <v>42019.76944444445</v>
      </c>
      <c r="T2585" s="14">
        <f t="shared" si="245"/>
        <v>42079.727777777778</v>
      </c>
    </row>
    <row r="2586" spans="1:20" ht="30" x14ac:dyDescent="0.25">
      <c r="A2586">
        <v>2584</v>
      </c>
      <c r="B2586" s="3" t="s">
        <v>2584</v>
      </c>
      <c r="C2586" s="3" t="s">
        <v>6694</v>
      </c>
      <c r="D2586">
        <v>10000</v>
      </c>
      <c r="E2586" s="5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8337</v>
      </c>
      <c r="O2586" s="10">
        <f t="shared" si="240"/>
        <v>0</v>
      </c>
      <c r="P2586" s="5" t="str">
        <f t="shared" si="241"/>
        <v>0</v>
      </c>
      <c r="Q2586" t="str">
        <f t="shared" si="242"/>
        <v>food</v>
      </c>
      <c r="R2586" t="str">
        <f t="shared" si="243"/>
        <v>food trucks</v>
      </c>
      <c r="S2586" s="14">
        <f t="shared" si="244"/>
        <v>42140.173252314817</v>
      </c>
      <c r="T2586" s="14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 s="5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8337</v>
      </c>
      <c r="O2587" s="10">
        <f t="shared" si="240"/>
        <v>0.16666666666666669</v>
      </c>
      <c r="P2587" s="5">
        <f t="shared" si="241"/>
        <v>50</v>
      </c>
      <c r="Q2587" t="str">
        <f t="shared" si="242"/>
        <v>food</v>
      </c>
      <c r="R2587" t="str">
        <f t="shared" si="243"/>
        <v>food trucks</v>
      </c>
      <c r="S2587" s="14">
        <f t="shared" si="244"/>
        <v>41795.963333333333</v>
      </c>
      <c r="T2587" s="14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 s="5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8337</v>
      </c>
      <c r="O2588" s="10">
        <f t="shared" si="240"/>
        <v>0.16666666666666669</v>
      </c>
      <c r="P2588" s="5">
        <f t="shared" si="241"/>
        <v>5</v>
      </c>
      <c r="Q2588" t="str">
        <f t="shared" si="242"/>
        <v>food</v>
      </c>
      <c r="R2588" t="str">
        <f t="shared" si="243"/>
        <v>food trucks</v>
      </c>
      <c r="S2588" s="14">
        <f t="shared" si="244"/>
        <v>42333.330277777779</v>
      </c>
      <c r="T2588" s="14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 s="5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8337</v>
      </c>
      <c r="O2589" s="10">
        <f t="shared" si="240"/>
        <v>2.4340000000000002</v>
      </c>
      <c r="P2589" s="5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4">
        <f t="shared" si="244"/>
        <v>42338.675381944442</v>
      </c>
      <c r="T2589" s="14">
        <f t="shared" si="245"/>
        <v>42368.675381944442</v>
      </c>
    </row>
    <row r="2590" spans="1:20" ht="45" x14ac:dyDescent="0.25">
      <c r="A2590">
        <v>2588</v>
      </c>
      <c r="B2590" s="3" t="s">
        <v>2588</v>
      </c>
      <c r="C2590" s="3" t="s">
        <v>6698</v>
      </c>
      <c r="D2590">
        <v>6000</v>
      </c>
      <c r="E2590" s="5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8337</v>
      </c>
      <c r="O2590" s="10">
        <f t="shared" si="240"/>
        <v>3.8833333333333329</v>
      </c>
      <c r="P2590" s="5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4">
        <f t="shared" si="244"/>
        <v>42042.676226851851</v>
      </c>
      <c r="T2590" s="14">
        <f t="shared" si="245"/>
        <v>42094.551388888889</v>
      </c>
    </row>
    <row r="2591" spans="1:20" ht="45" x14ac:dyDescent="0.25">
      <c r="A2591">
        <v>2589</v>
      </c>
      <c r="B2591" s="3" t="s">
        <v>2589</v>
      </c>
      <c r="C2591" s="3" t="s">
        <v>6699</v>
      </c>
      <c r="D2591">
        <v>50000</v>
      </c>
      <c r="E2591" s="5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8337</v>
      </c>
      <c r="O2591" s="10">
        <f t="shared" si="240"/>
        <v>0.01</v>
      </c>
      <c r="P2591" s="5">
        <f t="shared" si="241"/>
        <v>5</v>
      </c>
      <c r="Q2591" t="str">
        <f t="shared" si="242"/>
        <v>food</v>
      </c>
      <c r="R2591" t="str">
        <f t="shared" si="243"/>
        <v>food trucks</v>
      </c>
      <c r="S2591" s="14">
        <f t="shared" si="244"/>
        <v>42422.536192129628</v>
      </c>
      <c r="T2591" s="14">
        <f t="shared" si="245"/>
        <v>42452.494525462964</v>
      </c>
    </row>
    <row r="2592" spans="1:20" ht="45" x14ac:dyDescent="0.25">
      <c r="A2592">
        <v>2590</v>
      </c>
      <c r="B2592" s="3" t="s">
        <v>2590</v>
      </c>
      <c r="C2592" s="3" t="s">
        <v>6700</v>
      </c>
      <c r="D2592">
        <v>3000</v>
      </c>
      <c r="E2592" s="5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8337</v>
      </c>
      <c r="O2592" s="10">
        <f t="shared" si="240"/>
        <v>0</v>
      </c>
      <c r="P2592" s="5" t="str">
        <f t="shared" si="241"/>
        <v>0</v>
      </c>
      <c r="Q2592" t="str">
        <f t="shared" si="242"/>
        <v>food</v>
      </c>
      <c r="R2592" t="str">
        <f t="shared" si="243"/>
        <v>food trucks</v>
      </c>
      <c r="S2592" s="14">
        <f t="shared" si="244"/>
        <v>42388.589085648149</v>
      </c>
      <c r="T2592" s="14">
        <f t="shared" si="245"/>
        <v>42395.589085648149</v>
      </c>
    </row>
    <row r="2593" spans="1:20" ht="45" x14ac:dyDescent="0.25">
      <c r="A2593">
        <v>2591</v>
      </c>
      <c r="B2593" s="3" t="s">
        <v>2591</v>
      </c>
      <c r="C2593" s="3" t="s">
        <v>6701</v>
      </c>
      <c r="D2593">
        <v>1500</v>
      </c>
      <c r="E2593" s="5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8337</v>
      </c>
      <c r="O2593" s="10">
        <f t="shared" si="240"/>
        <v>1.7333333333333332</v>
      </c>
      <c r="P2593" s="5">
        <f t="shared" si="241"/>
        <v>13</v>
      </c>
      <c r="Q2593" t="str">
        <f t="shared" si="242"/>
        <v>food</v>
      </c>
      <c r="R2593" t="str">
        <f t="shared" si="243"/>
        <v>food trucks</v>
      </c>
      <c r="S2593" s="14">
        <f t="shared" si="244"/>
        <v>42382.906527777777</v>
      </c>
      <c r="T2593" s="14">
        <f t="shared" si="245"/>
        <v>42442.864861111113</v>
      </c>
    </row>
    <row r="2594" spans="1:20" ht="45" x14ac:dyDescent="0.25">
      <c r="A2594">
        <v>2592</v>
      </c>
      <c r="B2594" s="3" t="s">
        <v>2592</v>
      </c>
      <c r="C2594" s="3" t="s">
        <v>6702</v>
      </c>
      <c r="D2594">
        <v>30000</v>
      </c>
      <c r="E2594" s="5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8337</v>
      </c>
      <c r="O2594" s="10">
        <f t="shared" si="240"/>
        <v>0.16666666666666669</v>
      </c>
      <c r="P2594" s="5">
        <f t="shared" si="241"/>
        <v>50</v>
      </c>
      <c r="Q2594" t="str">
        <f t="shared" si="242"/>
        <v>food</v>
      </c>
      <c r="R2594" t="str">
        <f t="shared" si="243"/>
        <v>food trucks</v>
      </c>
      <c r="S2594" s="14">
        <f t="shared" si="244"/>
        <v>41887.801168981481</v>
      </c>
      <c r="T2594" s="14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 s="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8337</v>
      </c>
      <c r="O2595" s="10">
        <f t="shared" si="240"/>
        <v>0</v>
      </c>
      <c r="P2595" s="5" t="str">
        <f t="shared" si="241"/>
        <v>0</v>
      </c>
      <c r="Q2595" t="str">
        <f t="shared" si="242"/>
        <v>food</v>
      </c>
      <c r="R2595" t="str">
        <f t="shared" si="243"/>
        <v>food trucks</v>
      </c>
      <c r="S2595" s="14">
        <f t="shared" si="244"/>
        <v>42089.84520833334</v>
      </c>
      <c r="T2595" s="14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 s="5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8337</v>
      </c>
      <c r="O2596" s="10">
        <f t="shared" si="240"/>
        <v>1.25E-3</v>
      </c>
      <c r="P2596" s="5">
        <f t="shared" si="241"/>
        <v>1</v>
      </c>
      <c r="Q2596" t="str">
        <f t="shared" si="242"/>
        <v>food</v>
      </c>
      <c r="R2596" t="str">
        <f t="shared" si="243"/>
        <v>food trucks</v>
      </c>
      <c r="S2596" s="14">
        <f t="shared" si="244"/>
        <v>41828.967916666668</v>
      </c>
      <c r="T2596" s="14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 s="5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8337</v>
      </c>
      <c r="O2597" s="10">
        <f t="shared" si="240"/>
        <v>12.166666666666668</v>
      </c>
      <c r="P2597" s="5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4">
        <f t="shared" si="244"/>
        <v>42760.244212962964</v>
      </c>
      <c r="T2597" s="14">
        <f t="shared" si="245"/>
        <v>42790.244212962964</v>
      </c>
    </row>
    <row r="2598" spans="1:20" ht="45" x14ac:dyDescent="0.25">
      <c r="A2598">
        <v>2596</v>
      </c>
      <c r="B2598" s="3" t="s">
        <v>2596</v>
      </c>
      <c r="C2598" s="3" t="s">
        <v>6706</v>
      </c>
      <c r="D2598">
        <v>35000</v>
      </c>
      <c r="E2598" s="5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8337</v>
      </c>
      <c r="O2598" s="10">
        <f t="shared" si="240"/>
        <v>23.588571428571427</v>
      </c>
      <c r="P2598" s="5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4">
        <f t="shared" si="244"/>
        <v>41828.664456018516</v>
      </c>
      <c r="T2598" s="14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 s="5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8337</v>
      </c>
      <c r="O2599" s="10">
        <f t="shared" si="240"/>
        <v>5.6666666666666661</v>
      </c>
      <c r="P2599" s="5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4">
        <f t="shared" si="244"/>
        <v>42510.341631944444</v>
      </c>
      <c r="T2599" s="14">
        <f t="shared" si="245"/>
        <v>42540.341631944444</v>
      </c>
    </row>
    <row r="2600" spans="1:20" ht="30" x14ac:dyDescent="0.25">
      <c r="A2600">
        <v>2598</v>
      </c>
      <c r="B2600" s="3" t="s">
        <v>2598</v>
      </c>
      <c r="C2600" s="3" t="s">
        <v>6708</v>
      </c>
      <c r="D2600">
        <v>3000</v>
      </c>
      <c r="E2600" s="5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8337</v>
      </c>
      <c r="O2600" s="10">
        <f t="shared" si="240"/>
        <v>39</v>
      </c>
      <c r="P2600" s="5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4">
        <f t="shared" si="244"/>
        <v>42240.840289351851</v>
      </c>
      <c r="T2600" s="14">
        <f t="shared" si="245"/>
        <v>42270.840289351851</v>
      </c>
    </row>
    <row r="2601" spans="1:20" ht="30" x14ac:dyDescent="0.25">
      <c r="A2601">
        <v>2599</v>
      </c>
      <c r="B2601" s="3" t="s">
        <v>2599</v>
      </c>
      <c r="C2601" s="3" t="s">
        <v>6709</v>
      </c>
      <c r="D2601">
        <v>9041</v>
      </c>
      <c r="E2601" s="5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8337</v>
      </c>
      <c r="O2601" s="10">
        <f t="shared" si="240"/>
        <v>0.99546510341776351</v>
      </c>
      <c r="P2601" s="5">
        <f t="shared" si="241"/>
        <v>18</v>
      </c>
      <c r="Q2601" t="str">
        <f t="shared" si="242"/>
        <v>food</v>
      </c>
      <c r="R2601" t="str">
        <f t="shared" si="243"/>
        <v>food trucks</v>
      </c>
      <c r="S2601" s="14">
        <f t="shared" si="244"/>
        <v>41809.754016203704</v>
      </c>
      <c r="T2601" s="14">
        <f t="shared" si="245"/>
        <v>41854.754016203704</v>
      </c>
    </row>
    <row r="2602" spans="1:20" ht="30" x14ac:dyDescent="0.25">
      <c r="A2602">
        <v>2600</v>
      </c>
      <c r="B2602" s="3" t="s">
        <v>2600</v>
      </c>
      <c r="C2602" s="3" t="s">
        <v>6710</v>
      </c>
      <c r="D2602">
        <v>50000</v>
      </c>
      <c r="E2602" s="5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8337</v>
      </c>
      <c r="O2602" s="10">
        <f t="shared" si="240"/>
        <v>6.9320000000000004</v>
      </c>
      <c r="P2602" s="5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4">
        <f t="shared" si="244"/>
        <v>42394.900462962964</v>
      </c>
      <c r="T2602" s="14">
        <f t="shared" si="245"/>
        <v>42454.858796296292</v>
      </c>
    </row>
    <row r="2603" spans="1:20" ht="45" x14ac:dyDescent="0.25">
      <c r="A2603">
        <v>2601</v>
      </c>
      <c r="B2603" s="3" t="s">
        <v>2601</v>
      </c>
      <c r="C2603" s="3" t="s">
        <v>6711</v>
      </c>
      <c r="D2603">
        <v>500</v>
      </c>
      <c r="E2603" s="5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8354</v>
      </c>
      <c r="O2603" s="10">
        <f t="shared" si="240"/>
        <v>661.4</v>
      </c>
      <c r="P2603" s="5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4">
        <f t="shared" si="244"/>
        <v>41150.902187499996</v>
      </c>
      <c r="T2603" s="14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 s="5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8354</v>
      </c>
      <c r="O2604" s="10">
        <f t="shared" si="240"/>
        <v>326.0916666666667</v>
      </c>
      <c r="P2604" s="5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4">
        <f t="shared" si="244"/>
        <v>41915.747314814813</v>
      </c>
      <c r="T2604" s="14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 s="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8354</v>
      </c>
      <c r="O2605" s="10">
        <f t="shared" si="240"/>
        <v>101.48571428571429</v>
      </c>
      <c r="P2605" s="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4">
        <f t="shared" si="244"/>
        <v>41617.912662037037</v>
      </c>
      <c r="T2605" s="14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 s="5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8354</v>
      </c>
      <c r="O2606" s="10">
        <f t="shared" si="240"/>
        <v>104.21799999999999</v>
      </c>
      <c r="P2606" s="5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4">
        <f t="shared" si="244"/>
        <v>40998.051192129627</v>
      </c>
      <c r="T2606" s="14">
        <f t="shared" si="245"/>
        <v>41028.051192129627</v>
      </c>
    </row>
    <row r="2607" spans="1:20" ht="45" x14ac:dyDescent="0.25">
      <c r="A2607">
        <v>2605</v>
      </c>
      <c r="B2607" s="3" t="s">
        <v>2605</v>
      </c>
      <c r="C2607" s="3" t="s">
        <v>6715</v>
      </c>
      <c r="D2607">
        <v>100000</v>
      </c>
      <c r="E2607" s="5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8354</v>
      </c>
      <c r="O2607" s="10">
        <f t="shared" si="240"/>
        <v>107.42157000000002</v>
      </c>
      <c r="P2607" s="5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4">
        <f t="shared" si="244"/>
        <v>42508.541550925926</v>
      </c>
      <c r="T2607" s="14">
        <f t="shared" si="245"/>
        <v>42538.541550925926</v>
      </c>
    </row>
    <row r="2608" spans="1:20" ht="60" x14ac:dyDescent="0.25">
      <c r="A2608">
        <v>2606</v>
      </c>
      <c r="B2608" s="3" t="s">
        <v>2606</v>
      </c>
      <c r="C2608" s="3" t="s">
        <v>6716</v>
      </c>
      <c r="D2608">
        <v>11000</v>
      </c>
      <c r="E2608" s="5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8354</v>
      </c>
      <c r="O2608" s="10">
        <f t="shared" si="240"/>
        <v>110.05454545454545</v>
      </c>
      <c r="P2608" s="5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4">
        <f t="shared" si="244"/>
        <v>41726.712754629632</v>
      </c>
      <c r="T2608" s="14">
        <f t="shared" si="245"/>
        <v>41758.712754629632</v>
      </c>
    </row>
    <row r="2609" spans="1:20" ht="45" x14ac:dyDescent="0.25">
      <c r="A2609">
        <v>2607</v>
      </c>
      <c r="B2609" s="3" t="s">
        <v>2607</v>
      </c>
      <c r="C2609" s="3" t="s">
        <v>6717</v>
      </c>
      <c r="D2609">
        <v>8000</v>
      </c>
      <c r="E2609" s="5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8354</v>
      </c>
      <c r="O2609" s="10">
        <f t="shared" si="240"/>
        <v>407.7</v>
      </c>
      <c r="P2609" s="5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4">
        <f t="shared" si="244"/>
        <v>42184.874675925923</v>
      </c>
      <c r="T2609" s="14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 s="5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8354</v>
      </c>
      <c r="O2610" s="10">
        <f t="shared" si="240"/>
        <v>223.92500000000001</v>
      </c>
      <c r="P2610" s="5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4">
        <f t="shared" si="244"/>
        <v>42767.801712962959</v>
      </c>
      <c r="T2610" s="14">
        <f t="shared" si="245"/>
        <v>42809</v>
      </c>
    </row>
    <row r="2611" spans="1:20" ht="45" x14ac:dyDescent="0.25">
      <c r="A2611">
        <v>2609</v>
      </c>
      <c r="B2611" s="3" t="s">
        <v>2609</v>
      </c>
      <c r="C2611" s="3" t="s">
        <v>6719</v>
      </c>
      <c r="D2611">
        <v>35000</v>
      </c>
      <c r="E2611" s="5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8354</v>
      </c>
      <c r="O2611" s="10">
        <f t="shared" si="240"/>
        <v>303.80111428571428</v>
      </c>
      <c r="P2611" s="5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4">
        <f t="shared" si="244"/>
        <v>41075.237858796296</v>
      </c>
      <c r="T2611" s="14">
        <f t="shared" si="245"/>
        <v>41105.237858796296</v>
      </c>
    </row>
    <row r="2612" spans="1:20" ht="30" x14ac:dyDescent="0.25">
      <c r="A2612">
        <v>2610</v>
      </c>
      <c r="B2612" s="3" t="s">
        <v>2610</v>
      </c>
      <c r="C2612" s="3" t="s">
        <v>6720</v>
      </c>
      <c r="D2612">
        <v>22765</v>
      </c>
      <c r="E2612" s="5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8354</v>
      </c>
      <c r="O2612" s="10">
        <f t="shared" si="240"/>
        <v>141.3251043268175</v>
      </c>
      <c r="P2612" s="5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4">
        <f t="shared" si="244"/>
        <v>42564.881076388891</v>
      </c>
      <c r="T2612" s="14">
        <f t="shared" si="245"/>
        <v>42604.290972222225</v>
      </c>
    </row>
    <row r="2613" spans="1:20" ht="45" x14ac:dyDescent="0.25">
      <c r="A2613">
        <v>2611</v>
      </c>
      <c r="B2613" s="3" t="s">
        <v>2611</v>
      </c>
      <c r="C2613" s="3" t="s">
        <v>6721</v>
      </c>
      <c r="D2613">
        <v>11000</v>
      </c>
      <c r="E2613" s="5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8354</v>
      </c>
      <c r="O2613" s="10">
        <f t="shared" si="240"/>
        <v>2790.6363636363635</v>
      </c>
      <c r="P2613" s="5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4">
        <f t="shared" si="244"/>
        <v>42704.335810185185</v>
      </c>
      <c r="T2613" s="14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 s="5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8354</v>
      </c>
      <c r="O2614" s="10">
        <f t="shared" si="240"/>
        <v>171.76130000000001</v>
      </c>
      <c r="P2614" s="5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4">
        <f t="shared" si="244"/>
        <v>41982.143171296295</v>
      </c>
      <c r="T2614" s="14">
        <f t="shared" si="245"/>
        <v>42013.143171296295</v>
      </c>
    </row>
    <row r="2615" spans="1:20" ht="45" x14ac:dyDescent="0.25">
      <c r="A2615">
        <v>2613</v>
      </c>
      <c r="B2615" s="3" t="s">
        <v>2613</v>
      </c>
      <c r="C2615" s="3" t="s">
        <v>6723</v>
      </c>
      <c r="D2615">
        <v>7500</v>
      </c>
      <c r="E2615" s="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8354</v>
      </c>
      <c r="O2615" s="10">
        <f t="shared" si="240"/>
        <v>101.01333333333334</v>
      </c>
      <c r="P2615" s="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4">
        <f t="shared" si="244"/>
        <v>41143.81821759259</v>
      </c>
      <c r="T2615" s="14">
        <f t="shared" si="245"/>
        <v>41173.81821759259</v>
      </c>
    </row>
    <row r="2616" spans="1:20" ht="45" x14ac:dyDescent="0.25">
      <c r="A2616">
        <v>2614</v>
      </c>
      <c r="B2616" s="3" t="s">
        <v>2614</v>
      </c>
      <c r="C2616" s="3" t="s">
        <v>6724</v>
      </c>
      <c r="D2616">
        <v>10500</v>
      </c>
      <c r="E2616" s="5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8354</v>
      </c>
      <c r="O2616" s="10">
        <f t="shared" si="240"/>
        <v>102</v>
      </c>
      <c r="P2616" s="5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4">
        <f t="shared" si="244"/>
        <v>41730.708472222221</v>
      </c>
      <c r="T2616" s="14">
        <f t="shared" si="245"/>
        <v>41759.208333333336</v>
      </c>
    </row>
    <row r="2617" spans="1:20" ht="45" x14ac:dyDescent="0.25">
      <c r="A2617">
        <v>2615</v>
      </c>
      <c r="B2617" s="3" t="s">
        <v>2615</v>
      </c>
      <c r="C2617" s="3" t="s">
        <v>6725</v>
      </c>
      <c r="D2617">
        <v>2001</v>
      </c>
      <c r="E2617" s="5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8354</v>
      </c>
      <c r="O2617" s="10">
        <f t="shared" si="240"/>
        <v>169.76511744127936</v>
      </c>
      <c r="P2617" s="5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4">
        <f t="shared" si="244"/>
        <v>42453.49726851852</v>
      </c>
      <c r="T2617" s="14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 s="5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8354</v>
      </c>
      <c r="O2618" s="10">
        <f t="shared" si="240"/>
        <v>114.53400000000001</v>
      </c>
      <c r="P2618" s="5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4">
        <f t="shared" si="244"/>
        <v>42211.99454861111</v>
      </c>
      <c r="T2618" s="14">
        <f t="shared" si="245"/>
        <v>42241.99454861111</v>
      </c>
    </row>
    <row r="2619" spans="1:20" ht="45" x14ac:dyDescent="0.25">
      <c r="A2619">
        <v>2617</v>
      </c>
      <c r="B2619" s="3" t="s">
        <v>2617</v>
      </c>
      <c r="C2619" s="3" t="s">
        <v>6727</v>
      </c>
      <c r="D2619">
        <v>500</v>
      </c>
      <c r="E2619" s="5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8354</v>
      </c>
      <c r="O2619" s="10">
        <f t="shared" si="240"/>
        <v>877.6</v>
      </c>
      <c r="P2619" s="5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4">
        <f t="shared" si="244"/>
        <v>41902.874432870369</v>
      </c>
      <c r="T2619" s="14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 s="5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8354</v>
      </c>
      <c r="O2620" s="10">
        <f t="shared" si="240"/>
        <v>105.38666666666667</v>
      </c>
      <c r="P2620" s="5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4">
        <f t="shared" si="244"/>
        <v>42279.792372685188</v>
      </c>
      <c r="T2620" s="14">
        <f t="shared" si="245"/>
        <v>42339.834039351852</v>
      </c>
    </row>
    <row r="2621" spans="1:20" ht="45" x14ac:dyDescent="0.25">
      <c r="A2621">
        <v>2619</v>
      </c>
      <c r="B2621" s="3" t="s">
        <v>2619</v>
      </c>
      <c r="C2621" s="3" t="s">
        <v>6729</v>
      </c>
      <c r="D2621">
        <v>1000</v>
      </c>
      <c r="E2621" s="5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8354</v>
      </c>
      <c r="O2621" s="10">
        <f t="shared" si="240"/>
        <v>188.39999999999998</v>
      </c>
      <c r="P2621" s="5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4">
        <f t="shared" si="244"/>
        <v>42273.884305555555</v>
      </c>
      <c r="T2621" s="14">
        <f t="shared" si="245"/>
        <v>42300.458333333328</v>
      </c>
    </row>
    <row r="2622" spans="1:20" ht="45" x14ac:dyDescent="0.25">
      <c r="A2622">
        <v>2620</v>
      </c>
      <c r="B2622" s="3" t="s">
        <v>2620</v>
      </c>
      <c r="C2622" s="3" t="s">
        <v>6730</v>
      </c>
      <c r="D2622">
        <v>65000</v>
      </c>
      <c r="E2622" s="5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8354</v>
      </c>
      <c r="O2622" s="10">
        <f t="shared" si="240"/>
        <v>143.65230769230772</v>
      </c>
      <c r="P2622" s="5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4">
        <f t="shared" si="244"/>
        <v>42251.16715277778</v>
      </c>
      <c r="T2622" s="14">
        <f t="shared" si="245"/>
        <v>42288.041666666672</v>
      </c>
    </row>
    <row r="2623" spans="1:20" ht="45" x14ac:dyDescent="0.25">
      <c r="A2623">
        <v>2621</v>
      </c>
      <c r="B2623" s="3" t="s">
        <v>2621</v>
      </c>
      <c r="C2623" s="3" t="s">
        <v>6731</v>
      </c>
      <c r="D2623">
        <v>15000</v>
      </c>
      <c r="E2623" s="5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8354</v>
      </c>
      <c r="O2623" s="10">
        <f t="shared" si="240"/>
        <v>145.88</v>
      </c>
      <c r="P2623" s="5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4">
        <f t="shared" si="244"/>
        <v>42115.74754629629</v>
      </c>
      <c r="T2623" s="14">
        <f t="shared" si="245"/>
        <v>42145.74754629629</v>
      </c>
    </row>
    <row r="2624" spans="1:20" ht="45" x14ac:dyDescent="0.25">
      <c r="A2624">
        <v>2622</v>
      </c>
      <c r="B2624" s="3" t="s">
        <v>2622</v>
      </c>
      <c r="C2624" s="3" t="s">
        <v>6732</v>
      </c>
      <c r="D2624">
        <v>1500</v>
      </c>
      <c r="E2624" s="5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8354</v>
      </c>
      <c r="O2624" s="10">
        <f t="shared" si="240"/>
        <v>131.184</v>
      </c>
      <c r="P2624" s="5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4">
        <f t="shared" si="244"/>
        <v>42689.74324074074</v>
      </c>
      <c r="T2624" s="14">
        <f t="shared" si="245"/>
        <v>42734.74324074074</v>
      </c>
    </row>
    <row r="2625" spans="1:20" ht="45" x14ac:dyDescent="0.25">
      <c r="A2625">
        <v>2623</v>
      </c>
      <c r="B2625" s="3" t="s">
        <v>2623</v>
      </c>
      <c r="C2625" s="3" t="s">
        <v>6733</v>
      </c>
      <c r="D2625">
        <v>2000</v>
      </c>
      <c r="E2625" s="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8354</v>
      </c>
      <c r="O2625" s="10">
        <f t="shared" si="240"/>
        <v>113.99999999999999</v>
      </c>
      <c r="P2625" s="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4">
        <f t="shared" si="244"/>
        <v>42692.256550925929</v>
      </c>
      <c r="T2625" s="14">
        <f t="shared" si="245"/>
        <v>42706.256550925929</v>
      </c>
    </row>
    <row r="2626" spans="1:20" ht="45" x14ac:dyDescent="0.25">
      <c r="A2626">
        <v>2624</v>
      </c>
      <c r="B2626" s="3" t="s">
        <v>2624</v>
      </c>
      <c r="C2626" s="3" t="s">
        <v>6734</v>
      </c>
      <c r="D2626">
        <v>8000</v>
      </c>
      <c r="E2626" s="5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8354</v>
      </c>
      <c r="O2626" s="10">
        <f t="shared" ref="O2626:O2689" si="246">(E2626/D2626)*100</f>
        <v>1379.4206249999997</v>
      </c>
      <c r="P2626" s="5">
        <f t="shared" ref="P2626:P2689" si="247">IFERROR((E2626/L2626),"0")</f>
        <v>31.820544982698959</v>
      </c>
      <c r="Q2626" t="str">
        <f t="shared" ref="Q2626:Q2689" si="248">LEFT(N2626,FIND("/",N2626)-1)</f>
        <v>technology</v>
      </c>
      <c r="R2626" t="str">
        <f t="shared" ref="R2626:R2689" si="249">RIGHT(N2626,LEN(N2626)-SEARCH("/",N2626))</f>
        <v>space exploration</v>
      </c>
      <c r="S2626" s="14">
        <f t="shared" ref="S2626:S2689" si="250">(((J2626/60)/60)/24) + DATE(1970,1,1)</f>
        <v>41144.42155092593</v>
      </c>
      <c r="T2626" s="14">
        <f t="shared" ref="T2626:T2689" si="251">(((I2626/60)/60)/24) + DATE(1970,1,1)</f>
        <v>41165.42155092593</v>
      </c>
    </row>
    <row r="2627" spans="1:20" ht="45" x14ac:dyDescent="0.25">
      <c r="A2627">
        <v>2625</v>
      </c>
      <c r="B2627" s="3" t="s">
        <v>2625</v>
      </c>
      <c r="C2627" s="3" t="s">
        <v>6735</v>
      </c>
      <c r="D2627">
        <v>150</v>
      </c>
      <c r="E2627" s="5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8354</v>
      </c>
      <c r="O2627" s="10">
        <f t="shared" si="246"/>
        <v>956</v>
      </c>
      <c r="P2627" s="5">
        <f t="shared" si="247"/>
        <v>27.576923076923077</v>
      </c>
      <c r="Q2627" t="str">
        <f t="shared" si="248"/>
        <v>technology</v>
      </c>
      <c r="R2627" t="str">
        <f t="shared" si="249"/>
        <v>space exploration</v>
      </c>
      <c r="S2627" s="14">
        <f t="shared" si="250"/>
        <v>42658.810277777782</v>
      </c>
      <c r="T2627" s="14">
        <f t="shared" si="251"/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 s="5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8354</v>
      </c>
      <c r="O2628" s="10">
        <f t="shared" si="246"/>
        <v>112.00000000000001</v>
      </c>
      <c r="P2628" s="5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4">
        <f t="shared" si="250"/>
        <v>42128.628113425926</v>
      </c>
      <c r="T2628" s="14">
        <f t="shared" si="251"/>
        <v>42158.628113425926</v>
      </c>
    </row>
    <row r="2629" spans="1:20" ht="45" x14ac:dyDescent="0.25">
      <c r="A2629">
        <v>2627</v>
      </c>
      <c r="B2629" s="3" t="s">
        <v>2627</v>
      </c>
      <c r="C2629" s="3" t="s">
        <v>6737</v>
      </c>
      <c r="D2629">
        <v>150</v>
      </c>
      <c r="E2629" s="5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8354</v>
      </c>
      <c r="O2629" s="10">
        <f t="shared" si="246"/>
        <v>646.66666666666663</v>
      </c>
      <c r="P2629" s="5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4">
        <f t="shared" si="250"/>
        <v>42304.829409722224</v>
      </c>
      <c r="T2629" s="14">
        <f t="shared" si="251"/>
        <v>42334.871076388896</v>
      </c>
    </row>
    <row r="2630" spans="1:20" ht="30" x14ac:dyDescent="0.25">
      <c r="A2630">
        <v>2628</v>
      </c>
      <c r="B2630" s="3" t="s">
        <v>2628</v>
      </c>
      <c r="C2630" s="3" t="s">
        <v>6738</v>
      </c>
      <c r="D2630">
        <v>839</v>
      </c>
      <c r="E2630" s="5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8354</v>
      </c>
      <c r="O2630" s="10">
        <f t="shared" si="246"/>
        <v>110.36948748510132</v>
      </c>
      <c r="P2630" s="5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4">
        <f t="shared" si="250"/>
        <v>41953.966053240743</v>
      </c>
      <c r="T2630" s="14">
        <f t="shared" si="251"/>
        <v>41973.966053240743</v>
      </c>
    </row>
    <row r="2631" spans="1:20" ht="30" x14ac:dyDescent="0.25">
      <c r="A2631">
        <v>2629</v>
      </c>
      <c r="B2631" s="3" t="s">
        <v>2629</v>
      </c>
      <c r="C2631" s="3" t="s">
        <v>6739</v>
      </c>
      <c r="D2631">
        <v>5000</v>
      </c>
      <c r="E2631" s="5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8354</v>
      </c>
      <c r="O2631" s="10">
        <f t="shared" si="246"/>
        <v>127.74000000000001</v>
      </c>
      <c r="P2631" s="5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4">
        <f t="shared" si="250"/>
        <v>42108.538449074069</v>
      </c>
      <c r="T2631" s="14">
        <f t="shared" si="251"/>
        <v>42138.538449074069</v>
      </c>
    </row>
    <row r="2632" spans="1:20" ht="45" x14ac:dyDescent="0.25">
      <c r="A2632">
        <v>2630</v>
      </c>
      <c r="B2632" s="3" t="s">
        <v>2630</v>
      </c>
      <c r="C2632" s="3" t="s">
        <v>6740</v>
      </c>
      <c r="D2632">
        <v>2000</v>
      </c>
      <c r="E2632" s="5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8354</v>
      </c>
      <c r="O2632" s="10">
        <f t="shared" si="246"/>
        <v>157.9</v>
      </c>
      <c r="P2632" s="5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4">
        <f t="shared" si="250"/>
        <v>42524.105462962965</v>
      </c>
      <c r="T2632" s="14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 s="5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8354</v>
      </c>
      <c r="O2633" s="10">
        <f t="shared" si="246"/>
        <v>114.66525000000001</v>
      </c>
      <c r="P2633" s="5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4">
        <f t="shared" si="250"/>
        <v>42218.169293981482</v>
      </c>
      <c r="T2633" s="14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 s="5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8354</v>
      </c>
      <c r="O2634" s="10">
        <f t="shared" si="246"/>
        <v>137.00934579439252</v>
      </c>
      <c r="P2634" s="5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4">
        <f t="shared" si="250"/>
        <v>42494.061793981484</v>
      </c>
      <c r="T2634" s="14">
        <f t="shared" si="251"/>
        <v>42519.061793981484</v>
      </c>
    </row>
    <row r="2635" spans="1:20" ht="45" x14ac:dyDescent="0.25">
      <c r="A2635">
        <v>2633</v>
      </c>
      <c r="B2635" s="3" t="s">
        <v>2633</v>
      </c>
      <c r="C2635" s="3" t="s">
        <v>6743</v>
      </c>
      <c r="D2635">
        <v>5000</v>
      </c>
      <c r="E2635" s="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8354</v>
      </c>
      <c r="O2635" s="10">
        <f t="shared" si="246"/>
        <v>354.62</v>
      </c>
      <c r="P2635" s="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4">
        <f t="shared" si="250"/>
        <v>41667.823287037041</v>
      </c>
      <c r="T2635" s="14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 s="5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8354</v>
      </c>
      <c r="O2636" s="10">
        <f t="shared" si="246"/>
        <v>106.02150537634409</v>
      </c>
      <c r="P2636" s="5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4">
        <f t="shared" si="250"/>
        <v>42612.656493055561</v>
      </c>
      <c r="T2636" s="14">
        <f t="shared" si="251"/>
        <v>42642.656493055561</v>
      </c>
    </row>
    <row r="2637" spans="1:20" ht="45" x14ac:dyDescent="0.25">
      <c r="A2637">
        <v>2635</v>
      </c>
      <c r="B2637" s="3" t="s">
        <v>2635</v>
      </c>
      <c r="C2637" s="3" t="s">
        <v>6745</v>
      </c>
      <c r="D2637">
        <v>11500</v>
      </c>
      <c r="E2637" s="5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8354</v>
      </c>
      <c r="O2637" s="10">
        <f t="shared" si="246"/>
        <v>100</v>
      </c>
      <c r="P2637" s="5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4">
        <f t="shared" si="250"/>
        <v>42037.950937500005</v>
      </c>
      <c r="T2637" s="14">
        <f t="shared" si="251"/>
        <v>42072.909270833334</v>
      </c>
    </row>
    <row r="2638" spans="1:20" ht="45" x14ac:dyDescent="0.25">
      <c r="A2638">
        <v>2636</v>
      </c>
      <c r="B2638" s="3" t="s">
        <v>2636</v>
      </c>
      <c r="C2638" s="3" t="s">
        <v>6746</v>
      </c>
      <c r="D2638">
        <v>1000</v>
      </c>
      <c r="E2638" s="5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8354</v>
      </c>
      <c r="O2638" s="10">
        <f t="shared" si="246"/>
        <v>187.3</v>
      </c>
      <c r="P2638" s="5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4">
        <f t="shared" si="250"/>
        <v>42636.614745370374</v>
      </c>
      <c r="T2638" s="14">
        <f t="shared" si="251"/>
        <v>42659.041666666672</v>
      </c>
    </row>
    <row r="2639" spans="1:20" ht="30" x14ac:dyDescent="0.25">
      <c r="A2639">
        <v>2637</v>
      </c>
      <c r="B2639" s="3" t="s">
        <v>2637</v>
      </c>
      <c r="C2639" s="3" t="s">
        <v>6747</v>
      </c>
      <c r="D2639">
        <v>500</v>
      </c>
      <c r="E2639" s="5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8354</v>
      </c>
      <c r="O2639" s="10">
        <f t="shared" si="246"/>
        <v>166.2</v>
      </c>
      <c r="P2639" s="5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4">
        <f t="shared" si="250"/>
        <v>42639.549479166672</v>
      </c>
      <c r="T2639" s="14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 s="5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8354</v>
      </c>
      <c r="O2640" s="10">
        <f t="shared" si="246"/>
        <v>101.72910662824208</v>
      </c>
      <c r="P2640" s="5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4">
        <f t="shared" si="250"/>
        <v>41989.913136574076</v>
      </c>
      <c r="T2640" s="14">
        <f t="shared" si="251"/>
        <v>42019.913136574076</v>
      </c>
    </row>
    <row r="2641" spans="1:20" ht="45" x14ac:dyDescent="0.25">
      <c r="A2641">
        <v>2639</v>
      </c>
      <c r="B2641" s="3" t="s">
        <v>2639</v>
      </c>
      <c r="C2641" s="3" t="s">
        <v>6749</v>
      </c>
      <c r="D2641">
        <v>300</v>
      </c>
      <c r="E2641" s="5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8354</v>
      </c>
      <c r="O2641" s="10">
        <f t="shared" si="246"/>
        <v>164</v>
      </c>
      <c r="P2641" s="5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4">
        <f t="shared" si="250"/>
        <v>42024.86513888889</v>
      </c>
      <c r="T2641" s="14">
        <f t="shared" si="251"/>
        <v>42054.86513888889</v>
      </c>
    </row>
    <row r="2642" spans="1:20" ht="60" x14ac:dyDescent="0.25">
      <c r="A2642">
        <v>2640</v>
      </c>
      <c r="B2642" s="3" t="s">
        <v>2640</v>
      </c>
      <c r="C2642" s="3" t="s">
        <v>6750</v>
      </c>
      <c r="D2642">
        <v>3000</v>
      </c>
      <c r="E2642" s="5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8354</v>
      </c>
      <c r="O2642" s="10">
        <f t="shared" si="246"/>
        <v>105.66666666666666</v>
      </c>
      <c r="P2642" s="5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4">
        <f t="shared" si="250"/>
        <v>42103.160578703704</v>
      </c>
      <c r="T2642" s="14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 s="5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8354</v>
      </c>
      <c r="O2643" s="10">
        <f t="shared" si="246"/>
        <v>1</v>
      </c>
      <c r="P2643" s="5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4">
        <f t="shared" si="250"/>
        <v>41880.827118055553</v>
      </c>
      <c r="T2643" s="14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 s="5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8354</v>
      </c>
      <c r="O2644" s="10">
        <f t="shared" si="246"/>
        <v>0</v>
      </c>
      <c r="P2644" s="5" t="str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4">
        <f t="shared" si="250"/>
        <v>42536.246620370366</v>
      </c>
      <c r="T2644" s="14">
        <f t="shared" si="251"/>
        <v>42566.289583333331</v>
      </c>
    </row>
    <row r="2645" spans="1:20" ht="45" x14ac:dyDescent="0.25">
      <c r="A2645">
        <v>2643</v>
      </c>
      <c r="B2645" s="3" t="s">
        <v>2643</v>
      </c>
      <c r="C2645" s="3" t="s">
        <v>6753</v>
      </c>
      <c r="D2645">
        <v>1000000</v>
      </c>
      <c r="E2645" s="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8354</v>
      </c>
      <c r="O2645" s="10">
        <f t="shared" si="246"/>
        <v>33.559730999999999</v>
      </c>
      <c r="P2645" s="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4">
        <f t="shared" si="250"/>
        <v>42689.582349537035</v>
      </c>
      <c r="T2645" s="14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 s="5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8354</v>
      </c>
      <c r="O2646" s="10">
        <f t="shared" si="246"/>
        <v>2.0529999999999999</v>
      </c>
      <c r="P2646" s="5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4">
        <f t="shared" si="250"/>
        <v>42774.792071759264</v>
      </c>
      <c r="T2646" s="14">
        <f t="shared" si="251"/>
        <v>42804.792071759264</v>
      </c>
    </row>
    <row r="2647" spans="1:20" ht="45" x14ac:dyDescent="0.25">
      <c r="A2647">
        <v>2645</v>
      </c>
      <c r="B2647" s="3" t="s">
        <v>2645</v>
      </c>
      <c r="C2647" s="3" t="s">
        <v>6755</v>
      </c>
      <c r="D2647">
        <v>20000</v>
      </c>
      <c r="E2647" s="5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8354</v>
      </c>
      <c r="O2647" s="10">
        <f t="shared" si="246"/>
        <v>10.5</v>
      </c>
      <c r="P2647" s="5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4">
        <f t="shared" si="250"/>
        <v>41921.842627314814</v>
      </c>
      <c r="T2647" s="14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 s="5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8354</v>
      </c>
      <c r="O2648" s="10">
        <f t="shared" si="246"/>
        <v>8.4172840000000004</v>
      </c>
      <c r="P2648" s="5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4">
        <f t="shared" si="250"/>
        <v>42226.313298611116</v>
      </c>
      <c r="T2648" s="14">
        <f t="shared" si="251"/>
        <v>42256.313298611116</v>
      </c>
    </row>
    <row r="2649" spans="1:20" ht="45" x14ac:dyDescent="0.25">
      <c r="A2649">
        <v>2647</v>
      </c>
      <c r="B2649" s="3" t="s">
        <v>2647</v>
      </c>
      <c r="C2649" s="3" t="s">
        <v>6757</v>
      </c>
      <c r="D2649">
        <v>2500</v>
      </c>
      <c r="E2649" s="5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8354</v>
      </c>
      <c r="O2649" s="10">
        <f t="shared" si="246"/>
        <v>1.44</v>
      </c>
      <c r="P2649" s="5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4">
        <f t="shared" si="250"/>
        <v>42200.261793981481</v>
      </c>
      <c r="T2649" s="14">
        <f t="shared" si="251"/>
        <v>42230.261793981481</v>
      </c>
    </row>
    <row r="2650" spans="1:20" ht="45" x14ac:dyDescent="0.25">
      <c r="A2650">
        <v>2648</v>
      </c>
      <c r="B2650" s="3" t="s">
        <v>2648</v>
      </c>
      <c r="C2650" s="3" t="s">
        <v>6758</v>
      </c>
      <c r="D2650">
        <v>12000</v>
      </c>
      <c r="E2650" s="5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8354</v>
      </c>
      <c r="O2650" s="10">
        <f t="shared" si="246"/>
        <v>0.88333333333333341</v>
      </c>
      <c r="P2650" s="5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4">
        <f t="shared" si="250"/>
        <v>42408.714814814812</v>
      </c>
      <c r="T2650" s="14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 s="5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8354</v>
      </c>
      <c r="O2651" s="10">
        <f t="shared" si="246"/>
        <v>9.920000000000001E-2</v>
      </c>
      <c r="P2651" s="5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4">
        <f t="shared" si="250"/>
        <v>42341.99700231482</v>
      </c>
      <c r="T2651" s="14">
        <f t="shared" si="251"/>
        <v>42401.99700231482</v>
      </c>
    </row>
    <row r="2652" spans="1:20" ht="45" x14ac:dyDescent="0.25">
      <c r="A2652">
        <v>2650</v>
      </c>
      <c r="B2652" s="3" t="s">
        <v>2650</v>
      </c>
      <c r="C2652" s="3" t="s">
        <v>6760</v>
      </c>
      <c r="D2652">
        <v>60000</v>
      </c>
      <c r="E2652" s="5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8354</v>
      </c>
      <c r="O2652" s="10">
        <f t="shared" si="246"/>
        <v>0.59666666666666668</v>
      </c>
      <c r="P2652" s="5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4">
        <f t="shared" si="250"/>
        <v>42695.624340277776</v>
      </c>
      <c r="T2652" s="14">
        <f t="shared" si="251"/>
        <v>42725.624340277776</v>
      </c>
    </row>
    <row r="2653" spans="1:20" ht="45" x14ac:dyDescent="0.25">
      <c r="A2653">
        <v>2651</v>
      </c>
      <c r="B2653" s="3" t="s">
        <v>2651</v>
      </c>
      <c r="C2653" s="3" t="s">
        <v>6761</v>
      </c>
      <c r="D2653">
        <v>280000</v>
      </c>
      <c r="E2653" s="5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8354</v>
      </c>
      <c r="O2653" s="10">
        <f t="shared" si="246"/>
        <v>1.8689285714285715</v>
      </c>
      <c r="P2653" s="5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4">
        <f t="shared" si="250"/>
        <v>42327.805659722217</v>
      </c>
      <c r="T2653" s="14">
        <f t="shared" si="251"/>
        <v>42355.805659722217</v>
      </c>
    </row>
    <row r="2654" spans="1:20" ht="45" x14ac:dyDescent="0.25">
      <c r="A2654">
        <v>2652</v>
      </c>
      <c r="B2654" s="3" t="s">
        <v>2652</v>
      </c>
      <c r="C2654" s="3" t="s">
        <v>6762</v>
      </c>
      <c r="D2654">
        <v>100000</v>
      </c>
      <c r="E2654" s="5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8354</v>
      </c>
      <c r="O2654" s="10">
        <f t="shared" si="246"/>
        <v>0.88500000000000001</v>
      </c>
      <c r="P2654" s="5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4">
        <f t="shared" si="250"/>
        <v>41953.158854166672</v>
      </c>
      <c r="T2654" s="14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 s="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8354</v>
      </c>
      <c r="O2655" s="10">
        <f t="shared" si="246"/>
        <v>11.52156862745098</v>
      </c>
      <c r="P2655" s="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4">
        <f t="shared" si="250"/>
        <v>41771.651932870373</v>
      </c>
      <c r="T2655" s="14">
        <f t="shared" si="251"/>
        <v>41803.166666666664</v>
      </c>
    </row>
    <row r="2656" spans="1:20" ht="45" x14ac:dyDescent="0.25">
      <c r="A2656">
        <v>2654</v>
      </c>
      <c r="B2656" s="3" t="s">
        <v>2654</v>
      </c>
      <c r="C2656" s="3" t="s">
        <v>6764</v>
      </c>
      <c r="D2656">
        <v>100000</v>
      </c>
      <c r="E2656" s="5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8354</v>
      </c>
      <c r="O2656" s="10">
        <f t="shared" si="246"/>
        <v>5.1000000000000004E-2</v>
      </c>
      <c r="P2656" s="5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4">
        <f t="shared" si="250"/>
        <v>42055.600995370376</v>
      </c>
      <c r="T2656" s="14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 s="5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8354</v>
      </c>
      <c r="O2657" s="10">
        <f t="shared" si="246"/>
        <v>21.033333333333335</v>
      </c>
      <c r="P2657" s="5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4">
        <f t="shared" si="250"/>
        <v>42381.866284722222</v>
      </c>
      <c r="T2657" s="14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 s="5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8354</v>
      </c>
      <c r="O2658" s="10">
        <f t="shared" si="246"/>
        <v>11.436666666666667</v>
      </c>
      <c r="P2658" s="5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4">
        <f t="shared" si="250"/>
        <v>42767.688518518517</v>
      </c>
      <c r="T2658" s="14">
        <f t="shared" si="251"/>
        <v>42806.791666666672</v>
      </c>
    </row>
    <row r="2659" spans="1:20" ht="45" x14ac:dyDescent="0.25">
      <c r="A2659">
        <v>2657</v>
      </c>
      <c r="B2659" s="3" t="s">
        <v>2657</v>
      </c>
      <c r="C2659" s="3" t="s">
        <v>6767</v>
      </c>
      <c r="D2659">
        <v>30000</v>
      </c>
      <c r="E2659" s="5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8354</v>
      </c>
      <c r="O2659" s="10">
        <f t="shared" si="246"/>
        <v>18.737933333333334</v>
      </c>
      <c r="P2659" s="5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4">
        <f t="shared" si="250"/>
        <v>42551.928854166668</v>
      </c>
      <c r="T2659" s="14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 s="5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8354</v>
      </c>
      <c r="O2660" s="10">
        <f t="shared" si="246"/>
        <v>9.285714285714286E-2</v>
      </c>
      <c r="P2660" s="5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4">
        <f t="shared" si="250"/>
        <v>42551.884189814817</v>
      </c>
      <c r="T2660" s="14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 s="5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8354</v>
      </c>
      <c r="O2661" s="10">
        <f t="shared" si="246"/>
        <v>2.7204081632653061</v>
      </c>
      <c r="P2661" s="5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4">
        <f t="shared" si="250"/>
        <v>42082.069560185191</v>
      </c>
      <c r="T2661" s="14">
        <f t="shared" si="251"/>
        <v>42112.069560185191</v>
      </c>
    </row>
    <row r="2662" spans="1:20" ht="45" x14ac:dyDescent="0.25">
      <c r="A2662">
        <v>2660</v>
      </c>
      <c r="B2662" s="3" t="s">
        <v>2660</v>
      </c>
      <c r="C2662" s="3" t="s">
        <v>6770</v>
      </c>
      <c r="D2662">
        <v>20000</v>
      </c>
      <c r="E2662" s="5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8354</v>
      </c>
      <c r="O2662" s="10">
        <f t="shared" si="246"/>
        <v>9.5000000000000001E-2</v>
      </c>
      <c r="P2662" s="5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4">
        <f t="shared" si="250"/>
        <v>42272.713171296295</v>
      </c>
      <c r="T2662" s="14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 s="5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8355</v>
      </c>
      <c r="O2663" s="10">
        <f t="shared" si="246"/>
        <v>102.89999999999999</v>
      </c>
      <c r="P2663" s="5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4">
        <f t="shared" si="250"/>
        <v>41542.958449074074</v>
      </c>
      <c r="T2663" s="14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 s="5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8355</v>
      </c>
      <c r="O2664" s="10">
        <f t="shared" si="246"/>
        <v>106.80000000000001</v>
      </c>
      <c r="P2664" s="5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4">
        <f t="shared" si="250"/>
        <v>42207.746678240743</v>
      </c>
      <c r="T2664" s="14">
        <f t="shared" si="251"/>
        <v>42237.746678240743</v>
      </c>
    </row>
    <row r="2665" spans="1:20" ht="45" x14ac:dyDescent="0.25">
      <c r="A2665">
        <v>2663</v>
      </c>
      <c r="B2665" s="3" t="s">
        <v>2663</v>
      </c>
      <c r="C2665" s="3" t="s">
        <v>6773</v>
      </c>
      <c r="D2665">
        <v>20000</v>
      </c>
      <c r="E2665" s="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8355</v>
      </c>
      <c r="O2665" s="10">
        <f t="shared" si="246"/>
        <v>104.59625</v>
      </c>
      <c r="P2665" s="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4">
        <f t="shared" si="250"/>
        <v>42222.622766203705</v>
      </c>
      <c r="T2665" s="14">
        <f t="shared" si="251"/>
        <v>42251.625</v>
      </c>
    </row>
    <row r="2666" spans="1:20" ht="45" x14ac:dyDescent="0.25">
      <c r="A2666">
        <v>2664</v>
      </c>
      <c r="B2666" s="3" t="s">
        <v>2664</v>
      </c>
      <c r="C2666" s="3" t="s">
        <v>6774</v>
      </c>
      <c r="D2666">
        <v>17500</v>
      </c>
      <c r="E2666" s="5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8355</v>
      </c>
      <c r="O2666" s="10">
        <f t="shared" si="246"/>
        <v>103.42857142857143</v>
      </c>
      <c r="P2666" s="5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4">
        <f t="shared" si="250"/>
        <v>42313.02542824074</v>
      </c>
      <c r="T2666" s="14">
        <f t="shared" si="251"/>
        <v>42347.290972222225</v>
      </c>
    </row>
    <row r="2667" spans="1:20" ht="45" x14ac:dyDescent="0.25">
      <c r="A2667">
        <v>2665</v>
      </c>
      <c r="B2667" s="3" t="s">
        <v>2665</v>
      </c>
      <c r="C2667" s="3" t="s">
        <v>6775</v>
      </c>
      <c r="D2667">
        <v>3500</v>
      </c>
      <c r="E2667" s="5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8355</v>
      </c>
      <c r="O2667" s="10">
        <f t="shared" si="246"/>
        <v>123.14285714285715</v>
      </c>
      <c r="P2667" s="5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4">
        <f t="shared" si="250"/>
        <v>42083.895532407405</v>
      </c>
      <c r="T2667" s="14">
        <f t="shared" si="251"/>
        <v>42128.895532407405</v>
      </c>
    </row>
    <row r="2668" spans="1:20" ht="45" x14ac:dyDescent="0.25">
      <c r="A2668">
        <v>2666</v>
      </c>
      <c r="B2668" s="3" t="s">
        <v>2666</v>
      </c>
      <c r="C2668" s="3" t="s">
        <v>6776</v>
      </c>
      <c r="D2668">
        <v>10000</v>
      </c>
      <c r="E2668" s="5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8355</v>
      </c>
      <c r="O2668" s="10">
        <f t="shared" si="246"/>
        <v>159.29509999999999</v>
      </c>
      <c r="P2668" s="5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4">
        <f t="shared" si="250"/>
        <v>42235.764340277776</v>
      </c>
      <c r="T2668" s="14">
        <f t="shared" si="251"/>
        <v>42272.875</v>
      </c>
    </row>
    <row r="2669" spans="1:20" ht="45" x14ac:dyDescent="0.25">
      <c r="A2669">
        <v>2667</v>
      </c>
      <c r="B2669" s="3" t="s">
        <v>2667</v>
      </c>
      <c r="C2669" s="3" t="s">
        <v>6777</v>
      </c>
      <c r="D2669">
        <v>1500</v>
      </c>
      <c r="E2669" s="5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8355</v>
      </c>
      <c r="O2669" s="10">
        <f t="shared" si="246"/>
        <v>110.66666666666667</v>
      </c>
      <c r="P2669" s="5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4">
        <f t="shared" si="250"/>
        <v>42380.926111111112</v>
      </c>
      <c r="T2669" s="14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 s="5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8355</v>
      </c>
      <c r="O2670" s="10">
        <f t="shared" si="246"/>
        <v>170.70000000000002</v>
      </c>
      <c r="P2670" s="5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4">
        <f t="shared" si="250"/>
        <v>42275.588715277772</v>
      </c>
      <c r="T2670" s="14">
        <f t="shared" si="251"/>
        <v>42317.60555555555</v>
      </c>
    </row>
    <row r="2671" spans="1:20" ht="45" x14ac:dyDescent="0.25">
      <c r="A2671">
        <v>2669</v>
      </c>
      <c r="B2671" s="3" t="s">
        <v>2669</v>
      </c>
      <c r="C2671" s="3" t="s">
        <v>6779</v>
      </c>
      <c r="D2671">
        <v>800</v>
      </c>
      <c r="E2671" s="5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8355</v>
      </c>
      <c r="O2671" s="10">
        <f t="shared" si="246"/>
        <v>125.125</v>
      </c>
      <c r="P2671" s="5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4">
        <f t="shared" si="250"/>
        <v>42319.035833333335</v>
      </c>
      <c r="T2671" s="14">
        <f t="shared" si="251"/>
        <v>42379.035833333335</v>
      </c>
    </row>
    <row r="2672" spans="1:20" ht="45" x14ac:dyDescent="0.25">
      <c r="A2672">
        <v>2670</v>
      </c>
      <c r="B2672" s="3" t="s">
        <v>2670</v>
      </c>
      <c r="C2672" s="3" t="s">
        <v>6780</v>
      </c>
      <c r="D2672">
        <v>38888</v>
      </c>
      <c r="E2672" s="5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8355</v>
      </c>
      <c r="O2672" s="10">
        <f t="shared" si="246"/>
        <v>6.4158609339642041</v>
      </c>
      <c r="P2672" s="5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4">
        <f t="shared" si="250"/>
        <v>41821.020601851851</v>
      </c>
      <c r="T2672" s="14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 s="5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8355</v>
      </c>
      <c r="O2673" s="10">
        <f t="shared" si="246"/>
        <v>11.343999999999999</v>
      </c>
      <c r="P2673" s="5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4">
        <f t="shared" si="250"/>
        <v>41962.749027777783</v>
      </c>
      <c r="T2673" s="14">
        <f t="shared" si="251"/>
        <v>41992.818055555559</v>
      </c>
    </row>
    <row r="2674" spans="1:20" ht="45" x14ac:dyDescent="0.25">
      <c r="A2674">
        <v>2672</v>
      </c>
      <c r="B2674" s="3" t="s">
        <v>2672</v>
      </c>
      <c r="C2674" s="3" t="s">
        <v>6782</v>
      </c>
      <c r="D2674">
        <v>10000</v>
      </c>
      <c r="E2674" s="5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8355</v>
      </c>
      <c r="O2674" s="10">
        <f t="shared" si="246"/>
        <v>33.19</v>
      </c>
      <c r="P2674" s="5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4">
        <f t="shared" si="250"/>
        <v>42344.884143518517</v>
      </c>
      <c r="T2674" s="14">
        <f t="shared" si="251"/>
        <v>42366.25</v>
      </c>
    </row>
    <row r="2675" spans="1:20" ht="45" x14ac:dyDescent="0.25">
      <c r="A2675">
        <v>2673</v>
      </c>
      <c r="B2675" s="3" t="s">
        <v>2673</v>
      </c>
      <c r="C2675" s="3" t="s">
        <v>6783</v>
      </c>
      <c r="D2675">
        <v>40000</v>
      </c>
      <c r="E2675" s="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8355</v>
      </c>
      <c r="O2675" s="10">
        <f t="shared" si="246"/>
        <v>27.58</v>
      </c>
      <c r="P2675" s="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4">
        <f t="shared" si="250"/>
        <v>41912.541655092595</v>
      </c>
      <c r="T2675" s="14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 s="5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8355</v>
      </c>
      <c r="O2676" s="10">
        <f t="shared" si="246"/>
        <v>62.839999999999996</v>
      </c>
      <c r="P2676" s="5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4">
        <f t="shared" si="250"/>
        <v>42529.632754629631</v>
      </c>
      <c r="T2676" s="14">
        <f t="shared" si="251"/>
        <v>42556.207638888889</v>
      </c>
    </row>
    <row r="2677" spans="1:20" ht="45" x14ac:dyDescent="0.25">
      <c r="A2677">
        <v>2675</v>
      </c>
      <c r="B2677" s="3" t="s">
        <v>2675</v>
      </c>
      <c r="C2677" s="3" t="s">
        <v>6785</v>
      </c>
      <c r="D2677">
        <v>25000</v>
      </c>
      <c r="E2677" s="5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8355</v>
      </c>
      <c r="O2677" s="10">
        <f t="shared" si="246"/>
        <v>7.5880000000000001</v>
      </c>
      <c r="P2677" s="5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4">
        <f t="shared" si="250"/>
        <v>41923.857511574075</v>
      </c>
      <c r="T2677" s="14">
        <f t="shared" si="251"/>
        <v>41953.899178240739</v>
      </c>
    </row>
    <row r="2678" spans="1:20" ht="45" x14ac:dyDescent="0.25">
      <c r="A2678">
        <v>2676</v>
      </c>
      <c r="B2678" s="3" t="s">
        <v>2676</v>
      </c>
      <c r="C2678" s="3" t="s">
        <v>6786</v>
      </c>
      <c r="D2678">
        <v>2100</v>
      </c>
      <c r="E2678" s="5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8355</v>
      </c>
      <c r="O2678" s="10">
        <f t="shared" si="246"/>
        <v>50.38095238095238</v>
      </c>
      <c r="P2678" s="5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4">
        <f t="shared" si="250"/>
        <v>42482.624699074076</v>
      </c>
      <c r="T2678" s="14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 s="5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8355</v>
      </c>
      <c r="O2679" s="10">
        <f t="shared" si="246"/>
        <v>17.512820512820511</v>
      </c>
      <c r="P2679" s="5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4">
        <f t="shared" si="250"/>
        <v>41793.029432870368</v>
      </c>
      <c r="T2679" s="14">
        <f t="shared" si="251"/>
        <v>41823.029432870368</v>
      </c>
    </row>
    <row r="2680" spans="1:20" ht="45" x14ac:dyDescent="0.25">
      <c r="A2680">
        <v>2678</v>
      </c>
      <c r="B2680" s="3" t="s">
        <v>2678</v>
      </c>
      <c r="C2680" s="3" t="s">
        <v>6788</v>
      </c>
      <c r="D2680">
        <v>8000000</v>
      </c>
      <c r="E2680" s="5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8355</v>
      </c>
      <c r="O2680" s="10">
        <f t="shared" si="246"/>
        <v>1.375E-2</v>
      </c>
      <c r="P2680" s="5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4">
        <f t="shared" si="250"/>
        <v>42241.798206018517</v>
      </c>
      <c r="T2680" s="14">
        <f t="shared" si="251"/>
        <v>42271.798206018517</v>
      </c>
    </row>
    <row r="2681" spans="1:20" ht="45" x14ac:dyDescent="0.25">
      <c r="A2681">
        <v>2679</v>
      </c>
      <c r="B2681" s="3" t="s">
        <v>2679</v>
      </c>
      <c r="C2681" s="3" t="s">
        <v>6789</v>
      </c>
      <c r="D2681">
        <v>40000</v>
      </c>
      <c r="E2681" s="5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8355</v>
      </c>
      <c r="O2681" s="10">
        <f t="shared" si="246"/>
        <v>0.33</v>
      </c>
      <c r="P2681" s="5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4">
        <f t="shared" si="250"/>
        <v>42033.001087962963</v>
      </c>
      <c r="T2681" s="14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 s="5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8355</v>
      </c>
      <c r="O2682" s="10">
        <f t="shared" si="246"/>
        <v>0.86250000000000004</v>
      </c>
      <c r="P2682" s="5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4">
        <f t="shared" si="250"/>
        <v>42436.211701388893</v>
      </c>
      <c r="T2682" s="14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 s="5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8337</v>
      </c>
      <c r="O2683" s="10">
        <f t="shared" si="246"/>
        <v>0.6875</v>
      </c>
      <c r="P2683" s="5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4">
        <f t="shared" si="250"/>
        <v>41805.895254629628</v>
      </c>
      <c r="T2683" s="14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 s="5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8337</v>
      </c>
      <c r="O2684" s="10">
        <f t="shared" si="246"/>
        <v>28.299999999999997</v>
      </c>
      <c r="P2684" s="5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4">
        <f t="shared" si="250"/>
        <v>41932.871990740743</v>
      </c>
      <c r="T2684" s="14">
        <f t="shared" si="251"/>
        <v>41965.249305555553</v>
      </c>
    </row>
    <row r="2685" spans="1:20" ht="45" x14ac:dyDescent="0.25">
      <c r="A2685">
        <v>2683</v>
      </c>
      <c r="B2685" s="3" t="s">
        <v>2683</v>
      </c>
      <c r="C2685" s="3" t="s">
        <v>6793</v>
      </c>
      <c r="D2685">
        <v>15000</v>
      </c>
      <c r="E2685" s="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8337</v>
      </c>
      <c r="O2685" s="10">
        <f t="shared" si="246"/>
        <v>0.24</v>
      </c>
      <c r="P2685" s="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4">
        <f t="shared" si="250"/>
        <v>42034.75509259259</v>
      </c>
      <c r="T2685" s="14">
        <f t="shared" si="251"/>
        <v>42064.75509259259</v>
      </c>
    </row>
    <row r="2686" spans="1:20" ht="45" x14ac:dyDescent="0.25">
      <c r="A2686">
        <v>2684</v>
      </c>
      <c r="B2686" s="3" t="s">
        <v>2684</v>
      </c>
      <c r="C2686" s="3" t="s">
        <v>6794</v>
      </c>
      <c r="D2686">
        <v>70000</v>
      </c>
      <c r="E2686" s="5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8337</v>
      </c>
      <c r="O2686" s="10">
        <f t="shared" si="246"/>
        <v>1.1428571428571428</v>
      </c>
      <c r="P2686" s="5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4">
        <f t="shared" si="250"/>
        <v>41820.914641203701</v>
      </c>
      <c r="T2686" s="14">
        <f t="shared" si="251"/>
        <v>41860.914641203701</v>
      </c>
    </row>
    <row r="2687" spans="1:20" ht="45" x14ac:dyDescent="0.25">
      <c r="A2687">
        <v>2685</v>
      </c>
      <c r="B2687" s="3" t="s">
        <v>2685</v>
      </c>
      <c r="C2687" s="3" t="s">
        <v>6795</v>
      </c>
      <c r="D2687">
        <v>50000</v>
      </c>
      <c r="E2687" s="5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8337</v>
      </c>
      <c r="O2687" s="10">
        <f t="shared" si="246"/>
        <v>0.02</v>
      </c>
      <c r="P2687" s="5">
        <f t="shared" si="247"/>
        <v>10</v>
      </c>
      <c r="Q2687" t="str">
        <f t="shared" si="248"/>
        <v>food</v>
      </c>
      <c r="R2687" t="str">
        <f t="shared" si="249"/>
        <v>food trucks</v>
      </c>
      <c r="S2687" s="14">
        <f t="shared" si="250"/>
        <v>42061.69594907407</v>
      </c>
      <c r="T2687" s="14">
        <f t="shared" si="251"/>
        <v>42121.654282407413</v>
      </c>
    </row>
    <row r="2688" spans="1:20" ht="45" x14ac:dyDescent="0.25">
      <c r="A2688">
        <v>2686</v>
      </c>
      <c r="B2688" s="3" t="s">
        <v>2686</v>
      </c>
      <c r="C2688" s="3" t="s">
        <v>6796</v>
      </c>
      <c r="D2688">
        <v>30000</v>
      </c>
      <c r="E2688" s="5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8337</v>
      </c>
      <c r="O2688" s="10">
        <f t="shared" si="246"/>
        <v>0</v>
      </c>
      <c r="P2688" s="5" t="str">
        <f t="shared" si="247"/>
        <v>0</v>
      </c>
      <c r="Q2688" t="str">
        <f t="shared" si="248"/>
        <v>food</v>
      </c>
      <c r="R2688" t="str">
        <f t="shared" si="249"/>
        <v>food trucks</v>
      </c>
      <c r="S2688" s="14">
        <f t="shared" si="250"/>
        <v>41892.974803240737</v>
      </c>
      <c r="T2688" s="14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 s="5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8337</v>
      </c>
      <c r="O2689" s="10">
        <f t="shared" si="246"/>
        <v>0</v>
      </c>
      <c r="P2689" s="5" t="str">
        <f t="shared" si="247"/>
        <v>0</v>
      </c>
      <c r="Q2689" t="str">
        <f t="shared" si="248"/>
        <v>food</v>
      </c>
      <c r="R2689" t="str">
        <f t="shared" si="249"/>
        <v>food trucks</v>
      </c>
      <c r="S2689" s="14">
        <f t="shared" si="250"/>
        <v>42154.64025462963</v>
      </c>
      <c r="T2689" s="14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 s="5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8337</v>
      </c>
      <c r="O2690" s="10">
        <f t="shared" ref="O2690:O2753" si="252">(E2690/D2690)*100</f>
        <v>0.14799999999999999</v>
      </c>
      <c r="P2690" s="5">
        <f t="shared" ref="P2690:P2753" si="253">IFERROR((E2690/L2690),"0")</f>
        <v>5.2857142857142856</v>
      </c>
      <c r="Q2690" t="str">
        <f t="shared" ref="Q2690:Q2753" si="254">LEFT(N2690,FIND("/",N2690)-1)</f>
        <v>food</v>
      </c>
      <c r="R2690" t="str">
        <f t="shared" ref="R2690:R2753" si="255">RIGHT(N2690,LEN(N2690)-SEARCH("/",N2690))</f>
        <v>food trucks</v>
      </c>
      <c r="S2690" s="14">
        <f t="shared" ref="S2690:S2753" si="256">(((J2690/60)/60)/24) + DATE(1970,1,1)</f>
        <v>42028.118865740747</v>
      </c>
      <c r="T2690" s="14">
        <f t="shared" ref="T2690:T2753" si="257">(((I2690/60)/60)/24) + DATE(1970,1,1)</f>
        <v>42059.125</v>
      </c>
    </row>
    <row r="2691" spans="1:20" ht="45" x14ac:dyDescent="0.25">
      <c r="A2691">
        <v>2689</v>
      </c>
      <c r="B2691" s="3" t="s">
        <v>2689</v>
      </c>
      <c r="C2691" s="3" t="s">
        <v>6799</v>
      </c>
      <c r="D2691">
        <v>35000</v>
      </c>
      <c r="E2691" s="5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8337</v>
      </c>
      <c r="O2691" s="10">
        <f t="shared" si="252"/>
        <v>2.8571428571428571E-3</v>
      </c>
      <c r="P2691" s="5">
        <f t="shared" si="253"/>
        <v>1</v>
      </c>
      <c r="Q2691" t="str">
        <f t="shared" si="254"/>
        <v>food</v>
      </c>
      <c r="R2691" t="str">
        <f t="shared" si="255"/>
        <v>food trucks</v>
      </c>
      <c r="S2691" s="14">
        <f t="shared" si="256"/>
        <v>42551.961689814809</v>
      </c>
      <c r="T2691" s="14">
        <f t="shared" si="257"/>
        <v>42581.961689814809</v>
      </c>
    </row>
    <row r="2692" spans="1:20" ht="45" x14ac:dyDescent="0.25">
      <c r="A2692">
        <v>2690</v>
      </c>
      <c r="B2692" s="3" t="s">
        <v>2690</v>
      </c>
      <c r="C2692" s="3" t="s">
        <v>6800</v>
      </c>
      <c r="D2692">
        <v>80000</v>
      </c>
      <c r="E2692" s="5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8337</v>
      </c>
      <c r="O2692" s="10">
        <f t="shared" si="252"/>
        <v>10.7325</v>
      </c>
      <c r="P2692" s="5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4">
        <f t="shared" si="256"/>
        <v>42113.105046296296</v>
      </c>
      <c r="T2692" s="14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 s="5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8337</v>
      </c>
      <c r="O2693" s="10">
        <f t="shared" si="252"/>
        <v>5.3846153846153842E-2</v>
      </c>
      <c r="P2693" s="5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4">
        <f t="shared" si="256"/>
        <v>42089.724039351851</v>
      </c>
      <c r="T2693" s="14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 s="5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8337</v>
      </c>
      <c r="O2694" s="10">
        <f t="shared" si="252"/>
        <v>0.7142857142857143</v>
      </c>
      <c r="P2694" s="5">
        <f t="shared" si="253"/>
        <v>25</v>
      </c>
      <c r="Q2694" t="str">
        <f t="shared" si="254"/>
        <v>food</v>
      </c>
      <c r="R2694" t="str">
        <f t="shared" si="255"/>
        <v>food trucks</v>
      </c>
      <c r="S2694" s="14">
        <f t="shared" si="256"/>
        <v>42058.334027777775</v>
      </c>
      <c r="T2694" s="14">
        <f t="shared" si="257"/>
        <v>42088.292361111111</v>
      </c>
    </row>
    <row r="2695" spans="1:20" ht="45" x14ac:dyDescent="0.25">
      <c r="A2695">
        <v>2693</v>
      </c>
      <c r="B2695" s="3" t="s">
        <v>2693</v>
      </c>
      <c r="C2695" s="3" t="s">
        <v>6803</v>
      </c>
      <c r="D2695">
        <v>5000</v>
      </c>
      <c r="E2695" s="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8337</v>
      </c>
      <c r="O2695" s="10">
        <f t="shared" si="252"/>
        <v>0.8</v>
      </c>
      <c r="P2695" s="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4">
        <f t="shared" si="256"/>
        <v>41834.138495370367</v>
      </c>
      <c r="T2695" s="14">
        <f t="shared" si="257"/>
        <v>41864.138495370367</v>
      </c>
    </row>
    <row r="2696" spans="1:20" ht="45" x14ac:dyDescent="0.25">
      <c r="A2696">
        <v>2694</v>
      </c>
      <c r="B2696" s="3" t="s">
        <v>2694</v>
      </c>
      <c r="C2696" s="3" t="s">
        <v>6804</v>
      </c>
      <c r="D2696">
        <v>30000</v>
      </c>
      <c r="E2696" s="5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8337</v>
      </c>
      <c r="O2696" s="10">
        <f t="shared" si="252"/>
        <v>3.3333333333333335E-3</v>
      </c>
      <c r="P2696" s="5">
        <f t="shared" si="253"/>
        <v>1</v>
      </c>
      <c r="Q2696" t="str">
        <f t="shared" si="254"/>
        <v>food</v>
      </c>
      <c r="R2696" t="str">
        <f t="shared" si="255"/>
        <v>food trucks</v>
      </c>
      <c r="S2696" s="14">
        <f t="shared" si="256"/>
        <v>41878.140497685185</v>
      </c>
      <c r="T2696" s="14">
        <f t="shared" si="257"/>
        <v>41908.140497685185</v>
      </c>
    </row>
    <row r="2697" spans="1:20" ht="30" x14ac:dyDescent="0.25">
      <c r="A2697">
        <v>2695</v>
      </c>
      <c r="B2697" s="3" t="s">
        <v>2695</v>
      </c>
      <c r="C2697" s="3" t="s">
        <v>6805</v>
      </c>
      <c r="D2697">
        <v>15000</v>
      </c>
      <c r="E2697" s="5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8337</v>
      </c>
      <c r="O2697" s="10">
        <f t="shared" si="252"/>
        <v>0.47333333333333333</v>
      </c>
      <c r="P2697" s="5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4">
        <f t="shared" si="256"/>
        <v>42048.181921296295</v>
      </c>
      <c r="T2697" s="14">
        <f t="shared" si="257"/>
        <v>42108.14025462963</v>
      </c>
    </row>
    <row r="2698" spans="1:20" ht="45" x14ac:dyDescent="0.25">
      <c r="A2698">
        <v>2696</v>
      </c>
      <c r="B2698" s="3" t="s">
        <v>2696</v>
      </c>
      <c r="C2698" s="3" t="s">
        <v>6806</v>
      </c>
      <c r="D2698">
        <v>60000</v>
      </c>
      <c r="E2698" s="5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8337</v>
      </c>
      <c r="O2698" s="10">
        <f t="shared" si="252"/>
        <v>5.65</v>
      </c>
      <c r="P2698" s="5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4">
        <f t="shared" si="256"/>
        <v>41964.844444444447</v>
      </c>
      <c r="T2698" s="14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 s="5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8337</v>
      </c>
      <c r="O2699" s="10">
        <f t="shared" si="252"/>
        <v>26.35217391304348</v>
      </c>
      <c r="P2699" s="5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4">
        <f t="shared" si="256"/>
        <v>42187.940081018518</v>
      </c>
      <c r="T2699" s="14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 s="5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8337</v>
      </c>
      <c r="O2700" s="10">
        <f t="shared" si="252"/>
        <v>0.325125</v>
      </c>
      <c r="P2700" s="5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4">
        <f t="shared" si="256"/>
        <v>41787.898240740738</v>
      </c>
      <c r="T2700" s="14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 s="5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8337</v>
      </c>
      <c r="O2701" s="10">
        <f t="shared" si="252"/>
        <v>0</v>
      </c>
      <c r="P2701" s="5" t="str">
        <f t="shared" si="253"/>
        <v>0</v>
      </c>
      <c r="Q2701" t="str">
        <f t="shared" si="254"/>
        <v>food</v>
      </c>
      <c r="R2701" t="str">
        <f t="shared" si="255"/>
        <v>food trucks</v>
      </c>
      <c r="S2701" s="14">
        <f t="shared" si="256"/>
        <v>41829.896562499998</v>
      </c>
      <c r="T2701" s="14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 s="5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8337</v>
      </c>
      <c r="O2702" s="10">
        <f t="shared" si="252"/>
        <v>0.7000700070007001</v>
      </c>
      <c r="P2702" s="5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4">
        <f t="shared" si="256"/>
        <v>41870.87467592593</v>
      </c>
      <c r="T2702" s="14">
        <f t="shared" si="257"/>
        <v>41900.87467592593</v>
      </c>
    </row>
    <row r="2703" spans="1:20" ht="45" x14ac:dyDescent="0.25">
      <c r="A2703">
        <v>2701</v>
      </c>
      <c r="B2703" s="3" t="s">
        <v>2701</v>
      </c>
      <c r="C2703" s="3" t="s">
        <v>6811</v>
      </c>
      <c r="D2703">
        <v>3400</v>
      </c>
      <c r="E2703" s="5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8356</v>
      </c>
      <c r="O2703" s="10">
        <f t="shared" si="252"/>
        <v>46.176470588235297</v>
      </c>
      <c r="P2703" s="5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4">
        <f t="shared" si="256"/>
        <v>42801.774699074071</v>
      </c>
      <c r="T2703" s="14">
        <f t="shared" si="257"/>
        <v>42832.733032407406</v>
      </c>
    </row>
    <row r="2704" spans="1:20" ht="45" x14ac:dyDescent="0.25">
      <c r="A2704">
        <v>2702</v>
      </c>
      <c r="B2704" s="3" t="s">
        <v>2702</v>
      </c>
      <c r="C2704" s="3" t="s">
        <v>6812</v>
      </c>
      <c r="D2704">
        <v>10000</v>
      </c>
      <c r="E2704" s="5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8356</v>
      </c>
      <c r="O2704" s="10">
        <f t="shared" si="252"/>
        <v>34.410000000000004</v>
      </c>
      <c r="P2704" s="5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4">
        <f t="shared" si="256"/>
        <v>42800.801817129628</v>
      </c>
      <c r="T2704" s="14">
        <f t="shared" si="257"/>
        <v>42830.760150462964</v>
      </c>
    </row>
    <row r="2705" spans="1:20" ht="30" x14ac:dyDescent="0.25">
      <c r="A2705">
        <v>2703</v>
      </c>
      <c r="B2705" s="3" t="s">
        <v>2703</v>
      </c>
      <c r="C2705" s="3" t="s">
        <v>6813</v>
      </c>
      <c r="D2705">
        <v>40000</v>
      </c>
      <c r="E2705" s="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8356</v>
      </c>
      <c r="O2705" s="10">
        <f t="shared" si="252"/>
        <v>103.75000000000001</v>
      </c>
      <c r="P2705" s="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4">
        <f t="shared" si="256"/>
        <v>42756.690162037034</v>
      </c>
      <c r="T2705" s="14">
        <f t="shared" si="257"/>
        <v>42816.648495370369</v>
      </c>
    </row>
    <row r="2706" spans="1:20" ht="45" x14ac:dyDescent="0.25">
      <c r="A2706">
        <v>2704</v>
      </c>
      <c r="B2706" s="3" t="s">
        <v>2704</v>
      </c>
      <c r="C2706" s="3" t="s">
        <v>6814</v>
      </c>
      <c r="D2706">
        <v>19000</v>
      </c>
      <c r="E2706" s="5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8356</v>
      </c>
      <c r="O2706" s="10">
        <f t="shared" si="252"/>
        <v>6.0263157894736841</v>
      </c>
      <c r="P2706" s="5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4">
        <f t="shared" si="256"/>
        <v>42787.862430555557</v>
      </c>
      <c r="T2706" s="14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 s="5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8356</v>
      </c>
      <c r="O2707" s="10">
        <f t="shared" si="252"/>
        <v>10.539393939393939</v>
      </c>
      <c r="P2707" s="5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4">
        <f t="shared" si="256"/>
        <v>42773.916180555556</v>
      </c>
      <c r="T2707" s="14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 s="5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8356</v>
      </c>
      <c r="O2708" s="10">
        <f t="shared" si="252"/>
        <v>112.29714285714284</v>
      </c>
      <c r="P2708" s="5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4">
        <f t="shared" si="256"/>
        <v>41899.294942129629</v>
      </c>
      <c r="T2708" s="14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 s="5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8356</v>
      </c>
      <c r="O2709" s="10">
        <f t="shared" si="252"/>
        <v>350.84462500000001</v>
      </c>
      <c r="P2709" s="5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4">
        <f t="shared" si="256"/>
        <v>41391.782905092594</v>
      </c>
      <c r="T2709" s="14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 s="5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8356</v>
      </c>
      <c r="O2710" s="10">
        <f t="shared" si="252"/>
        <v>233.21535</v>
      </c>
      <c r="P2710" s="5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4">
        <f t="shared" si="256"/>
        <v>42512.698217592595</v>
      </c>
      <c r="T2710" s="14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 s="5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8356</v>
      </c>
      <c r="O2711" s="10">
        <f t="shared" si="252"/>
        <v>101.60599999999999</v>
      </c>
      <c r="P2711" s="5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4">
        <f t="shared" si="256"/>
        <v>42612.149780092594</v>
      </c>
      <c r="T2711" s="14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 s="5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8356</v>
      </c>
      <c r="O2712" s="10">
        <f t="shared" si="252"/>
        <v>153.90035000000003</v>
      </c>
      <c r="P2712" s="5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4">
        <f t="shared" si="256"/>
        <v>41828.229490740741</v>
      </c>
      <c r="T2712" s="14">
        <f t="shared" si="257"/>
        <v>41860.083333333336</v>
      </c>
    </row>
    <row r="2713" spans="1:20" ht="45" x14ac:dyDescent="0.25">
      <c r="A2713">
        <v>2711</v>
      </c>
      <c r="B2713" s="3" t="s">
        <v>2711</v>
      </c>
      <c r="C2713" s="3" t="s">
        <v>6821</v>
      </c>
      <c r="D2713">
        <v>3910</v>
      </c>
      <c r="E2713" s="5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8356</v>
      </c>
      <c r="O2713" s="10">
        <f t="shared" si="252"/>
        <v>100.7161125319693</v>
      </c>
      <c r="P2713" s="5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4">
        <f t="shared" si="256"/>
        <v>41780.745254629634</v>
      </c>
      <c r="T2713" s="14">
        <f t="shared" si="257"/>
        <v>41810.917361111111</v>
      </c>
    </row>
    <row r="2714" spans="1:20" ht="45" x14ac:dyDescent="0.25">
      <c r="A2714">
        <v>2712</v>
      </c>
      <c r="B2714" s="3" t="s">
        <v>2712</v>
      </c>
      <c r="C2714" s="3" t="s">
        <v>6822</v>
      </c>
      <c r="D2714">
        <v>5500</v>
      </c>
      <c r="E2714" s="5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8356</v>
      </c>
      <c r="O2714" s="10">
        <f t="shared" si="252"/>
        <v>131.38181818181818</v>
      </c>
      <c r="P2714" s="5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4">
        <f t="shared" si="256"/>
        <v>41432.062037037038</v>
      </c>
      <c r="T2714" s="14">
        <f t="shared" si="257"/>
        <v>41468.75</v>
      </c>
    </row>
    <row r="2715" spans="1:20" ht="45" x14ac:dyDescent="0.25">
      <c r="A2715">
        <v>2713</v>
      </c>
      <c r="B2715" s="3" t="s">
        <v>2713</v>
      </c>
      <c r="C2715" s="3" t="s">
        <v>6823</v>
      </c>
      <c r="D2715">
        <v>150000</v>
      </c>
      <c r="E2715" s="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8356</v>
      </c>
      <c r="O2715" s="10">
        <f t="shared" si="252"/>
        <v>102.24133333333334</v>
      </c>
      <c r="P2715" s="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4">
        <f t="shared" si="256"/>
        <v>42322.653749999998</v>
      </c>
      <c r="T2715" s="14">
        <f t="shared" si="257"/>
        <v>42362.653749999998</v>
      </c>
    </row>
    <row r="2716" spans="1:20" ht="30" x14ac:dyDescent="0.25">
      <c r="A2716">
        <v>2714</v>
      </c>
      <c r="B2716" s="3" t="s">
        <v>2714</v>
      </c>
      <c r="C2716" s="3" t="s">
        <v>6824</v>
      </c>
      <c r="D2716">
        <v>25000</v>
      </c>
      <c r="E2716" s="5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8356</v>
      </c>
      <c r="O2716" s="10">
        <f t="shared" si="252"/>
        <v>116.35599999999999</v>
      </c>
      <c r="P2716" s="5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4">
        <f t="shared" si="256"/>
        <v>42629.655046296291</v>
      </c>
      <c r="T2716" s="14">
        <f t="shared" si="257"/>
        <v>42657.958333333328</v>
      </c>
    </row>
    <row r="2717" spans="1:20" ht="45" x14ac:dyDescent="0.25">
      <c r="A2717">
        <v>2715</v>
      </c>
      <c r="B2717" s="3" t="s">
        <v>2715</v>
      </c>
      <c r="C2717" s="3" t="s">
        <v>6825</v>
      </c>
      <c r="D2717">
        <v>12000</v>
      </c>
      <c r="E2717" s="5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8356</v>
      </c>
      <c r="O2717" s="10">
        <f t="shared" si="252"/>
        <v>264.62241666666665</v>
      </c>
      <c r="P2717" s="5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4">
        <f t="shared" si="256"/>
        <v>42387.398472222223</v>
      </c>
      <c r="T2717" s="14">
        <f t="shared" si="257"/>
        <v>42421.398472222223</v>
      </c>
    </row>
    <row r="2718" spans="1:20" ht="60" x14ac:dyDescent="0.25">
      <c r="A2718">
        <v>2716</v>
      </c>
      <c r="B2718" s="3" t="s">
        <v>2716</v>
      </c>
      <c r="C2718" s="3" t="s">
        <v>6826</v>
      </c>
      <c r="D2718">
        <v>10000</v>
      </c>
      <c r="E2718" s="5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8356</v>
      </c>
      <c r="O2718" s="10">
        <f t="shared" si="252"/>
        <v>119.98010000000001</v>
      </c>
      <c r="P2718" s="5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4">
        <f t="shared" si="256"/>
        <v>42255.333252314813</v>
      </c>
      <c r="T2718" s="14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 s="5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8356</v>
      </c>
      <c r="O2719" s="10">
        <f t="shared" si="252"/>
        <v>120.10400000000001</v>
      </c>
      <c r="P2719" s="5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4">
        <f t="shared" si="256"/>
        <v>41934.914918981485</v>
      </c>
      <c r="T2719" s="14">
        <f t="shared" si="257"/>
        <v>41979.956585648149</v>
      </c>
    </row>
    <row r="2720" spans="1:20" ht="45" x14ac:dyDescent="0.25">
      <c r="A2720">
        <v>2718</v>
      </c>
      <c r="B2720" s="3" t="s">
        <v>2718</v>
      </c>
      <c r="C2720" s="3" t="s">
        <v>6828</v>
      </c>
      <c r="D2720">
        <v>18000</v>
      </c>
      <c r="E2720" s="5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8356</v>
      </c>
      <c r="O2720" s="10">
        <f t="shared" si="252"/>
        <v>103.58333333333334</v>
      </c>
      <c r="P2720" s="5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4">
        <f t="shared" si="256"/>
        <v>42465.596585648149</v>
      </c>
      <c r="T2720" s="14">
        <f t="shared" si="257"/>
        <v>42493.958333333328</v>
      </c>
    </row>
    <row r="2721" spans="1:20" ht="45" x14ac:dyDescent="0.25">
      <c r="A2721">
        <v>2719</v>
      </c>
      <c r="B2721" s="3" t="s">
        <v>2719</v>
      </c>
      <c r="C2721" s="3" t="s">
        <v>6829</v>
      </c>
      <c r="D2721">
        <v>6000</v>
      </c>
      <c r="E2721" s="5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8356</v>
      </c>
      <c r="O2721" s="10">
        <f t="shared" si="252"/>
        <v>108.83333333333334</v>
      </c>
      <c r="P2721" s="5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4">
        <f t="shared" si="256"/>
        <v>42418.031180555554</v>
      </c>
      <c r="T2721" s="14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 s="5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8356</v>
      </c>
      <c r="O2722" s="10">
        <f t="shared" si="252"/>
        <v>118.12400000000001</v>
      </c>
      <c r="P2722" s="5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4">
        <f t="shared" si="256"/>
        <v>42655.465891203698</v>
      </c>
      <c r="T2722" s="14">
        <f t="shared" si="257"/>
        <v>42685.507557870369</v>
      </c>
    </row>
    <row r="2723" spans="1:20" ht="45" x14ac:dyDescent="0.25">
      <c r="A2723">
        <v>2721</v>
      </c>
      <c r="B2723" s="3" t="s">
        <v>2721</v>
      </c>
      <c r="C2723" s="3" t="s">
        <v>6831</v>
      </c>
      <c r="D2723">
        <v>750</v>
      </c>
      <c r="E2723" s="5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8348</v>
      </c>
      <c r="O2723" s="10">
        <f t="shared" si="252"/>
        <v>1462</v>
      </c>
      <c r="P2723" s="5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4">
        <f t="shared" si="256"/>
        <v>41493.543958333335</v>
      </c>
      <c r="T2723" s="14">
        <f t="shared" si="257"/>
        <v>41523.791666666664</v>
      </c>
    </row>
    <row r="2724" spans="1:20" ht="45" x14ac:dyDescent="0.25">
      <c r="A2724">
        <v>2722</v>
      </c>
      <c r="B2724" s="3" t="s">
        <v>2722</v>
      </c>
      <c r="C2724" s="3" t="s">
        <v>6832</v>
      </c>
      <c r="D2724">
        <v>5000</v>
      </c>
      <c r="E2724" s="5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8348</v>
      </c>
      <c r="O2724" s="10">
        <f t="shared" si="252"/>
        <v>252.54</v>
      </c>
      <c r="P2724" s="5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4">
        <f t="shared" si="256"/>
        <v>42704.857094907406</v>
      </c>
      <c r="T2724" s="14">
        <f t="shared" si="257"/>
        <v>42764.857094907406</v>
      </c>
    </row>
    <row r="2725" spans="1:20" ht="45" x14ac:dyDescent="0.25">
      <c r="A2725">
        <v>2723</v>
      </c>
      <c r="B2725" s="3" t="s">
        <v>2723</v>
      </c>
      <c r="C2725" s="3" t="s">
        <v>6833</v>
      </c>
      <c r="D2725">
        <v>12000</v>
      </c>
      <c r="E2725" s="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8348</v>
      </c>
      <c r="O2725" s="10">
        <f t="shared" si="252"/>
        <v>140.05000000000001</v>
      </c>
      <c r="P2725" s="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4">
        <f t="shared" si="256"/>
        <v>41944.83898148148</v>
      </c>
      <c r="T2725" s="14">
        <f t="shared" si="257"/>
        <v>42004.880648148144</v>
      </c>
    </row>
    <row r="2726" spans="1:20" ht="45" x14ac:dyDescent="0.25">
      <c r="A2726">
        <v>2724</v>
      </c>
      <c r="B2726" s="3" t="s">
        <v>2724</v>
      </c>
      <c r="C2726" s="3" t="s">
        <v>6834</v>
      </c>
      <c r="D2726">
        <v>2468</v>
      </c>
      <c r="E2726" s="5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8348</v>
      </c>
      <c r="O2726" s="10">
        <f t="shared" si="252"/>
        <v>296.87520259319291</v>
      </c>
      <c r="P2726" s="5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4">
        <f t="shared" si="256"/>
        <v>42199.32707175926</v>
      </c>
      <c r="T2726" s="14">
        <f t="shared" si="257"/>
        <v>42231.32707175926</v>
      </c>
    </row>
    <row r="2727" spans="1:20" ht="30" x14ac:dyDescent="0.25">
      <c r="A2727">
        <v>2725</v>
      </c>
      <c r="B2727" s="3" t="s">
        <v>2725</v>
      </c>
      <c r="C2727" s="3" t="s">
        <v>6835</v>
      </c>
      <c r="D2727">
        <v>40000</v>
      </c>
      <c r="E2727" s="5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8348</v>
      </c>
      <c r="O2727" s="10">
        <f t="shared" si="252"/>
        <v>144.54249999999999</v>
      </c>
      <c r="P2727" s="5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4">
        <f t="shared" si="256"/>
        <v>42745.744618055556</v>
      </c>
      <c r="T2727" s="14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 s="5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8348</v>
      </c>
      <c r="O2728" s="10">
        <f t="shared" si="252"/>
        <v>105.745</v>
      </c>
      <c r="P2728" s="5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4">
        <f t="shared" si="256"/>
        <v>42452.579988425925</v>
      </c>
      <c r="T2728" s="14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 s="5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8348</v>
      </c>
      <c r="O2729" s="10">
        <f t="shared" si="252"/>
        <v>493.21000000000004</v>
      </c>
      <c r="P2729" s="5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4">
        <f t="shared" si="256"/>
        <v>42198.676655092597</v>
      </c>
      <c r="T2729" s="14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 s="5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8348</v>
      </c>
      <c r="O2730" s="10">
        <f t="shared" si="252"/>
        <v>201.82666666666668</v>
      </c>
      <c r="P2730" s="5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4">
        <f t="shared" si="256"/>
        <v>42333.59993055556</v>
      </c>
      <c r="T2730" s="14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 s="5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8348</v>
      </c>
      <c r="O2731" s="10">
        <f t="shared" si="252"/>
        <v>104.44</v>
      </c>
      <c r="P2731" s="5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4">
        <f t="shared" si="256"/>
        <v>42095.240706018521</v>
      </c>
      <c r="T2731" s="14">
        <f t="shared" si="257"/>
        <v>42125.240706018521</v>
      </c>
    </row>
    <row r="2732" spans="1:20" ht="30" x14ac:dyDescent="0.25">
      <c r="A2732">
        <v>2730</v>
      </c>
      <c r="B2732" s="3" t="s">
        <v>2730</v>
      </c>
      <c r="C2732" s="3" t="s">
        <v>6840</v>
      </c>
      <c r="D2732">
        <v>27000</v>
      </c>
      <c r="E2732" s="5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8348</v>
      </c>
      <c r="O2732" s="10">
        <f t="shared" si="252"/>
        <v>170.29262962962963</v>
      </c>
      <c r="P2732" s="5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4">
        <f t="shared" si="256"/>
        <v>41351.541377314818</v>
      </c>
      <c r="T2732" s="14">
        <f t="shared" si="257"/>
        <v>41386.541377314818</v>
      </c>
    </row>
    <row r="2733" spans="1:20" ht="45" x14ac:dyDescent="0.25">
      <c r="A2733">
        <v>2731</v>
      </c>
      <c r="B2733" s="3" t="s">
        <v>2731</v>
      </c>
      <c r="C2733" s="3" t="s">
        <v>6841</v>
      </c>
      <c r="D2733">
        <v>30000</v>
      </c>
      <c r="E2733" s="5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8348</v>
      </c>
      <c r="O2733" s="10">
        <f t="shared" si="252"/>
        <v>104.30333333333333</v>
      </c>
      <c r="P2733" s="5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4">
        <f t="shared" si="256"/>
        <v>41872.525717592594</v>
      </c>
      <c r="T2733" s="14">
        <f t="shared" si="257"/>
        <v>41930.166666666664</v>
      </c>
    </row>
    <row r="2734" spans="1:20" ht="45" x14ac:dyDescent="0.25">
      <c r="A2734">
        <v>2732</v>
      </c>
      <c r="B2734" s="3" t="s">
        <v>2732</v>
      </c>
      <c r="C2734" s="3" t="s">
        <v>6842</v>
      </c>
      <c r="D2734">
        <v>12000</v>
      </c>
      <c r="E2734" s="5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8348</v>
      </c>
      <c r="O2734" s="10">
        <f t="shared" si="252"/>
        <v>118.25000000000001</v>
      </c>
      <c r="P2734" s="5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4">
        <f t="shared" si="256"/>
        <v>41389.808194444442</v>
      </c>
      <c r="T2734" s="14">
        <f t="shared" si="257"/>
        <v>41422</v>
      </c>
    </row>
    <row r="2735" spans="1:20" ht="45" x14ac:dyDescent="0.25">
      <c r="A2735">
        <v>2733</v>
      </c>
      <c r="B2735" s="3" t="s">
        <v>2733</v>
      </c>
      <c r="C2735" s="3" t="s">
        <v>6843</v>
      </c>
      <c r="D2735">
        <v>50000</v>
      </c>
      <c r="E2735" s="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8348</v>
      </c>
      <c r="O2735" s="10">
        <f t="shared" si="252"/>
        <v>107.538</v>
      </c>
      <c r="P2735" s="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4">
        <f t="shared" si="256"/>
        <v>42044.272847222222</v>
      </c>
      <c r="T2735" s="14">
        <f t="shared" si="257"/>
        <v>42104.231180555551</v>
      </c>
    </row>
    <row r="2736" spans="1:20" ht="45" x14ac:dyDescent="0.25">
      <c r="A2736">
        <v>2734</v>
      </c>
      <c r="B2736" s="3" t="s">
        <v>2734</v>
      </c>
      <c r="C2736" s="3" t="s">
        <v>6844</v>
      </c>
      <c r="D2736">
        <v>1</v>
      </c>
      <c r="E2736" s="5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8348</v>
      </c>
      <c r="O2736" s="10">
        <f t="shared" si="252"/>
        <v>2260300</v>
      </c>
      <c r="P2736" s="5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4">
        <f t="shared" si="256"/>
        <v>42626.668888888889</v>
      </c>
      <c r="T2736" s="14">
        <f t="shared" si="257"/>
        <v>42656.915972222225</v>
      </c>
    </row>
    <row r="2737" spans="1:20" ht="45" x14ac:dyDescent="0.25">
      <c r="A2737">
        <v>2735</v>
      </c>
      <c r="B2737" s="3" t="s">
        <v>2735</v>
      </c>
      <c r="C2737" s="3" t="s">
        <v>6845</v>
      </c>
      <c r="D2737">
        <v>750</v>
      </c>
      <c r="E2737" s="5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8348</v>
      </c>
      <c r="O2737" s="10">
        <f t="shared" si="252"/>
        <v>978.13466666666682</v>
      </c>
      <c r="P2737" s="5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4">
        <f t="shared" si="256"/>
        <v>41316.120949074073</v>
      </c>
      <c r="T2737" s="14">
        <f t="shared" si="257"/>
        <v>41346.833333333336</v>
      </c>
    </row>
    <row r="2738" spans="1:20" ht="60" x14ac:dyDescent="0.25">
      <c r="A2738">
        <v>2736</v>
      </c>
      <c r="B2738" s="3" t="s">
        <v>2736</v>
      </c>
      <c r="C2738" s="3" t="s">
        <v>6846</v>
      </c>
      <c r="D2738">
        <v>8000</v>
      </c>
      <c r="E2738" s="5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8348</v>
      </c>
      <c r="O2738" s="10">
        <f t="shared" si="252"/>
        <v>122.9</v>
      </c>
      <c r="P2738" s="5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4">
        <f t="shared" si="256"/>
        <v>41722.666354166664</v>
      </c>
      <c r="T2738" s="14">
        <f t="shared" si="257"/>
        <v>41752.666354166664</v>
      </c>
    </row>
    <row r="2739" spans="1:20" ht="45" x14ac:dyDescent="0.25">
      <c r="A2739">
        <v>2737</v>
      </c>
      <c r="B2739" s="3" t="s">
        <v>2737</v>
      </c>
      <c r="C2739" s="3" t="s">
        <v>6847</v>
      </c>
      <c r="D2739">
        <v>30000</v>
      </c>
      <c r="E2739" s="5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8348</v>
      </c>
      <c r="O2739" s="10">
        <f t="shared" si="252"/>
        <v>246.0608</v>
      </c>
      <c r="P2739" s="5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4">
        <f t="shared" si="256"/>
        <v>41611.917673611111</v>
      </c>
      <c r="T2739" s="14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 s="5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8348</v>
      </c>
      <c r="O2740" s="10">
        <f t="shared" si="252"/>
        <v>147.94</v>
      </c>
      <c r="P2740" s="5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4">
        <f t="shared" si="256"/>
        <v>42620.143564814818</v>
      </c>
      <c r="T2740" s="14">
        <f t="shared" si="257"/>
        <v>42680.143564814818</v>
      </c>
    </row>
    <row r="2741" spans="1:20" ht="45" x14ac:dyDescent="0.25">
      <c r="A2741">
        <v>2739</v>
      </c>
      <c r="B2741" s="3" t="s">
        <v>2739</v>
      </c>
      <c r="C2741" s="3" t="s">
        <v>6849</v>
      </c>
      <c r="D2741">
        <v>1100</v>
      </c>
      <c r="E2741" s="5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8348</v>
      </c>
      <c r="O2741" s="10">
        <f t="shared" si="252"/>
        <v>384.09090909090907</v>
      </c>
      <c r="P2741" s="5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4">
        <f t="shared" si="256"/>
        <v>41719.887928240743</v>
      </c>
      <c r="T2741" s="14">
        <f t="shared" si="257"/>
        <v>41764.887928240743</v>
      </c>
    </row>
    <row r="2742" spans="1:20" ht="30" x14ac:dyDescent="0.25">
      <c r="A2742">
        <v>2740</v>
      </c>
      <c r="B2742" s="3" t="s">
        <v>2740</v>
      </c>
      <c r="C2742" s="3" t="s">
        <v>6850</v>
      </c>
      <c r="D2742">
        <v>300</v>
      </c>
      <c r="E2742" s="5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8348</v>
      </c>
      <c r="O2742" s="10">
        <f t="shared" si="252"/>
        <v>103.33333333333334</v>
      </c>
      <c r="P2742" s="5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4">
        <f t="shared" si="256"/>
        <v>42045.031851851847</v>
      </c>
      <c r="T2742" s="14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 s="5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8357</v>
      </c>
      <c r="O2743" s="10">
        <f t="shared" si="252"/>
        <v>0.43750000000000006</v>
      </c>
      <c r="P2743" s="5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4">
        <f t="shared" si="256"/>
        <v>41911.657430555555</v>
      </c>
      <c r="T2743" s="14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 s="5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8357</v>
      </c>
      <c r="O2744" s="10">
        <f t="shared" si="252"/>
        <v>29.24</v>
      </c>
      <c r="P2744" s="5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4">
        <f t="shared" si="256"/>
        <v>41030.719756944447</v>
      </c>
      <c r="T2744" s="14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 s="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8357</v>
      </c>
      <c r="O2745" s="10">
        <f t="shared" si="252"/>
        <v>0</v>
      </c>
      <c r="P2745" s="5" t="str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4">
        <f t="shared" si="256"/>
        <v>42632.328784722224</v>
      </c>
      <c r="T2745" s="14">
        <f t="shared" si="257"/>
        <v>42662.328784722224</v>
      </c>
    </row>
    <row r="2746" spans="1:20" ht="45" x14ac:dyDescent="0.25">
      <c r="A2746">
        <v>2744</v>
      </c>
      <c r="B2746" s="3" t="s">
        <v>2744</v>
      </c>
      <c r="C2746" s="3" t="s">
        <v>6854</v>
      </c>
      <c r="D2746">
        <v>16000</v>
      </c>
      <c r="E2746" s="5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8357</v>
      </c>
      <c r="O2746" s="10">
        <f t="shared" si="252"/>
        <v>5.21875</v>
      </c>
      <c r="P2746" s="5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4">
        <f t="shared" si="256"/>
        <v>40938.062476851854</v>
      </c>
      <c r="T2746" s="14">
        <f t="shared" si="257"/>
        <v>40968.062476851854</v>
      </c>
    </row>
    <row r="2747" spans="1:20" ht="45" x14ac:dyDescent="0.25">
      <c r="A2747">
        <v>2745</v>
      </c>
      <c r="B2747" s="3" t="s">
        <v>2745</v>
      </c>
      <c r="C2747" s="3" t="s">
        <v>6855</v>
      </c>
      <c r="D2747">
        <v>8000</v>
      </c>
      <c r="E2747" s="5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8357</v>
      </c>
      <c r="O2747" s="10">
        <f t="shared" si="252"/>
        <v>21.887499999999999</v>
      </c>
      <c r="P2747" s="5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4">
        <f t="shared" si="256"/>
        <v>41044.988055555557</v>
      </c>
      <c r="T2747" s="14">
        <f t="shared" si="257"/>
        <v>41104.988055555557</v>
      </c>
    </row>
    <row r="2748" spans="1:20" ht="45" x14ac:dyDescent="0.25">
      <c r="A2748">
        <v>2746</v>
      </c>
      <c r="B2748" s="3" t="s">
        <v>2746</v>
      </c>
      <c r="C2748" s="3" t="s">
        <v>6856</v>
      </c>
      <c r="D2748">
        <v>3000</v>
      </c>
      <c r="E2748" s="5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8357</v>
      </c>
      <c r="O2748" s="10">
        <f t="shared" si="252"/>
        <v>26.700000000000003</v>
      </c>
      <c r="P2748" s="5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4">
        <f t="shared" si="256"/>
        <v>41850.781377314815</v>
      </c>
      <c r="T2748" s="14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 s="5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8357</v>
      </c>
      <c r="O2749" s="10">
        <f t="shared" si="252"/>
        <v>28.000000000000004</v>
      </c>
      <c r="P2749" s="5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4">
        <f t="shared" si="256"/>
        <v>41044.64811342593</v>
      </c>
      <c r="T2749" s="14">
        <f t="shared" si="257"/>
        <v>41076.131944444445</v>
      </c>
    </row>
    <row r="2750" spans="1:20" ht="30" x14ac:dyDescent="0.25">
      <c r="A2750">
        <v>2748</v>
      </c>
      <c r="B2750" s="3" t="s">
        <v>2748</v>
      </c>
      <c r="C2750" s="3" t="s">
        <v>6858</v>
      </c>
      <c r="D2750">
        <v>5000</v>
      </c>
      <c r="E2750" s="5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8357</v>
      </c>
      <c r="O2750" s="10">
        <f t="shared" si="252"/>
        <v>1.06</v>
      </c>
      <c r="P2750" s="5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4">
        <f t="shared" si="256"/>
        <v>42585.7106712963</v>
      </c>
      <c r="T2750" s="14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 s="5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8357</v>
      </c>
      <c r="O2751" s="10">
        <f t="shared" si="252"/>
        <v>1.0999999999999999</v>
      </c>
      <c r="P2751" s="5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4">
        <f t="shared" si="256"/>
        <v>42068.799039351856</v>
      </c>
      <c r="T2751" s="14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 s="5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8357</v>
      </c>
      <c r="O2752" s="10">
        <f t="shared" si="252"/>
        <v>0</v>
      </c>
      <c r="P2752" s="5" t="str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4">
        <f t="shared" si="256"/>
        <v>41078.899826388886</v>
      </c>
      <c r="T2752" s="14">
        <f t="shared" si="257"/>
        <v>41090.833333333336</v>
      </c>
    </row>
    <row r="2753" spans="1:20" ht="45" x14ac:dyDescent="0.25">
      <c r="A2753">
        <v>2751</v>
      </c>
      <c r="B2753" s="3" t="s">
        <v>2751</v>
      </c>
      <c r="C2753" s="3" t="s">
        <v>6861</v>
      </c>
      <c r="D2753">
        <v>3274</v>
      </c>
      <c r="E2753" s="5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8357</v>
      </c>
      <c r="O2753" s="10">
        <f t="shared" si="252"/>
        <v>0</v>
      </c>
      <c r="P2753" s="5" t="str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4">
        <f t="shared" si="256"/>
        <v>41747.887060185189</v>
      </c>
      <c r="T2753" s="14">
        <f t="shared" si="257"/>
        <v>41807.887060185189</v>
      </c>
    </row>
    <row r="2754" spans="1:20" ht="45" x14ac:dyDescent="0.25">
      <c r="A2754">
        <v>2752</v>
      </c>
      <c r="B2754" s="3" t="s">
        <v>2752</v>
      </c>
      <c r="C2754" s="3" t="s">
        <v>6862</v>
      </c>
      <c r="D2754">
        <v>4800</v>
      </c>
      <c r="E2754" s="5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8357</v>
      </c>
      <c r="O2754" s="10">
        <f t="shared" ref="O2754:O2817" si="258">(E2754/D2754)*100</f>
        <v>11.458333333333332</v>
      </c>
      <c r="P2754" s="5">
        <f t="shared" ref="P2754:P2817" si="259">IFERROR((E2754/L2754),"0")</f>
        <v>39.285714285714285</v>
      </c>
      <c r="Q2754" t="str">
        <f t="shared" ref="Q2754:Q2817" si="260">LEFT(N2754,FIND("/",N2754)-1)</f>
        <v>publishing</v>
      </c>
      <c r="R2754" t="str">
        <f t="shared" ref="R2754:R2817" si="261">RIGHT(N2754,LEN(N2754)-SEARCH("/",N2754))</f>
        <v>children's books</v>
      </c>
      <c r="S2754" s="14">
        <f t="shared" ref="S2754:S2817" si="262">(((J2754/60)/60)/24) + DATE(1970,1,1)</f>
        <v>40855.765092592592</v>
      </c>
      <c r="T2754" s="14">
        <f t="shared" ref="T2754:T2817" si="263">(((I2754/60)/60)/24) + DATE(1970,1,1)</f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 s="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8357</v>
      </c>
      <c r="O2755" s="10">
        <f t="shared" si="258"/>
        <v>19</v>
      </c>
      <c r="P2755" s="5">
        <f t="shared" si="259"/>
        <v>47.5</v>
      </c>
      <c r="Q2755" t="str">
        <f t="shared" si="260"/>
        <v>publishing</v>
      </c>
      <c r="R2755" t="str">
        <f t="shared" si="261"/>
        <v>children's books</v>
      </c>
      <c r="S2755" s="14">
        <f t="shared" si="262"/>
        <v>41117.900729166664</v>
      </c>
      <c r="T2755" s="14">
        <f t="shared" si="263"/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 s="5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8357</v>
      </c>
      <c r="O2756" s="10">
        <f t="shared" si="258"/>
        <v>0</v>
      </c>
      <c r="P2756" s="5" t="str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4">
        <f t="shared" si="262"/>
        <v>41863.636006944449</v>
      </c>
      <c r="T2756" s="14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 s="5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8357</v>
      </c>
      <c r="O2757" s="10">
        <f t="shared" si="258"/>
        <v>52</v>
      </c>
      <c r="P2757" s="5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4">
        <f t="shared" si="262"/>
        <v>42072.790821759263</v>
      </c>
      <c r="T2757" s="14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 s="5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8357</v>
      </c>
      <c r="O2758" s="10">
        <f t="shared" si="258"/>
        <v>10.48</v>
      </c>
      <c r="P2758" s="5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4">
        <f t="shared" si="262"/>
        <v>41620.90047453704</v>
      </c>
      <c r="T2758" s="14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 s="5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8357</v>
      </c>
      <c r="O2759" s="10">
        <f t="shared" si="258"/>
        <v>0.66666666666666674</v>
      </c>
      <c r="P2759" s="5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4">
        <f t="shared" si="262"/>
        <v>42573.65662037037</v>
      </c>
      <c r="T2759" s="14">
        <f t="shared" si="263"/>
        <v>42588.65662037037</v>
      </c>
    </row>
    <row r="2760" spans="1:20" ht="45" x14ac:dyDescent="0.25">
      <c r="A2760">
        <v>2758</v>
      </c>
      <c r="B2760" s="3" t="s">
        <v>2758</v>
      </c>
      <c r="C2760" s="3" t="s">
        <v>6868</v>
      </c>
      <c r="D2760">
        <v>2000</v>
      </c>
      <c r="E2760" s="5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8357</v>
      </c>
      <c r="O2760" s="10">
        <f t="shared" si="258"/>
        <v>11.700000000000001</v>
      </c>
      <c r="P2760" s="5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4">
        <f t="shared" si="262"/>
        <v>42639.441932870366</v>
      </c>
      <c r="T2760" s="14">
        <f t="shared" si="263"/>
        <v>42653.441932870366</v>
      </c>
    </row>
    <row r="2761" spans="1:20" ht="45" x14ac:dyDescent="0.25">
      <c r="A2761">
        <v>2759</v>
      </c>
      <c r="B2761" s="3" t="s">
        <v>2759</v>
      </c>
      <c r="C2761" s="3" t="s">
        <v>6869</v>
      </c>
      <c r="D2761">
        <v>1000</v>
      </c>
      <c r="E2761" s="5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8357</v>
      </c>
      <c r="O2761" s="10">
        <f t="shared" si="258"/>
        <v>10.5</v>
      </c>
      <c r="P2761" s="5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4">
        <f t="shared" si="262"/>
        <v>42524.36650462963</v>
      </c>
      <c r="T2761" s="14">
        <f t="shared" si="263"/>
        <v>42567.36650462963</v>
      </c>
    </row>
    <row r="2762" spans="1:20" ht="45" x14ac:dyDescent="0.25">
      <c r="A2762">
        <v>2760</v>
      </c>
      <c r="B2762" s="3" t="s">
        <v>2760</v>
      </c>
      <c r="C2762" s="3" t="s">
        <v>6870</v>
      </c>
      <c r="D2762">
        <v>5000</v>
      </c>
      <c r="E2762" s="5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8357</v>
      </c>
      <c r="O2762" s="10">
        <f t="shared" si="258"/>
        <v>0</v>
      </c>
      <c r="P2762" s="5" t="str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4">
        <f t="shared" si="262"/>
        <v>41415.461319444446</v>
      </c>
      <c r="T2762" s="14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 s="5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8357</v>
      </c>
      <c r="O2763" s="10">
        <f t="shared" si="258"/>
        <v>0.72</v>
      </c>
      <c r="P2763" s="5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4">
        <f t="shared" si="262"/>
        <v>41247.063576388886</v>
      </c>
      <c r="T2763" s="14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 s="5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8357</v>
      </c>
      <c r="O2764" s="10">
        <f t="shared" si="258"/>
        <v>0.76923076923076927</v>
      </c>
      <c r="P2764" s="5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4">
        <f t="shared" si="262"/>
        <v>40927.036979166667</v>
      </c>
      <c r="T2764" s="14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 s="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8357</v>
      </c>
      <c r="O2765" s="10">
        <f t="shared" si="258"/>
        <v>0.22842639593908631</v>
      </c>
      <c r="P2765" s="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4">
        <f t="shared" si="262"/>
        <v>41373.579675925925</v>
      </c>
      <c r="T2765" s="14">
        <f t="shared" si="263"/>
        <v>41418.579675925925</v>
      </c>
    </row>
    <row r="2766" spans="1:20" ht="45" x14ac:dyDescent="0.25">
      <c r="A2766">
        <v>2764</v>
      </c>
      <c r="B2766" s="3" t="s">
        <v>2764</v>
      </c>
      <c r="C2766" s="3" t="s">
        <v>6874</v>
      </c>
      <c r="D2766">
        <v>4000</v>
      </c>
      <c r="E2766" s="5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8357</v>
      </c>
      <c r="O2766" s="10">
        <f t="shared" si="258"/>
        <v>1.125</v>
      </c>
      <c r="P2766" s="5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4">
        <f t="shared" si="262"/>
        <v>41030.292025462964</v>
      </c>
      <c r="T2766" s="14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 s="5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8357</v>
      </c>
      <c r="O2767" s="10">
        <f t="shared" si="258"/>
        <v>0</v>
      </c>
      <c r="P2767" s="5" t="str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4">
        <f t="shared" si="262"/>
        <v>41194.579027777778</v>
      </c>
      <c r="T2767" s="14">
        <f t="shared" si="263"/>
        <v>41210.579027777778</v>
      </c>
    </row>
    <row r="2768" spans="1:20" ht="45" x14ac:dyDescent="0.25">
      <c r="A2768">
        <v>2766</v>
      </c>
      <c r="B2768" s="3" t="s">
        <v>2766</v>
      </c>
      <c r="C2768" s="3" t="s">
        <v>6876</v>
      </c>
      <c r="D2768">
        <v>5000</v>
      </c>
      <c r="E2768" s="5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8357</v>
      </c>
      <c r="O2768" s="10">
        <f t="shared" si="258"/>
        <v>2</v>
      </c>
      <c r="P2768" s="5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4">
        <f t="shared" si="262"/>
        <v>40736.668032407404</v>
      </c>
      <c r="T2768" s="14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 s="5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8357</v>
      </c>
      <c r="O2769" s="10">
        <f t="shared" si="258"/>
        <v>0.85000000000000009</v>
      </c>
      <c r="P2769" s="5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4">
        <f t="shared" si="262"/>
        <v>42172.958912037036</v>
      </c>
      <c r="T2769" s="14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 s="5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8357</v>
      </c>
      <c r="O2770" s="10">
        <f t="shared" si="258"/>
        <v>14.314285714285715</v>
      </c>
      <c r="P2770" s="5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4">
        <f t="shared" si="262"/>
        <v>40967.614849537036</v>
      </c>
      <c r="T2770" s="14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 s="5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8357</v>
      </c>
      <c r="O2771" s="10">
        <f t="shared" si="258"/>
        <v>0.25</v>
      </c>
      <c r="P2771" s="5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4">
        <f t="shared" si="262"/>
        <v>41745.826273148145</v>
      </c>
      <c r="T2771" s="14">
        <f t="shared" si="263"/>
        <v>41795.826273148145</v>
      </c>
    </row>
    <row r="2772" spans="1:20" ht="45" x14ac:dyDescent="0.25">
      <c r="A2772">
        <v>2770</v>
      </c>
      <c r="B2772" s="3" t="s">
        <v>2770</v>
      </c>
      <c r="C2772" s="3" t="s">
        <v>6880</v>
      </c>
      <c r="D2772">
        <v>20000</v>
      </c>
      <c r="E2772" s="5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8357</v>
      </c>
      <c r="O2772" s="10">
        <f t="shared" si="258"/>
        <v>10.411249999999999</v>
      </c>
      <c r="P2772" s="5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4">
        <f t="shared" si="262"/>
        <v>41686.705208333333</v>
      </c>
      <c r="T2772" s="14">
        <f t="shared" si="263"/>
        <v>41716.663541666669</v>
      </c>
    </row>
    <row r="2773" spans="1:20" ht="45" x14ac:dyDescent="0.25">
      <c r="A2773">
        <v>2771</v>
      </c>
      <c r="B2773" s="3" t="s">
        <v>2771</v>
      </c>
      <c r="C2773" s="3" t="s">
        <v>6881</v>
      </c>
      <c r="D2773">
        <v>19980</v>
      </c>
      <c r="E2773" s="5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8357</v>
      </c>
      <c r="O2773" s="10">
        <f t="shared" si="258"/>
        <v>0</v>
      </c>
      <c r="P2773" s="5" t="str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4">
        <f t="shared" si="262"/>
        <v>41257.531712962962</v>
      </c>
      <c r="T2773" s="14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 s="5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8357</v>
      </c>
      <c r="O2774" s="10">
        <f t="shared" si="258"/>
        <v>0</v>
      </c>
      <c r="P2774" s="5" t="str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4">
        <f t="shared" si="262"/>
        <v>41537.869143518517</v>
      </c>
      <c r="T2774" s="14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 s="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8357</v>
      </c>
      <c r="O2775" s="10">
        <f t="shared" si="258"/>
        <v>0.18867924528301888</v>
      </c>
      <c r="P2775" s="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4">
        <f t="shared" si="262"/>
        <v>42474.86482638889</v>
      </c>
      <c r="T2775" s="14">
        <f t="shared" si="263"/>
        <v>42484.86482638889</v>
      </c>
    </row>
    <row r="2776" spans="1:20" ht="45" x14ac:dyDescent="0.25">
      <c r="A2776">
        <v>2774</v>
      </c>
      <c r="B2776" s="3" t="s">
        <v>2774</v>
      </c>
      <c r="C2776" s="3" t="s">
        <v>6884</v>
      </c>
      <c r="D2776">
        <v>4000</v>
      </c>
      <c r="E2776" s="5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8357</v>
      </c>
      <c r="O2776" s="10">
        <f t="shared" si="258"/>
        <v>14.249999999999998</v>
      </c>
      <c r="P2776" s="5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4">
        <f t="shared" si="262"/>
        <v>41311.126481481479</v>
      </c>
      <c r="T2776" s="14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 s="5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8357</v>
      </c>
      <c r="O2777" s="10">
        <f t="shared" si="258"/>
        <v>3</v>
      </c>
      <c r="P2777" s="5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4">
        <f t="shared" si="262"/>
        <v>40863.013356481482</v>
      </c>
      <c r="T2777" s="14">
        <f t="shared" si="263"/>
        <v>40893.013356481482</v>
      </c>
    </row>
    <row r="2778" spans="1:20" ht="45" x14ac:dyDescent="0.25">
      <c r="A2778">
        <v>2776</v>
      </c>
      <c r="B2778" s="3" t="s">
        <v>2776</v>
      </c>
      <c r="C2778" s="3" t="s">
        <v>6886</v>
      </c>
      <c r="D2778">
        <v>21000</v>
      </c>
      <c r="E2778" s="5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8357</v>
      </c>
      <c r="O2778" s="10">
        <f t="shared" si="258"/>
        <v>7.8809523809523814</v>
      </c>
      <c r="P2778" s="5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4">
        <f t="shared" si="262"/>
        <v>42136.297175925924</v>
      </c>
      <c r="T2778" s="14">
        <f t="shared" si="263"/>
        <v>42167.297175925924</v>
      </c>
    </row>
    <row r="2779" spans="1:20" ht="45" x14ac:dyDescent="0.25">
      <c r="A2779">
        <v>2777</v>
      </c>
      <c r="B2779" s="3" t="s">
        <v>2777</v>
      </c>
      <c r="C2779" s="3" t="s">
        <v>6887</v>
      </c>
      <c r="D2779">
        <v>3000</v>
      </c>
      <c r="E2779" s="5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8357</v>
      </c>
      <c r="O2779" s="10">
        <f t="shared" si="258"/>
        <v>0.33333333333333337</v>
      </c>
      <c r="P2779" s="5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4">
        <f t="shared" si="262"/>
        <v>42172.669027777782</v>
      </c>
      <c r="T2779" s="14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 s="5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8357</v>
      </c>
      <c r="O2780" s="10">
        <f t="shared" si="258"/>
        <v>25.545454545454543</v>
      </c>
      <c r="P2780" s="5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4">
        <f t="shared" si="262"/>
        <v>41846.978078703702</v>
      </c>
      <c r="T2780" s="14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 s="5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8357</v>
      </c>
      <c r="O2781" s="10">
        <f t="shared" si="258"/>
        <v>2.12</v>
      </c>
      <c r="P2781" s="5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4">
        <f t="shared" si="262"/>
        <v>42300.585891203707</v>
      </c>
      <c r="T2781" s="14">
        <f t="shared" si="263"/>
        <v>42330.627557870372</v>
      </c>
    </row>
    <row r="2782" spans="1:20" ht="30" x14ac:dyDescent="0.25">
      <c r="A2782">
        <v>2780</v>
      </c>
      <c r="B2782" s="3" t="s">
        <v>2780</v>
      </c>
      <c r="C2782" s="3" t="s">
        <v>6890</v>
      </c>
      <c r="D2782">
        <v>100000</v>
      </c>
      <c r="E2782" s="5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8357</v>
      </c>
      <c r="O2782" s="10">
        <f t="shared" si="258"/>
        <v>0</v>
      </c>
      <c r="P2782" s="5" t="str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4">
        <f t="shared" si="262"/>
        <v>42774.447777777779</v>
      </c>
      <c r="T2782" s="14">
        <f t="shared" si="263"/>
        <v>42804.447777777779</v>
      </c>
    </row>
    <row r="2783" spans="1:20" ht="30" x14ac:dyDescent="0.25">
      <c r="A2783">
        <v>2781</v>
      </c>
      <c r="B2783" s="3" t="s">
        <v>2781</v>
      </c>
      <c r="C2783" s="3" t="s">
        <v>6891</v>
      </c>
      <c r="D2783">
        <v>1250</v>
      </c>
      <c r="E2783" s="5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8324</v>
      </c>
      <c r="O2783" s="10">
        <f t="shared" si="258"/>
        <v>105.28</v>
      </c>
      <c r="P2783" s="5">
        <f t="shared" si="259"/>
        <v>47</v>
      </c>
      <c r="Q2783" t="str">
        <f t="shared" si="260"/>
        <v>theater</v>
      </c>
      <c r="R2783" t="str">
        <f t="shared" si="261"/>
        <v>plays</v>
      </c>
      <c r="S2783" s="14">
        <f t="shared" si="262"/>
        <v>42018.94159722222</v>
      </c>
      <c r="T2783" s="14">
        <f t="shared" si="263"/>
        <v>42047.291666666672</v>
      </c>
    </row>
    <row r="2784" spans="1:20" ht="30" x14ac:dyDescent="0.25">
      <c r="A2784">
        <v>2782</v>
      </c>
      <c r="B2784" s="3" t="s">
        <v>2782</v>
      </c>
      <c r="C2784" s="3" t="s">
        <v>6892</v>
      </c>
      <c r="D2784">
        <v>1000</v>
      </c>
      <c r="E2784" s="5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8324</v>
      </c>
      <c r="O2784" s="10">
        <f t="shared" si="258"/>
        <v>120</v>
      </c>
      <c r="P2784" s="5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4">
        <f t="shared" si="262"/>
        <v>42026.924976851849</v>
      </c>
      <c r="T2784" s="14">
        <f t="shared" si="263"/>
        <v>42052.207638888889</v>
      </c>
    </row>
    <row r="2785" spans="1:20" ht="45" x14ac:dyDescent="0.25">
      <c r="A2785">
        <v>2783</v>
      </c>
      <c r="B2785" s="3" t="s">
        <v>2783</v>
      </c>
      <c r="C2785" s="3" t="s">
        <v>6893</v>
      </c>
      <c r="D2785">
        <v>1000</v>
      </c>
      <c r="E2785" s="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8324</v>
      </c>
      <c r="O2785" s="10">
        <f t="shared" si="258"/>
        <v>114.5</v>
      </c>
      <c r="P2785" s="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4">
        <f t="shared" si="262"/>
        <v>42103.535254629634</v>
      </c>
      <c r="T2785" s="14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 s="5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8324</v>
      </c>
      <c r="O2786" s="10">
        <f t="shared" si="258"/>
        <v>119</v>
      </c>
      <c r="P2786" s="5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4">
        <f t="shared" si="262"/>
        <v>41920.787534722222</v>
      </c>
      <c r="T2786" s="14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 s="5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8324</v>
      </c>
      <c r="O2787" s="10">
        <f t="shared" si="258"/>
        <v>104.67999999999999</v>
      </c>
      <c r="P2787" s="5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4">
        <f t="shared" si="262"/>
        <v>42558.189432870371</v>
      </c>
      <c r="T2787" s="14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 s="5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8324</v>
      </c>
      <c r="O2788" s="10">
        <f t="shared" si="258"/>
        <v>117.83999999999999</v>
      </c>
      <c r="P2788" s="5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4">
        <f t="shared" si="262"/>
        <v>41815.569212962961</v>
      </c>
      <c r="T2788" s="14">
        <f t="shared" si="263"/>
        <v>41829.569212962961</v>
      </c>
    </row>
    <row r="2789" spans="1:20" ht="45" x14ac:dyDescent="0.25">
      <c r="A2789">
        <v>2787</v>
      </c>
      <c r="B2789" s="3" t="s">
        <v>2787</v>
      </c>
      <c r="C2789" s="3" t="s">
        <v>6897</v>
      </c>
      <c r="D2789">
        <v>1000</v>
      </c>
      <c r="E2789" s="5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8324</v>
      </c>
      <c r="O2789" s="10">
        <f t="shared" si="258"/>
        <v>119.7</v>
      </c>
      <c r="P2789" s="5">
        <f t="shared" si="259"/>
        <v>31.5</v>
      </c>
      <c r="Q2789" t="str">
        <f t="shared" si="260"/>
        <v>theater</v>
      </c>
      <c r="R2789" t="str">
        <f t="shared" si="261"/>
        <v>plays</v>
      </c>
      <c r="S2789" s="14">
        <f t="shared" si="262"/>
        <v>41808.198518518519</v>
      </c>
      <c r="T2789" s="14">
        <f t="shared" si="263"/>
        <v>41838.198518518519</v>
      </c>
    </row>
    <row r="2790" spans="1:20" ht="30" x14ac:dyDescent="0.25">
      <c r="A2790">
        <v>2788</v>
      </c>
      <c r="B2790" s="3" t="s">
        <v>2788</v>
      </c>
      <c r="C2790" s="3" t="s">
        <v>6898</v>
      </c>
      <c r="D2790">
        <v>2000</v>
      </c>
      <c r="E2790" s="5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8324</v>
      </c>
      <c r="O2790" s="10">
        <f t="shared" si="258"/>
        <v>102.49999999999999</v>
      </c>
      <c r="P2790" s="5">
        <f t="shared" si="259"/>
        <v>102.5</v>
      </c>
      <c r="Q2790" t="str">
        <f t="shared" si="260"/>
        <v>theater</v>
      </c>
      <c r="R2790" t="str">
        <f t="shared" si="261"/>
        <v>plays</v>
      </c>
      <c r="S2790" s="14">
        <f t="shared" si="262"/>
        <v>42550.701886574068</v>
      </c>
      <c r="T2790" s="14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 s="5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8324</v>
      </c>
      <c r="O2791" s="10">
        <f t="shared" si="258"/>
        <v>101.16666666666667</v>
      </c>
      <c r="P2791" s="5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4">
        <f t="shared" si="262"/>
        <v>42056.013124999998</v>
      </c>
      <c r="T2791" s="14">
        <f t="shared" si="263"/>
        <v>42075.166666666672</v>
      </c>
    </row>
    <row r="2792" spans="1:20" ht="45" x14ac:dyDescent="0.25">
      <c r="A2792">
        <v>2790</v>
      </c>
      <c r="B2792" s="3" t="s">
        <v>2790</v>
      </c>
      <c r="C2792" s="3" t="s">
        <v>6900</v>
      </c>
      <c r="D2792">
        <v>3000</v>
      </c>
      <c r="E2792" s="5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8324</v>
      </c>
      <c r="O2792" s="10">
        <f t="shared" si="258"/>
        <v>105.33333333333333</v>
      </c>
      <c r="P2792" s="5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4">
        <f t="shared" si="262"/>
        <v>42016.938692129625</v>
      </c>
      <c r="T2792" s="14">
        <f t="shared" si="263"/>
        <v>42046.938692129625</v>
      </c>
    </row>
    <row r="2793" spans="1:20" ht="45" x14ac:dyDescent="0.25">
      <c r="A2793">
        <v>2791</v>
      </c>
      <c r="B2793" s="3" t="s">
        <v>2791</v>
      </c>
      <c r="C2793" s="3" t="s">
        <v>6901</v>
      </c>
      <c r="D2793">
        <v>2000</v>
      </c>
      <c r="E2793" s="5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8324</v>
      </c>
      <c r="O2793" s="10">
        <f t="shared" si="258"/>
        <v>102.49999999999999</v>
      </c>
      <c r="P2793" s="5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4">
        <f t="shared" si="262"/>
        <v>42591.899988425925</v>
      </c>
      <c r="T2793" s="14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 s="5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8324</v>
      </c>
      <c r="O2794" s="10">
        <f t="shared" si="258"/>
        <v>107.60000000000001</v>
      </c>
      <c r="P2794" s="5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4">
        <f t="shared" si="262"/>
        <v>42183.231006944443</v>
      </c>
      <c r="T2794" s="14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 s="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8324</v>
      </c>
      <c r="O2795" s="10">
        <f t="shared" si="258"/>
        <v>110.5675</v>
      </c>
      <c r="P2795" s="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4">
        <f t="shared" si="262"/>
        <v>42176.419039351851</v>
      </c>
      <c r="T2795" s="14">
        <f t="shared" si="263"/>
        <v>42206.419039351851</v>
      </c>
    </row>
    <row r="2796" spans="1:20" ht="45" x14ac:dyDescent="0.25">
      <c r="A2796">
        <v>2794</v>
      </c>
      <c r="B2796" s="3" t="s">
        <v>2794</v>
      </c>
      <c r="C2796" s="3" t="s">
        <v>6904</v>
      </c>
      <c r="D2796">
        <v>50</v>
      </c>
      <c r="E2796" s="5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8324</v>
      </c>
      <c r="O2796" s="10">
        <f t="shared" si="258"/>
        <v>150</v>
      </c>
      <c r="P2796" s="5">
        <f t="shared" si="259"/>
        <v>25</v>
      </c>
      <c r="Q2796" t="str">
        <f t="shared" si="260"/>
        <v>theater</v>
      </c>
      <c r="R2796" t="str">
        <f t="shared" si="261"/>
        <v>plays</v>
      </c>
      <c r="S2796" s="14">
        <f t="shared" si="262"/>
        <v>42416.691655092596</v>
      </c>
      <c r="T2796" s="14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 s="5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8324</v>
      </c>
      <c r="O2797" s="10">
        <f t="shared" si="258"/>
        <v>104.28571428571429</v>
      </c>
      <c r="P2797" s="5">
        <f t="shared" si="259"/>
        <v>36.5</v>
      </c>
      <c r="Q2797" t="str">
        <f t="shared" si="260"/>
        <v>theater</v>
      </c>
      <c r="R2797" t="str">
        <f t="shared" si="261"/>
        <v>plays</v>
      </c>
      <c r="S2797" s="14">
        <f t="shared" si="262"/>
        <v>41780.525937500002</v>
      </c>
      <c r="T2797" s="14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 s="5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8324</v>
      </c>
      <c r="O2798" s="10">
        <f t="shared" si="258"/>
        <v>115.5</v>
      </c>
      <c r="P2798" s="5">
        <f t="shared" si="259"/>
        <v>44</v>
      </c>
      <c r="Q2798" t="str">
        <f t="shared" si="260"/>
        <v>theater</v>
      </c>
      <c r="R2798" t="str">
        <f t="shared" si="261"/>
        <v>plays</v>
      </c>
      <c r="S2798" s="14">
        <f t="shared" si="262"/>
        <v>41795.528101851851</v>
      </c>
      <c r="T2798" s="14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 s="5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8324</v>
      </c>
      <c r="O2799" s="10">
        <f t="shared" si="258"/>
        <v>102.64512500000001</v>
      </c>
      <c r="P2799" s="5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4">
        <f t="shared" si="262"/>
        <v>41798.94027777778</v>
      </c>
      <c r="T2799" s="14">
        <f t="shared" si="263"/>
        <v>41828.94027777778</v>
      </c>
    </row>
    <row r="2800" spans="1:20" ht="45" x14ac:dyDescent="0.25">
      <c r="A2800">
        <v>2798</v>
      </c>
      <c r="B2800" s="3" t="s">
        <v>2798</v>
      </c>
      <c r="C2800" s="3" t="s">
        <v>6908</v>
      </c>
      <c r="D2800">
        <v>5000</v>
      </c>
      <c r="E2800" s="5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8324</v>
      </c>
      <c r="O2800" s="10">
        <f t="shared" si="258"/>
        <v>101.4</v>
      </c>
      <c r="P2800" s="5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4">
        <f t="shared" si="262"/>
        <v>42201.675011574072</v>
      </c>
      <c r="T2800" s="14">
        <f t="shared" si="263"/>
        <v>42216.666666666672</v>
      </c>
    </row>
    <row r="2801" spans="1:20" ht="45" x14ac:dyDescent="0.25">
      <c r="A2801">
        <v>2799</v>
      </c>
      <c r="B2801" s="3" t="s">
        <v>2799</v>
      </c>
      <c r="C2801" s="3" t="s">
        <v>6909</v>
      </c>
      <c r="D2801">
        <v>5000</v>
      </c>
      <c r="E2801" s="5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8324</v>
      </c>
      <c r="O2801" s="10">
        <f t="shared" si="258"/>
        <v>116.6348</v>
      </c>
      <c r="P2801" s="5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4">
        <f t="shared" si="262"/>
        <v>42507.264699074076</v>
      </c>
      <c r="T2801" s="14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 s="5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8324</v>
      </c>
      <c r="O2802" s="10">
        <f t="shared" si="258"/>
        <v>133</v>
      </c>
      <c r="P2802" s="5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4">
        <f t="shared" si="262"/>
        <v>41948.552847222221</v>
      </c>
      <c r="T2802" s="14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 s="5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8324</v>
      </c>
      <c r="O2803" s="10">
        <f t="shared" si="258"/>
        <v>133.20000000000002</v>
      </c>
      <c r="P2803" s="5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4">
        <f t="shared" si="262"/>
        <v>41900.243159722224</v>
      </c>
      <c r="T2803" s="14">
        <f t="shared" si="263"/>
        <v>41922.458333333336</v>
      </c>
    </row>
    <row r="2804" spans="1:20" ht="45" x14ac:dyDescent="0.25">
      <c r="A2804">
        <v>2802</v>
      </c>
      <c r="B2804" s="3" t="s">
        <v>2802</v>
      </c>
      <c r="C2804" s="3" t="s">
        <v>6912</v>
      </c>
      <c r="D2804">
        <v>3000</v>
      </c>
      <c r="E2804" s="5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8324</v>
      </c>
      <c r="O2804" s="10">
        <f t="shared" si="258"/>
        <v>101.83333333333333</v>
      </c>
      <c r="P2804" s="5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4">
        <f t="shared" si="262"/>
        <v>42192.64707175926</v>
      </c>
      <c r="T2804" s="14">
        <f t="shared" si="263"/>
        <v>42222.64707175926</v>
      </c>
    </row>
    <row r="2805" spans="1:20" ht="45" x14ac:dyDescent="0.25">
      <c r="A2805">
        <v>2803</v>
      </c>
      <c r="B2805" s="3" t="s">
        <v>2803</v>
      </c>
      <c r="C2805" s="3" t="s">
        <v>6913</v>
      </c>
      <c r="D2805">
        <v>10000</v>
      </c>
      <c r="E2805" s="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8324</v>
      </c>
      <c r="O2805" s="10">
        <f t="shared" si="258"/>
        <v>127.95</v>
      </c>
      <c r="P2805" s="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4">
        <f t="shared" si="262"/>
        <v>42158.065694444449</v>
      </c>
      <c r="T2805" s="14">
        <f t="shared" si="263"/>
        <v>42201</v>
      </c>
    </row>
    <row r="2806" spans="1:20" ht="45" x14ac:dyDescent="0.25">
      <c r="A2806">
        <v>2804</v>
      </c>
      <c r="B2806" s="3" t="s">
        <v>2804</v>
      </c>
      <c r="C2806" s="3" t="s">
        <v>6914</v>
      </c>
      <c r="D2806">
        <v>1000</v>
      </c>
      <c r="E2806" s="5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8324</v>
      </c>
      <c r="O2806" s="10">
        <f t="shared" si="258"/>
        <v>114.99999999999999</v>
      </c>
      <c r="P2806" s="5">
        <f t="shared" si="259"/>
        <v>50</v>
      </c>
      <c r="Q2806" t="str">
        <f t="shared" si="260"/>
        <v>theater</v>
      </c>
      <c r="R2806" t="str">
        <f t="shared" si="261"/>
        <v>plays</v>
      </c>
      <c r="S2806" s="14">
        <f t="shared" si="262"/>
        <v>41881.453587962962</v>
      </c>
      <c r="T2806" s="14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 s="5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8324</v>
      </c>
      <c r="O2807" s="10">
        <f t="shared" si="258"/>
        <v>110.00000000000001</v>
      </c>
      <c r="P2807" s="5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4">
        <f t="shared" si="262"/>
        <v>42213.505474537036</v>
      </c>
      <c r="T2807" s="14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 s="5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8324</v>
      </c>
      <c r="O2808" s="10">
        <f t="shared" si="258"/>
        <v>112.1</v>
      </c>
      <c r="P2808" s="5">
        <f t="shared" si="259"/>
        <v>44.25</v>
      </c>
      <c r="Q2808" t="str">
        <f t="shared" si="260"/>
        <v>theater</v>
      </c>
      <c r="R2808" t="str">
        <f t="shared" si="261"/>
        <v>plays</v>
      </c>
      <c r="S2808" s="14">
        <f t="shared" si="262"/>
        <v>42185.267245370371</v>
      </c>
      <c r="T2808" s="14">
        <f t="shared" si="263"/>
        <v>42221.458333333328</v>
      </c>
    </row>
    <row r="2809" spans="1:20" x14ac:dyDescent="0.25">
      <c r="A2809">
        <v>2807</v>
      </c>
      <c r="B2809" s="3" t="s">
        <v>2807</v>
      </c>
      <c r="C2809" s="3" t="s">
        <v>6917</v>
      </c>
      <c r="D2809">
        <v>5000</v>
      </c>
      <c r="E2809" s="5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8324</v>
      </c>
      <c r="O2809" s="10">
        <f t="shared" si="258"/>
        <v>126</v>
      </c>
      <c r="P2809" s="5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4">
        <f t="shared" si="262"/>
        <v>42154.873124999998</v>
      </c>
      <c r="T2809" s="14">
        <f t="shared" si="263"/>
        <v>42184.873124999998</v>
      </c>
    </row>
    <row r="2810" spans="1:20" ht="45" x14ac:dyDescent="0.25">
      <c r="A2810">
        <v>2808</v>
      </c>
      <c r="B2810" s="3" t="s">
        <v>2808</v>
      </c>
      <c r="C2810" s="3" t="s">
        <v>6918</v>
      </c>
      <c r="D2810">
        <v>4500</v>
      </c>
      <c r="E2810" s="5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8324</v>
      </c>
      <c r="O2810" s="10">
        <f t="shared" si="258"/>
        <v>100.24444444444444</v>
      </c>
      <c r="P2810" s="5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4">
        <f t="shared" si="262"/>
        <v>42208.84646990741</v>
      </c>
      <c r="T2810" s="14">
        <f t="shared" si="263"/>
        <v>42238.84646990741</v>
      </c>
    </row>
    <row r="2811" spans="1:20" ht="45" x14ac:dyDescent="0.25">
      <c r="A2811">
        <v>2809</v>
      </c>
      <c r="B2811" s="3" t="s">
        <v>2809</v>
      </c>
      <c r="C2811" s="3" t="s">
        <v>6919</v>
      </c>
      <c r="D2811">
        <v>2500</v>
      </c>
      <c r="E2811" s="5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8324</v>
      </c>
      <c r="O2811" s="10">
        <f t="shared" si="258"/>
        <v>102.4</v>
      </c>
      <c r="P2811" s="5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4">
        <f t="shared" si="262"/>
        <v>42451.496817129635</v>
      </c>
      <c r="T2811" s="14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 s="5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8324</v>
      </c>
      <c r="O2812" s="10">
        <f t="shared" si="258"/>
        <v>108.2</v>
      </c>
      <c r="P2812" s="5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4">
        <f t="shared" si="262"/>
        <v>41759.13962962963</v>
      </c>
      <c r="T2812" s="14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 s="5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8324</v>
      </c>
      <c r="O2813" s="10">
        <f t="shared" si="258"/>
        <v>100.27</v>
      </c>
      <c r="P2813" s="5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4">
        <f t="shared" si="262"/>
        <v>42028.496562500004</v>
      </c>
      <c r="T2813" s="14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 s="5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8324</v>
      </c>
      <c r="O2814" s="10">
        <f t="shared" si="258"/>
        <v>113.3</v>
      </c>
      <c r="P2814" s="5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4">
        <f t="shared" si="262"/>
        <v>42054.74418981481</v>
      </c>
      <c r="T2814" s="14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 s="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8324</v>
      </c>
      <c r="O2815" s="10">
        <f t="shared" si="258"/>
        <v>127.57571428571428</v>
      </c>
      <c r="P2815" s="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4">
        <f t="shared" si="262"/>
        <v>42693.742604166662</v>
      </c>
      <c r="T2815" s="14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 s="5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8324</v>
      </c>
      <c r="O2816" s="10">
        <f t="shared" si="258"/>
        <v>107.73333333333332</v>
      </c>
      <c r="P2816" s="5">
        <f t="shared" si="259"/>
        <v>25.25</v>
      </c>
      <c r="Q2816" t="str">
        <f t="shared" si="260"/>
        <v>theater</v>
      </c>
      <c r="R2816" t="str">
        <f t="shared" si="261"/>
        <v>plays</v>
      </c>
      <c r="S2816" s="14">
        <f t="shared" si="262"/>
        <v>42103.399479166663</v>
      </c>
      <c r="T2816" s="14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 s="5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8324</v>
      </c>
      <c r="O2817" s="10">
        <f t="shared" si="258"/>
        <v>242</v>
      </c>
      <c r="P2817" s="5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4">
        <f t="shared" si="262"/>
        <v>42559.776724537034</v>
      </c>
      <c r="T2817" s="14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 s="5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8324</v>
      </c>
      <c r="O2818" s="10">
        <f t="shared" ref="O2818:O2881" si="264">(E2818/D2818)*100</f>
        <v>141.56666666666666</v>
      </c>
      <c r="P2818" s="5">
        <f t="shared" ref="P2818:P2881" si="265">IFERROR((E2818/L2818),"0")</f>
        <v>25.130177514792898</v>
      </c>
      <c r="Q2818" t="str">
        <f t="shared" ref="Q2818:Q2881" si="266">LEFT(N2818,FIND("/",N2818)-1)</f>
        <v>theater</v>
      </c>
      <c r="R2818" t="str">
        <f t="shared" ref="R2818:R2881" si="267">RIGHT(N2818,LEN(N2818)-SEARCH("/",N2818))</f>
        <v>plays</v>
      </c>
      <c r="S2818" s="14">
        <f t="shared" ref="S2818:S2881" si="268">(((J2818/60)/60)/24) + DATE(1970,1,1)</f>
        <v>42188.467499999999</v>
      </c>
      <c r="T2818" s="14">
        <f t="shared" ref="T2818:T2881" si="269">(((I2818/60)/60)/24) + DATE(1970,1,1)</f>
        <v>42218.666666666672</v>
      </c>
    </row>
    <row r="2819" spans="1:20" ht="45" x14ac:dyDescent="0.25">
      <c r="A2819">
        <v>2817</v>
      </c>
      <c r="B2819" s="3" t="s">
        <v>2817</v>
      </c>
      <c r="C2819" s="3" t="s">
        <v>6927</v>
      </c>
      <c r="D2819">
        <v>600</v>
      </c>
      <c r="E2819" s="5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8324</v>
      </c>
      <c r="O2819" s="10">
        <f t="shared" si="264"/>
        <v>130</v>
      </c>
      <c r="P2819" s="5">
        <f t="shared" si="265"/>
        <v>23.636363636363637</v>
      </c>
      <c r="Q2819" t="str">
        <f t="shared" si="266"/>
        <v>theater</v>
      </c>
      <c r="R2819" t="str">
        <f t="shared" si="267"/>
        <v>plays</v>
      </c>
      <c r="S2819" s="14">
        <f t="shared" si="268"/>
        <v>42023.634976851856</v>
      </c>
      <c r="T2819" s="14">
        <f t="shared" si="269"/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 s="5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8324</v>
      </c>
      <c r="O2820" s="10">
        <f t="shared" si="264"/>
        <v>106.03</v>
      </c>
      <c r="P2820" s="5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4">
        <f t="shared" si="268"/>
        <v>42250.598217592589</v>
      </c>
      <c r="T2820" s="14">
        <f t="shared" si="269"/>
        <v>42270.598217592589</v>
      </c>
    </row>
    <row r="2821" spans="1:20" ht="45" x14ac:dyDescent="0.25">
      <c r="A2821">
        <v>2819</v>
      </c>
      <c r="B2821" s="3" t="s">
        <v>2819</v>
      </c>
      <c r="C2821" s="3" t="s">
        <v>6929</v>
      </c>
      <c r="D2821">
        <v>5000</v>
      </c>
      <c r="E2821" s="5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8324</v>
      </c>
      <c r="O2821" s="10">
        <f t="shared" si="264"/>
        <v>104.80000000000001</v>
      </c>
      <c r="P2821" s="5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4">
        <f t="shared" si="268"/>
        <v>42139.525567129633</v>
      </c>
      <c r="T2821" s="14">
        <f t="shared" si="269"/>
        <v>42169.525567129633</v>
      </c>
    </row>
    <row r="2822" spans="1:20" ht="45" x14ac:dyDescent="0.25">
      <c r="A2822">
        <v>2820</v>
      </c>
      <c r="B2822" s="3" t="s">
        <v>2820</v>
      </c>
      <c r="C2822" s="3" t="s">
        <v>6930</v>
      </c>
      <c r="D2822">
        <v>200</v>
      </c>
      <c r="E2822" s="5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8324</v>
      </c>
      <c r="O2822" s="10">
        <f t="shared" si="264"/>
        <v>136</v>
      </c>
      <c r="P2822" s="5">
        <f t="shared" si="265"/>
        <v>13.6</v>
      </c>
      <c r="Q2822" t="str">
        <f t="shared" si="266"/>
        <v>theater</v>
      </c>
      <c r="R2822" t="str">
        <f t="shared" si="267"/>
        <v>plays</v>
      </c>
      <c r="S2822" s="14">
        <f t="shared" si="268"/>
        <v>42401.610983796301</v>
      </c>
      <c r="T2822" s="14">
        <f t="shared" si="269"/>
        <v>42426</v>
      </c>
    </row>
    <row r="2823" spans="1:20" ht="45" x14ac:dyDescent="0.25">
      <c r="A2823">
        <v>2821</v>
      </c>
      <c r="B2823" s="3" t="s">
        <v>2821</v>
      </c>
      <c r="C2823" s="3" t="s">
        <v>6931</v>
      </c>
      <c r="D2823">
        <v>1000</v>
      </c>
      <c r="E2823" s="5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8324</v>
      </c>
      <c r="O2823" s="10">
        <f t="shared" si="264"/>
        <v>100</v>
      </c>
      <c r="P2823" s="5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4">
        <f t="shared" si="268"/>
        <v>41875.922858796301</v>
      </c>
      <c r="T2823" s="14">
        <f t="shared" si="269"/>
        <v>41905.922858796301</v>
      </c>
    </row>
    <row r="2824" spans="1:20" ht="45" x14ac:dyDescent="0.25">
      <c r="A2824">
        <v>2822</v>
      </c>
      <c r="B2824" s="3" t="s">
        <v>2822</v>
      </c>
      <c r="C2824" s="3" t="s">
        <v>6932</v>
      </c>
      <c r="D2824">
        <v>6000</v>
      </c>
      <c r="E2824" s="5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8324</v>
      </c>
      <c r="O2824" s="10">
        <f t="shared" si="264"/>
        <v>100</v>
      </c>
      <c r="P2824" s="5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4">
        <f t="shared" si="268"/>
        <v>42060.683935185181</v>
      </c>
      <c r="T2824" s="14">
        <f t="shared" si="269"/>
        <v>42090.642268518524</v>
      </c>
    </row>
    <row r="2825" spans="1:20" ht="45" x14ac:dyDescent="0.25">
      <c r="A2825">
        <v>2823</v>
      </c>
      <c r="B2825" s="3" t="s">
        <v>2823</v>
      </c>
      <c r="C2825" s="3" t="s">
        <v>6933</v>
      </c>
      <c r="D2825">
        <v>100</v>
      </c>
      <c r="E2825" s="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8324</v>
      </c>
      <c r="O2825" s="10">
        <f t="shared" si="264"/>
        <v>124</v>
      </c>
      <c r="P2825" s="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4">
        <f t="shared" si="268"/>
        <v>42067.011643518519</v>
      </c>
      <c r="T2825" s="14">
        <f t="shared" si="269"/>
        <v>42094.957638888889</v>
      </c>
    </row>
    <row r="2826" spans="1:20" ht="30" x14ac:dyDescent="0.25">
      <c r="A2826">
        <v>2824</v>
      </c>
      <c r="B2826" s="3" t="s">
        <v>2824</v>
      </c>
      <c r="C2826" s="3" t="s">
        <v>6934</v>
      </c>
      <c r="D2826">
        <v>650</v>
      </c>
      <c r="E2826" s="5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8324</v>
      </c>
      <c r="O2826" s="10">
        <f t="shared" si="264"/>
        <v>116.92307692307693</v>
      </c>
      <c r="P2826" s="5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4">
        <f t="shared" si="268"/>
        <v>42136.270787037036</v>
      </c>
      <c r="T2826" s="14">
        <f t="shared" si="269"/>
        <v>42168.071527777778</v>
      </c>
    </row>
    <row r="2827" spans="1:20" ht="45" x14ac:dyDescent="0.25">
      <c r="A2827">
        <v>2825</v>
      </c>
      <c r="B2827" s="3" t="s">
        <v>2825</v>
      </c>
      <c r="C2827" s="3" t="s">
        <v>6935</v>
      </c>
      <c r="D2827">
        <v>3000</v>
      </c>
      <c r="E2827" s="5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8324</v>
      </c>
      <c r="O2827" s="10">
        <f t="shared" si="264"/>
        <v>103.33333333333334</v>
      </c>
      <c r="P2827" s="5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4">
        <f t="shared" si="268"/>
        <v>42312.792662037042</v>
      </c>
      <c r="T2827" s="14">
        <f t="shared" si="269"/>
        <v>42342.792662037042</v>
      </c>
    </row>
    <row r="2828" spans="1:20" ht="45" x14ac:dyDescent="0.25">
      <c r="A2828">
        <v>2826</v>
      </c>
      <c r="B2828" s="3" t="s">
        <v>2826</v>
      </c>
      <c r="C2828" s="3" t="s">
        <v>6936</v>
      </c>
      <c r="D2828">
        <v>2000</v>
      </c>
      <c r="E2828" s="5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8324</v>
      </c>
      <c r="O2828" s="10">
        <f t="shared" si="264"/>
        <v>107.74999999999999</v>
      </c>
      <c r="P2828" s="5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4">
        <f t="shared" si="268"/>
        <v>42171.034861111111</v>
      </c>
      <c r="T2828" s="14">
        <f t="shared" si="269"/>
        <v>42195.291666666672</v>
      </c>
    </row>
    <row r="2829" spans="1:20" ht="45" x14ac:dyDescent="0.25">
      <c r="A2829">
        <v>2827</v>
      </c>
      <c r="B2829" s="3" t="s">
        <v>2827</v>
      </c>
      <c r="C2829" s="3" t="s">
        <v>6937</v>
      </c>
      <c r="D2829">
        <v>2000</v>
      </c>
      <c r="E2829" s="5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8324</v>
      </c>
      <c r="O2829" s="10">
        <f t="shared" si="264"/>
        <v>120.24999999999999</v>
      </c>
      <c r="P2829" s="5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4">
        <f t="shared" si="268"/>
        <v>42494.683634259258</v>
      </c>
      <c r="T2829" s="14">
        <f t="shared" si="269"/>
        <v>42524.6875</v>
      </c>
    </row>
    <row r="2830" spans="1:20" ht="45" x14ac:dyDescent="0.25">
      <c r="A2830">
        <v>2828</v>
      </c>
      <c r="B2830" s="3" t="s">
        <v>2828</v>
      </c>
      <c r="C2830" s="3" t="s">
        <v>6938</v>
      </c>
      <c r="D2830">
        <v>9500</v>
      </c>
      <c r="E2830" s="5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8324</v>
      </c>
      <c r="O2830" s="10">
        <f t="shared" si="264"/>
        <v>100.37894736842105</v>
      </c>
      <c r="P2830" s="5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4">
        <f t="shared" si="268"/>
        <v>42254.264687499999</v>
      </c>
      <c r="T2830" s="14">
        <f t="shared" si="269"/>
        <v>42279.958333333328</v>
      </c>
    </row>
    <row r="2831" spans="1:20" ht="45" x14ac:dyDescent="0.25">
      <c r="A2831">
        <v>2829</v>
      </c>
      <c r="B2831" s="3" t="s">
        <v>2829</v>
      </c>
      <c r="C2831" s="3" t="s">
        <v>6939</v>
      </c>
      <c r="D2831">
        <v>2500</v>
      </c>
      <c r="E2831" s="5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8324</v>
      </c>
      <c r="O2831" s="10">
        <f t="shared" si="264"/>
        <v>106.52</v>
      </c>
      <c r="P2831" s="5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4">
        <f t="shared" si="268"/>
        <v>42495.434236111112</v>
      </c>
      <c r="T2831" s="14">
        <f t="shared" si="269"/>
        <v>42523.434236111112</v>
      </c>
    </row>
    <row r="2832" spans="1:20" ht="30" x14ac:dyDescent="0.25">
      <c r="A2832">
        <v>2830</v>
      </c>
      <c r="B2832" s="3" t="s">
        <v>2830</v>
      </c>
      <c r="C2832" s="3" t="s">
        <v>6940</v>
      </c>
      <c r="D2832">
        <v>3000</v>
      </c>
      <c r="E2832" s="5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8324</v>
      </c>
      <c r="O2832" s="10">
        <f t="shared" si="264"/>
        <v>100</v>
      </c>
      <c r="P2832" s="5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4">
        <f t="shared" si="268"/>
        <v>41758.839675925927</v>
      </c>
      <c r="T2832" s="14">
        <f t="shared" si="269"/>
        <v>41771.165972222225</v>
      </c>
    </row>
    <row r="2833" spans="1:20" ht="30" x14ac:dyDescent="0.25">
      <c r="A2833">
        <v>2831</v>
      </c>
      <c r="B2833" s="3" t="s">
        <v>2831</v>
      </c>
      <c r="C2833" s="3" t="s">
        <v>6941</v>
      </c>
      <c r="D2833">
        <v>3000</v>
      </c>
      <c r="E2833" s="5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8324</v>
      </c>
      <c r="O2833" s="10">
        <f t="shared" si="264"/>
        <v>110.66666666666667</v>
      </c>
      <c r="P2833" s="5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4">
        <f t="shared" si="268"/>
        <v>42171.824884259258</v>
      </c>
      <c r="T2833" s="14">
        <f t="shared" si="269"/>
        <v>42201.824884259258</v>
      </c>
    </row>
    <row r="2834" spans="1:20" ht="45" x14ac:dyDescent="0.25">
      <c r="A2834">
        <v>2832</v>
      </c>
      <c r="B2834" s="3" t="s">
        <v>2832</v>
      </c>
      <c r="C2834" s="3" t="s">
        <v>6942</v>
      </c>
      <c r="D2834">
        <v>2500</v>
      </c>
      <c r="E2834" s="5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8324</v>
      </c>
      <c r="O2834" s="10">
        <f t="shared" si="264"/>
        <v>114.71959999999999</v>
      </c>
      <c r="P2834" s="5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4">
        <f t="shared" si="268"/>
        <v>41938.709421296298</v>
      </c>
      <c r="T2834" s="14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 s="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8324</v>
      </c>
      <c r="O2835" s="10">
        <f t="shared" si="264"/>
        <v>108.25925925925925</v>
      </c>
      <c r="P2835" s="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4">
        <f t="shared" si="268"/>
        <v>42268.127696759257</v>
      </c>
      <c r="T2835" s="14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 s="5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8324</v>
      </c>
      <c r="O2836" s="10">
        <f t="shared" si="264"/>
        <v>170</v>
      </c>
      <c r="P2836" s="5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4">
        <f t="shared" si="268"/>
        <v>42019.959837962961</v>
      </c>
      <c r="T2836" s="14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 s="5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8324</v>
      </c>
      <c r="O2837" s="10">
        <f t="shared" si="264"/>
        <v>187.09899999999999</v>
      </c>
      <c r="P2837" s="5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4">
        <f t="shared" si="268"/>
        <v>42313.703900462962</v>
      </c>
      <c r="T2837" s="14">
        <f t="shared" si="269"/>
        <v>42343</v>
      </c>
    </row>
    <row r="2838" spans="1:20" ht="45" x14ac:dyDescent="0.25">
      <c r="A2838">
        <v>2836</v>
      </c>
      <c r="B2838" s="3" t="s">
        <v>2836</v>
      </c>
      <c r="C2838" s="3" t="s">
        <v>6946</v>
      </c>
      <c r="D2838">
        <v>450</v>
      </c>
      <c r="E2838" s="5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8324</v>
      </c>
      <c r="O2838" s="10">
        <f t="shared" si="264"/>
        <v>107.77777777777777</v>
      </c>
      <c r="P2838" s="5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4">
        <f t="shared" si="268"/>
        <v>42746.261782407411</v>
      </c>
      <c r="T2838" s="14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 s="5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8324</v>
      </c>
      <c r="O2839" s="10">
        <f t="shared" si="264"/>
        <v>100</v>
      </c>
      <c r="P2839" s="5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4">
        <f t="shared" si="268"/>
        <v>42307.908379629633</v>
      </c>
      <c r="T2839" s="14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 s="5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8324</v>
      </c>
      <c r="O2840" s="10">
        <f t="shared" si="264"/>
        <v>120.24999999999999</v>
      </c>
      <c r="P2840" s="5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4">
        <f t="shared" si="268"/>
        <v>41842.607592592591</v>
      </c>
      <c r="T2840" s="14">
        <f t="shared" si="269"/>
        <v>41864.916666666664</v>
      </c>
    </row>
    <row r="2841" spans="1:20" ht="45" x14ac:dyDescent="0.25">
      <c r="A2841">
        <v>2839</v>
      </c>
      <c r="B2841" s="3" t="s">
        <v>2839</v>
      </c>
      <c r="C2841" s="3" t="s">
        <v>6949</v>
      </c>
      <c r="D2841">
        <v>3500</v>
      </c>
      <c r="E2841" s="5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8324</v>
      </c>
      <c r="O2841" s="10">
        <f t="shared" si="264"/>
        <v>111.42857142857143</v>
      </c>
      <c r="P2841" s="5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4">
        <f t="shared" si="268"/>
        <v>41853.240208333329</v>
      </c>
      <c r="T2841" s="14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 s="5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8324</v>
      </c>
      <c r="O2842" s="10">
        <f t="shared" si="264"/>
        <v>104</v>
      </c>
      <c r="P2842" s="5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4">
        <f t="shared" si="268"/>
        <v>42060.035636574074</v>
      </c>
      <c r="T2842" s="14">
        <f t="shared" si="269"/>
        <v>42081.708333333328</v>
      </c>
    </row>
    <row r="2843" spans="1:20" ht="45" x14ac:dyDescent="0.25">
      <c r="A2843">
        <v>2841</v>
      </c>
      <c r="B2843" s="3" t="s">
        <v>2841</v>
      </c>
      <c r="C2843" s="3" t="s">
        <v>6951</v>
      </c>
      <c r="D2843">
        <v>1000</v>
      </c>
      <c r="E2843" s="5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8324</v>
      </c>
      <c r="O2843" s="10">
        <f t="shared" si="264"/>
        <v>1</v>
      </c>
      <c r="P2843" s="5">
        <f t="shared" si="265"/>
        <v>10</v>
      </c>
      <c r="Q2843" t="str">
        <f t="shared" si="266"/>
        <v>theater</v>
      </c>
      <c r="R2843" t="str">
        <f t="shared" si="267"/>
        <v>plays</v>
      </c>
      <c r="S2843" s="14">
        <f t="shared" si="268"/>
        <v>42291.739548611105</v>
      </c>
      <c r="T2843" s="14">
        <f t="shared" si="269"/>
        <v>42351.781215277777</v>
      </c>
    </row>
    <row r="2844" spans="1:20" ht="45" x14ac:dyDescent="0.25">
      <c r="A2844">
        <v>2842</v>
      </c>
      <c r="B2844" s="3" t="s">
        <v>2842</v>
      </c>
      <c r="C2844" s="3" t="s">
        <v>6952</v>
      </c>
      <c r="D2844">
        <v>1500</v>
      </c>
      <c r="E2844" s="5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8324</v>
      </c>
      <c r="O2844" s="10">
        <f t="shared" si="264"/>
        <v>0</v>
      </c>
      <c r="P2844" s="5" t="str">
        <f t="shared" si="265"/>
        <v>0</v>
      </c>
      <c r="Q2844" t="str">
        <f t="shared" si="266"/>
        <v>theater</v>
      </c>
      <c r="R2844" t="str">
        <f t="shared" si="267"/>
        <v>plays</v>
      </c>
      <c r="S2844" s="14">
        <f t="shared" si="268"/>
        <v>41784.952488425923</v>
      </c>
      <c r="T2844" s="14">
        <f t="shared" si="269"/>
        <v>41811.458333333336</v>
      </c>
    </row>
    <row r="2845" spans="1:20" ht="45" x14ac:dyDescent="0.25">
      <c r="A2845">
        <v>2843</v>
      </c>
      <c r="B2845" s="3" t="s">
        <v>2843</v>
      </c>
      <c r="C2845" s="3" t="s">
        <v>6953</v>
      </c>
      <c r="D2845">
        <v>1200</v>
      </c>
      <c r="E2845" s="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8324</v>
      </c>
      <c r="O2845" s="10">
        <f t="shared" si="264"/>
        <v>0</v>
      </c>
      <c r="P2845" s="5" t="str">
        <f t="shared" si="265"/>
        <v>0</v>
      </c>
      <c r="Q2845" t="str">
        <f t="shared" si="266"/>
        <v>theater</v>
      </c>
      <c r="R2845" t="str">
        <f t="shared" si="267"/>
        <v>plays</v>
      </c>
      <c r="S2845" s="14">
        <f t="shared" si="268"/>
        <v>42492.737847222219</v>
      </c>
      <c r="T2845" s="14">
        <f t="shared" si="269"/>
        <v>42534.166666666672</v>
      </c>
    </row>
    <row r="2846" spans="1:20" ht="45" x14ac:dyDescent="0.25">
      <c r="A2846">
        <v>2844</v>
      </c>
      <c r="B2846" s="3" t="s">
        <v>2844</v>
      </c>
      <c r="C2846" s="3" t="s">
        <v>6954</v>
      </c>
      <c r="D2846">
        <v>550</v>
      </c>
      <c r="E2846" s="5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8324</v>
      </c>
      <c r="O2846" s="10">
        <f t="shared" si="264"/>
        <v>5.4545454545454541</v>
      </c>
      <c r="P2846" s="5">
        <f t="shared" si="265"/>
        <v>30</v>
      </c>
      <c r="Q2846" t="str">
        <f t="shared" si="266"/>
        <v>theater</v>
      </c>
      <c r="R2846" t="str">
        <f t="shared" si="267"/>
        <v>plays</v>
      </c>
      <c r="S2846" s="14">
        <f t="shared" si="268"/>
        <v>42709.546064814815</v>
      </c>
      <c r="T2846" s="14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 s="5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8324</v>
      </c>
      <c r="O2847" s="10">
        <f t="shared" si="264"/>
        <v>31.546666666666667</v>
      </c>
      <c r="P2847" s="5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4">
        <f t="shared" si="268"/>
        <v>42103.016585648147</v>
      </c>
      <c r="T2847" s="14">
        <f t="shared" si="269"/>
        <v>42163.016585648147</v>
      </c>
    </row>
    <row r="2848" spans="1:20" ht="45" x14ac:dyDescent="0.25">
      <c r="A2848">
        <v>2846</v>
      </c>
      <c r="B2848" s="3" t="s">
        <v>2846</v>
      </c>
      <c r="C2848" s="3" t="s">
        <v>6956</v>
      </c>
      <c r="D2848">
        <v>8000</v>
      </c>
      <c r="E2848" s="5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8324</v>
      </c>
      <c r="O2848" s="10">
        <f t="shared" si="264"/>
        <v>0</v>
      </c>
      <c r="P2848" s="5" t="str">
        <f t="shared" si="265"/>
        <v>0</v>
      </c>
      <c r="Q2848" t="str">
        <f t="shared" si="266"/>
        <v>theater</v>
      </c>
      <c r="R2848" t="str">
        <f t="shared" si="267"/>
        <v>plays</v>
      </c>
      <c r="S2848" s="14">
        <f t="shared" si="268"/>
        <v>42108.692060185189</v>
      </c>
      <c r="T2848" s="14">
        <f t="shared" si="269"/>
        <v>42153.692060185189</v>
      </c>
    </row>
    <row r="2849" spans="1:20" ht="45" x14ac:dyDescent="0.25">
      <c r="A2849">
        <v>2847</v>
      </c>
      <c r="B2849" s="3" t="s">
        <v>2847</v>
      </c>
      <c r="C2849" s="3" t="s">
        <v>6957</v>
      </c>
      <c r="D2849">
        <v>2000</v>
      </c>
      <c r="E2849" s="5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8324</v>
      </c>
      <c r="O2849" s="10">
        <f t="shared" si="264"/>
        <v>0</v>
      </c>
      <c r="P2849" s="5" t="str">
        <f t="shared" si="265"/>
        <v>0</v>
      </c>
      <c r="Q2849" t="str">
        <f t="shared" si="266"/>
        <v>theater</v>
      </c>
      <c r="R2849" t="str">
        <f t="shared" si="267"/>
        <v>plays</v>
      </c>
      <c r="S2849" s="14">
        <f t="shared" si="268"/>
        <v>42453.806307870371</v>
      </c>
      <c r="T2849" s="14">
        <f t="shared" si="269"/>
        <v>42513.806307870371</v>
      </c>
    </row>
    <row r="2850" spans="1:20" ht="45" x14ac:dyDescent="0.25">
      <c r="A2850">
        <v>2848</v>
      </c>
      <c r="B2850" s="3" t="s">
        <v>2848</v>
      </c>
      <c r="C2850" s="3" t="s">
        <v>6958</v>
      </c>
      <c r="D2850">
        <v>35000</v>
      </c>
      <c r="E2850" s="5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8324</v>
      </c>
      <c r="O2850" s="10">
        <f t="shared" si="264"/>
        <v>0.2</v>
      </c>
      <c r="P2850" s="5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4">
        <f t="shared" si="268"/>
        <v>42123.648831018523</v>
      </c>
      <c r="T2850" s="14">
        <f t="shared" si="269"/>
        <v>42153.648831018523</v>
      </c>
    </row>
    <row r="2851" spans="1:20" ht="45" x14ac:dyDescent="0.25">
      <c r="A2851">
        <v>2849</v>
      </c>
      <c r="B2851" s="3" t="s">
        <v>2849</v>
      </c>
      <c r="C2851" s="3" t="s">
        <v>6959</v>
      </c>
      <c r="D2851">
        <v>500</v>
      </c>
      <c r="E2851" s="5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8324</v>
      </c>
      <c r="O2851" s="10">
        <f t="shared" si="264"/>
        <v>1</v>
      </c>
      <c r="P2851" s="5">
        <f t="shared" si="265"/>
        <v>5</v>
      </c>
      <c r="Q2851" t="str">
        <f t="shared" si="266"/>
        <v>theater</v>
      </c>
      <c r="R2851" t="str">
        <f t="shared" si="267"/>
        <v>plays</v>
      </c>
      <c r="S2851" s="14">
        <f t="shared" si="268"/>
        <v>42453.428240740745</v>
      </c>
      <c r="T2851" s="14">
        <f t="shared" si="269"/>
        <v>42483.428240740745</v>
      </c>
    </row>
    <row r="2852" spans="1:20" ht="45" x14ac:dyDescent="0.25">
      <c r="A2852">
        <v>2850</v>
      </c>
      <c r="B2852" s="3" t="s">
        <v>2850</v>
      </c>
      <c r="C2852" s="3" t="s">
        <v>6960</v>
      </c>
      <c r="D2852">
        <v>8000</v>
      </c>
      <c r="E2852" s="5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8324</v>
      </c>
      <c r="O2852" s="10">
        <f t="shared" si="264"/>
        <v>3.8875000000000002</v>
      </c>
      <c r="P2852" s="5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4">
        <f t="shared" si="268"/>
        <v>41858.007071759261</v>
      </c>
      <c r="T2852" s="14">
        <f t="shared" si="269"/>
        <v>41888.007071759261</v>
      </c>
    </row>
    <row r="2853" spans="1:20" ht="45" x14ac:dyDescent="0.25">
      <c r="A2853">
        <v>2851</v>
      </c>
      <c r="B2853" s="3" t="s">
        <v>2851</v>
      </c>
      <c r="C2853" s="3" t="s">
        <v>6961</v>
      </c>
      <c r="D2853">
        <v>4500</v>
      </c>
      <c r="E2853" s="5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8324</v>
      </c>
      <c r="O2853" s="10">
        <f t="shared" si="264"/>
        <v>0</v>
      </c>
      <c r="P2853" s="5" t="str">
        <f t="shared" si="265"/>
        <v>0</v>
      </c>
      <c r="Q2853" t="str">
        <f t="shared" si="266"/>
        <v>theater</v>
      </c>
      <c r="R2853" t="str">
        <f t="shared" si="267"/>
        <v>plays</v>
      </c>
      <c r="S2853" s="14">
        <f t="shared" si="268"/>
        <v>42390.002650462964</v>
      </c>
      <c r="T2853" s="14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 s="5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8324</v>
      </c>
      <c r="O2854" s="10">
        <f t="shared" si="264"/>
        <v>1.9</v>
      </c>
      <c r="P2854" s="5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4">
        <f t="shared" si="268"/>
        <v>41781.045173611114</v>
      </c>
      <c r="T2854" s="14">
        <f t="shared" si="269"/>
        <v>41811.045173611114</v>
      </c>
    </row>
    <row r="2855" spans="1:20" ht="45" x14ac:dyDescent="0.25">
      <c r="A2855">
        <v>2853</v>
      </c>
      <c r="B2855" s="3" t="s">
        <v>2853</v>
      </c>
      <c r="C2855" s="3" t="s">
        <v>6963</v>
      </c>
      <c r="D2855">
        <v>9500</v>
      </c>
      <c r="E2855" s="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8324</v>
      </c>
      <c r="O2855" s="10">
        <f t="shared" si="264"/>
        <v>0</v>
      </c>
      <c r="P2855" s="5" t="str">
        <f t="shared" si="265"/>
        <v>0</v>
      </c>
      <c r="Q2855" t="str">
        <f t="shared" si="266"/>
        <v>theater</v>
      </c>
      <c r="R2855" t="str">
        <f t="shared" si="267"/>
        <v>plays</v>
      </c>
      <c r="S2855" s="14">
        <f t="shared" si="268"/>
        <v>41836.190937499996</v>
      </c>
      <c r="T2855" s="14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 s="5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8324</v>
      </c>
      <c r="O2856" s="10">
        <f t="shared" si="264"/>
        <v>41.699999999999996</v>
      </c>
      <c r="P2856" s="5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4">
        <f t="shared" si="268"/>
        <v>42111.71665509259</v>
      </c>
      <c r="T2856" s="14">
        <f t="shared" si="269"/>
        <v>42131.71665509259</v>
      </c>
    </row>
    <row r="2857" spans="1:20" ht="45" x14ac:dyDescent="0.25">
      <c r="A2857">
        <v>2855</v>
      </c>
      <c r="B2857" s="3" t="s">
        <v>2855</v>
      </c>
      <c r="C2857" s="3" t="s">
        <v>6965</v>
      </c>
      <c r="D2857">
        <v>600</v>
      </c>
      <c r="E2857" s="5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8324</v>
      </c>
      <c r="O2857" s="10">
        <f t="shared" si="264"/>
        <v>50</v>
      </c>
      <c r="P2857" s="5">
        <f t="shared" si="265"/>
        <v>60</v>
      </c>
      <c r="Q2857" t="str">
        <f t="shared" si="266"/>
        <v>theater</v>
      </c>
      <c r="R2857" t="str">
        <f t="shared" si="267"/>
        <v>plays</v>
      </c>
      <c r="S2857" s="14">
        <f t="shared" si="268"/>
        <v>42370.007766203707</v>
      </c>
      <c r="T2857" s="14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 s="5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8324</v>
      </c>
      <c r="O2858" s="10">
        <f t="shared" si="264"/>
        <v>4.8666666666666663</v>
      </c>
      <c r="P2858" s="5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4">
        <f t="shared" si="268"/>
        <v>42165.037581018521</v>
      </c>
      <c r="T2858" s="14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 s="5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8324</v>
      </c>
      <c r="O2859" s="10">
        <f t="shared" si="264"/>
        <v>19.736842105263158</v>
      </c>
      <c r="P2859" s="5">
        <f t="shared" si="265"/>
        <v>500</v>
      </c>
      <c r="Q2859" t="str">
        <f t="shared" si="266"/>
        <v>theater</v>
      </c>
      <c r="R2859" t="str">
        <f t="shared" si="267"/>
        <v>plays</v>
      </c>
      <c r="S2859" s="14">
        <f t="shared" si="268"/>
        <v>42726.920081018514</v>
      </c>
      <c r="T2859" s="14">
        <f t="shared" si="269"/>
        <v>42786.75</v>
      </c>
    </row>
    <row r="2860" spans="1:20" ht="45" x14ac:dyDescent="0.25">
      <c r="A2860">
        <v>2858</v>
      </c>
      <c r="B2860" s="3" t="s">
        <v>2858</v>
      </c>
      <c r="C2860" s="3" t="s">
        <v>6968</v>
      </c>
      <c r="D2860">
        <v>1000</v>
      </c>
      <c r="E2860" s="5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8324</v>
      </c>
      <c r="O2860" s="10">
        <f t="shared" si="264"/>
        <v>0</v>
      </c>
      <c r="P2860" s="5" t="str">
        <f t="shared" si="265"/>
        <v>0</v>
      </c>
      <c r="Q2860" t="str">
        <f t="shared" si="266"/>
        <v>theater</v>
      </c>
      <c r="R2860" t="str">
        <f t="shared" si="267"/>
        <v>plays</v>
      </c>
      <c r="S2860" s="14">
        <f t="shared" si="268"/>
        <v>41954.545081018514</v>
      </c>
      <c r="T2860" s="14">
        <f t="shared" si="269"/>
        <v>41978.477777777778</v>
      </c>
    </row>
    <row r="2861" spans="1:20" ht="30" x14ac:dyDescent="0.25">
      <c r="A2861">
        <v>2859</v>
      </c>
      <c r="B2861" s="3" t="s">
        <v>2859</v>
      </c>
      <c r="C2861" s="3" t="s">
        <v>6969</v>
      </c>
      <c r="D2861">
        <v>2000</v>
      </c>
      <c r="E2861" s="5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8324</v>
      </c>
      <c r="O2861" s="10">
        <f t="shared" si="264"/>
        <v>1.7500000000000002</v>
      </c>
      <c r="P2861" s="5">
        <f t="shared" si="265"/>
        <v>35</v>
      </c>
      <c r="Q2861" t="str">
        <f t="shared" si="266"/>
        <v>theater</v>
      </c>
      <c r="R2861" t="str">
        <f t="shared" si="267"/>
        <v>plays</v>
      </c>
      <c r="S2861" s="14">
        <f t="shared" si="268"/>
        <v>42233.362314814818</v>
      </c>
      <c r="T2861" s="14">
        <f t="shared" si="269"/>
        <v>42293.362314814818</v>
      </c>
    </row>
    <row r="2862" spans="1:20" ht="45" x14ac:dyDescent="0.25">
      <c r="A2862">
        <v>2860</v>
      </c>
      <c r="B2862" s="3" t="s">
        <v>2860</v>
      </c>
      <c r="C2862" s="3" t="s">
        <v>6970</v>
      </c>
      <c r="D2862">
        <v>4000</v>
      </c>
      <c r="E2862" s="5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8324</v>
      </c>
      <c r="O2862" s="10">
        <f t="shared" si="264"/>
        <v>6.65</v>
      </c>
      <c r="P2862" s="5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4">
        <f t="shared" si="268"/>
        <v>42480.800648148142</v>
      </c>
      <c r="T2862" s="14">
        <f t="shared" si="269"/>
        <v>42540.800648148142</v>
      </c>
    </row>
    <row r="2863" spans="1:20" ht="45" x14ac:dyDescent="0.25">
      <c r="A2863">
        <v>2861</v>
      </c>
      <c r="B2863" s="3" t="s">
        <v>2861</v>
      </c>
      <c r="C2863" s="3" t="s">
        <v>6971</v>
      </c>
      <c r="D2863">
        <v>250</v>
      </c>
      <c r="E2863" s="5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8324</v>
      </c>
      <c r="O2863" s="10">
        <f t="shared" si="264"/>
        <v>32</v>
      </c>
      <c r="P2863" s="5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4">
        <f t="shared" si="268"/>
        <v>42257.590833333335</v>
      </c>
      <c r="T2863" s="14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 s="5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8324</v>
      </c>
      <c r="O2864" s="10">
        <f t="shared" si="264"/>
        <v>0.43307086614173229</v>
      </c>
      <c r="P2864" s="5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4">
        <f t="shared" si="268"/>
        <v>41784.789687500001</v>
      </c>
      <c r="T2864" s="14">
        <f t="shared" si="269"/>
        <v>41814.789687500001</v>
      </c>
    </row>
    <row r="2865" spans="1:20" ht="45" x14ac:dyDescent="0.25">
      <c r="A2865">
        <v>2863</v>
      </c>
      <c r="B2865" s="3" t="s">
        <v>2863</v>
      </c>
      <c r="C2865" s="3" t="s">
        <v>6973</v>
      </c>
      <c r="D2865">
        <v>50000</v>
      </c>
      <c r="E2865" s="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8324</v>
      </c>
      <c r="O2865" s="10">
        <f t="shared" si="264"/>
        <v>0.04</v>
      </c>
      <c r="P2865" s="5">
        <f t="shared" si="265"/>
        <v>20</v>
      </c>
      <c r="Q2865" t="str">
        <f t="shared" si="266"/>
        <v>theater</v>
      </c>
      <c r="R2865" t="str">
        <f t="shared" si="267"/>
        <v>plays</v>
      </c>
      <c r="S2865" s="14">
        <f t="shared" si="268"/>
        <v>41831.675034722226</v>
      </c>
      <c r="T2865" s="14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 s="5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8324</v>
      </c>
      <c r="O2866" s="10">
        <f t="shared" si="264"/>
        <v>1.6</v>
      </c>
      <c r="P2866" s="5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4">
        <f t="shared" si="268"/>
        <v>42172.613506944443</v>
      </c>
      <c r="T2866" s="14">
        <f t="shared" si="269"/>
        <v>42202.554166666669</v>
      </c>
    </row>
    <row r="2867" spans="1:20" ht="45" x14ac:dyDescent="0.25">
      <c r="A2867">
        <v>2865</v>
      </c>
      <c r="B2867" s="3" t="s">
        <v>2865</v>
      </c>
      <c r="C2867" s="3" t="s">
        <v>6975</v>
      </c>
      <c r="D2867">
        <v>2888</v>
      </c>
      <c r="E2867" s="5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8324</v>
      </c>
      <c r="O2867" s="10">
        <f t="shared" si="264"/>
        <v>0</v>
      </c>
      <c r="P2867" s="5" t="str">
        <f t="shared" si="265"/>
        <v>0</v>
      </c>
      <c r="Q2867" t="str">
        <f t="shared" si="266"/>
        <v>theater</v>
      </c>
      <c r="R2867" t="str">
        <f t="shared" si="267"/>
        <v>plays</v>
      </c>
      <c r="S2867" s="14">
        <f t="shared" si="268"/>
        <v>41950.114108796297</v>
      </c>
      <c r="T2867" s="14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 s="5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8324</v>
      </c>
      <c r="O2868" s="10">
        <f t="shared" si="264"/>
        <v>0.89999999999999991</v>
      </c>
      <c r="P2868" s="5">
        <f t="shared" si="265"/>
        <v>22.5</v>
      </c>
      <c r="Q2868" t="str">
        <f t="shared" si="266"/>
        <v>theater</v>
      </c>
      <c r="R2868" t="str">
        <f t="shared" si="267"/>
        <v>plays</v>
      </c>
      <c r="S2868" s="14">
        <f t="shared" si="268"/>
        <v>42627.955104166671</v>
      </c>
      <c r="T2868" s="14">
        <f t="shared" si="269"/>
        <v>42657.916666666672</v>
      </c>
    </row>
    <row r="2869" spans="1:20" ht="45" x14ac:dyDescent="0.25">
      <c r="A2869">
        <v>2867</v>
      </c>
      <c r="B2869" s="3" t="s">
        <v>2867</v>
      </c>
      <c r="C2869" s="3" t="s">
        <v>6977</v>
      </c>
      <c r="D2869">
        <v>2500</v>
      </c>
      <c r="E2869" s="5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8324</v>
      </c>
      <c r="O2869" s="10">
        <f t="shared" si="264"/>
        <v>20.16</v>
      </c>
      <c r="P2869" s="5">
        <f t="shared" si="265"/>
        <v>50.4</v>
      </c>
      <c r="Q2869" t="str">
        <f t="shared" si="266"/>
        <v>theater</v>
      </c>
      <c r="R2869" t="str">
        <f t="shared" si="267"/>
        <v>plays</v>
      </c>
      <c r="S2869" s="14">
        <f t="shared" si="268"/>
        <v>42531.195277777777</v>
      </c>
      <c r="T2869" s="14">
        <f t="shared" si="269"/>
        <v>42555.166666666672</v>
      </c>
    </row>
    <row r="2870" spans="1:20" ht="45" x14ac:dyDescent="0.25">
      <c r="A2870">
        <v>2868</v>
      </c>
      <c r="B2870" s="3" t="s">
        <v>2868</v>
      </c>
      <c r="C2870" s="3" t="s">
        <v>6978</v>
      </c>
      <c r="D2870">
        <v>15000</v>
      </c>
      <c r="E2870" s="5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8324</v>
      </c>
      <c r="O2870" s="10">
        <f t="shared" si="264"/>
        <v>42.011733333333332</v>
      </c>
      <c r="P2870" s="5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4">
        <f t="shared" si="268"/>
        <v>42618.827013888891</v>
      </c>
      <c r="T2870" s="14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 s="5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8324</v>
      </c>
      <c r="O2871" s="10">
        <f t="shared" si="264"/>
        <v>0.88500000000000001</v>
      </c>
      <c r="P2871" s="5">
        <f t="shared" si="265"/>
        <v>35.4</v>
      </c>
      <c r="Q2871" t="str">
        <f t="shared" si="266"/>
        <v>theater</v>
      </c>
      <c r="R2871" t="str">
        <f t="shared" si="267"/>
        <v>plays</v>
      </c>
      <c r="S2871" s="14">
        <f t="shared" si="268"/>
        <v>42540.593530092592</v>
      </c>
      <c r="T2871" s="14">
        <f t="shared" si="269"/>
        <v>42570.593530092592</v>
      </c>
    </row>
    <row r="2872" spans="1:20" ht="45" x14ac:dyDescent="0.25">
      <c r="A2872">
        <v>2870</v>
      </c>
      <c r="B2872" s="3" t="s">
        <v>2870</v>
      </c>
      <c r="C2872" s="3" t="s">
        <v>6980</v>
      </c>
      <c r="D2872">
        <v>5000</v>
      </c>
      <c r="E2872" s="5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8324</v>
      </c>
      <c r="O2872" s="10">
        <f t="shared" si="264"/>
        <v>15</v>
      </c>
      <c r="P2872" s="5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4">
        <f t="shared" si="268"/>
        <v>41746.189409722225</v>
      </c>
      <c r="T2872" s="14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 s="5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8324</v>
      </c>
      <c r="O2873" s="10">
        <f t="shared" si="264"/>
        <v>4.67</v>
      </c>
      <c r="P2873" s="5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4">
        <f t="shared" si="268"/>
        <v>41974.738576388889</v>
      </c>
      <c r="T2873" s="14">
        <f t="shared" si="269"/>
        <v>41994.738576388889</v>
      </c>
    </row>
    <row r="2874" spans="1:20" ht="30" x14ac:dyDescent="0.25">
      <c r="A2874">
        <v>2872</v>
      </c>
      <c r="B2874" s="3" t="s">
        <v>2872</v>
      </c>
      <c r="C2874" s="3" t="s">
        <v>6982</v>
      </c>
      <c r="D2874">
        <v>3000</v>
      </c>
      <c r="E2874" s="5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8324</v>
      </c>
      <c r="O2874" s="10">
        <f t="shared" si="264"/>
        <v>0</v>
      </c>
      <c r="P2874" s="5" t="str">
        <f t="shared" si="265"/>
        <v>0</v>
      </c>
      <c r="Q2874" t="str">
        <f t="shared" si="266"/>
        <v>theater</v>
      </c>
      <c r="R2874" t="str">
        <f t="shared" si="267"/>
        <v>plays</v>
      </c>
      <c r="S2874" s="14">
        <f t="shared" si="268"/>
        <v>42115.11618055556</v>
      </c>
      <c r="T2874" s="14">
        <f t="shared" si="269"/>
        <v>42175.11618055556</v>
      </c>
    </row>
    <row r="2875" spans="1:20" ht="45" x14ac:dyDescent="0.25">
      <c r="A2875">
        <v>2873</v>
      </c>
      <c r="B2875" s="3" t="s">
        <v>2873</v>
      </c>
      <c r="C2875" s="3" t="s">
        <v>6983</v>
      </c>
      <c r="D2875">
        <v>2500</v>
      </c>
      <c r="E2875" s="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8324</v>
      </c>
      <c r="O2875" s="10">
        <f t="shared" si="264"/>
        <v>38.119999999999997</v>
      </c>
      <c r="P2875" s="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4">
        <f t="shared" si="268"/>
        <v>42002.817488425921</v>
      </c>
      <c r="T2875" s="14">
        <f t="shared" si="269"/>
        <v>42032.817488425921</v>
      </c>
    </row>
    <row r="2876" spans="1:20" ht="45" x14ac:dyDescent="0.25">
      <c r="A2876">
        <v>2874</v>
      </c>
      <c r="B2876" s="3" t="s">
        <v>2874</v>
      </c>
      <c r="C2876" s="3" t="s">
        <v>6984</v>
      </c>
      <c r="D2876">
        <v>5000</v>
      </c>
      <c r="E2876" s="5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8324</v>
      </c>
      <c r="O2876" s="10">
        <f t="shared" si="264"/>
        <v>5.42</v>
      </c>
      <c r="P2876" s="5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4">
        <f t="shared" si="268"/>
        <v>42722.84474537037</v>
      </c>
      <c r="T2876" s="14">
        <f t="shared" si="269"/>
        <v>42752.84474537037</v>
      </c>
    </row>
    <row r="2877" spans="1:20" ht="45" x14ac:dyDescent="0.25">
      <c r="A2877">
        <v>2875</v>
      </c>
      <c r="B2877" s="3" t="s">
        <v>2875</v>
      </c>
      <c r="C2877" s="3" t="s">
        <v>6985</v>
      </c>
      <c r="D2877">
        <v>20000</v>
      </c>
      <c r="E2877" s="5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8324</v>
      </c>
      <c r="O2877" s="10">
        <f t="shared" si="264"/>
        <v>3.4999999999999996E-2</v>
      </c>
      <c r="P2877" s="5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4">
        <f t="shared" si="268"/>
        <v>42465.128391203703</v>
      </c>
      <c r="T2877" s="14">
        <f t="shared" si="269"/>
        <v>42495.128391203703</v>
      </c>
    </row>
    <row r="2878" spans="1:20" ht="45" x14ac:dyDescent="0.25">
      <c r="A2878">
        <v>2876</v>
      </c>
      <c r="B2878" s="3" t="s">
        <v>2876</v>
      </c>
      <c r="C2878" s="3" t="s">
        <v>6986</v>
      </c>
      <c r="D2878">
        <v>150000</v>
      </c>
      <c r="E2878" s="5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8324</v>
      </c>
      <c r="O2878" s="10">
        <f t="shared" si="264"/>
        <v>0</v>
      </c>
      <c r="P2878" s="5" t="str">
        <f t="shared" si="265"/>
        <v>0</v>
      </c>
      <c r="Q2878" t="str">
        <f t="shared" si="266"/>
        <v>theater</v>
      </c>
      <c r="R2878" t="str">
        <f t="shared" si="267"/>
        <v>plays</v>
      </c>
      <c r="S2878" s="14">
        <f t="shared" si="268"/>
        <v>42171.743969907402</v>
      </c>
      <c r="T2878" s="14">
        <f t="shared" si="269"/>
        <v>42201.743969907402</v>
      </c>
    </row>
    <row r="2879" spans="1:20" ht="45" x14ac:dyDescent="0.25">
      <c r="A2879">
        <v>2877</v>
      </c>
      <c r="B2879" s="3" t="s">
        <v>2877</v>
      </c>
      <c r="C2879" s="3" t="s">
        <v>6987</v>
      </c>
      <c r="D2879">
        <v>6000</v>
      </c>
      <c r="E2879" s="5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8324</v>
      </c>
      <c r="O2879" s="10">
        <f t="shared" si="264"/>
        <v>10.833333333333334</v>
      </c>
      <c r="P2879" s="5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4">
        <f t="shared" si="268"/>
        <v>42672.955138888887</v>
      </c>
      <c r="T2879" s="14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 s="5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8324</v>
      </c>
      <c r="O2880" s="10">
        <f t="shared" si="264"/>
        <v>2.1</v>
      </c>
      <c r="P2880" s="5">
        <f t="shared" si="265"/>
        <v>15.75</v>
      </c>
      <c r="Q2880" t="str">
        <f t="shared" si="266"/>
        <v>theater</v>
      </c>
      <c r="R2880" t="str">
        <f t="shared" si="267"/>
        <v>plays</v>
      </c>
      <c r="S2880" s="14">
        <f t="shared" si="268"/>
        <v>42128.615682870368</v>
      </c>
      <c r="T2880" s="14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 s="5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8324</v>
      </c>
      <c r="O2881" s="10">
        <f t="shared" si="264"/>
        <v>0.2589285714285714</v>
      </c>
      <c r="P2881" s="5">
        <f t="shared" si="265"/>
        <v>29</v>
      </c>
      <c r="Q2881" t="str">
        <f t="shared" si="266"/>
        <v>theater</v>
      </c>
      <c r="R2881" t="str">
        <f t="shared" si="267"/>
        <v>plays</v>
      </c>
      <c r="S2881" s="14">
        <f t="shared" si="268"/>
        <v>42359.725243055553</v>
      </c>
      <c r="T2881" s="14">
        <f t="shared" si="269"/>
        <v>42389.725243055553</v>
      </c>
    </row>
    <row r="2882" spans="1:20" ht="45" x14ac:dyDescent="0.25">
      <c r="A2882">
        <v>2880</v>
      </c>
      <c r="B2882" s="3" t="s">
        <v>2880</v>
      </c>
      <c r="C2882" s="3" t="s">
        <v>6990</v>
      </c>
      <c r="D2882">
        <v>12000</v>
      </c>
      <c r="E2882" s="5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8324</v>
      </c>
      <c r="O2882" s="10">
        <f t="shared" ref="O2882:O2945" si="270">(E2882/D2882)*100</f>
        <v>23.333333333333332</v>
      </c>
      <c r="P2882" s="5">
        <f t="shared" ref="P2882:P2945" si="271">IFERROR((E2882/L2882),"0")</f>
        <v>96.551724137931032</v>
      </c>
      <c r="Q2882" t="str">
        <f t="shared" ref="Q2882:Q2945" si="272">LEFT(N2882,FIND("/",N2882)-1)</f>
        <v>theater</v>
      </c>
      <c r="R2882" t="str">
        <f t="shared" ref="R2882:R2945" si="273">RIGHT(N2882,LEN(N2882)-SEARCH("/",N2882))</f>
        <v>plays</v>
      </c>
      <c r="S2882" s="14">
        <f t="shared" ref="S2882:S2945" si="274">(((J2882/60)/60)/24) + DATE(1970,1,1)</f>
        <v>42192.905694444446</v>
      </c>
      <c r="T2882" s="14">
        <f t="shared" ref="T2882:T2945" si="275">(((I2882/60)/60)/24) + DATE(1970,1,1)</f>
        <v>42236.711805555555</v>
      </c>
    </row>
    <row r="2883" spans="1:20" ht="45" x14ac:dyDescent="0.25">
      <c r="A2883">
        <v>2881</v>
      </c>
      <c r="B2883" s="3" t="s">
        <v>2881</v>
      </c>
      <c r="C2883" s="3" t="s">
        <v>6991</v>
      </c>
      <c r="D2883">
        <v>5500</v>
      </c>
      <c r="E2883" s="5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8324</v>
      </c>
      <c r="O2883" s="10">
        <f t="shared" si="270"/>
        <v>0</v>
      </c>
      <c r="P2883" s="5" t="str">
        <f t="shared" si="271"/>
        <v>0</v>
      </c>
      <c r="Q2883" t="str">
        <f t="shared" si="272"/>
        <v>theater</v>
      </c>
      <c r="R2883" t="str">
        <f t="shared" si="273"/>
        <v>plays</v>
      </c>
      <c r="S2883" s="14">
        <f t="shared" si="274"/>
        <v>41916.597638888888</v>
      </c>
      <c r="T2883" s="14">
        <f t="shared" si="275"/>
        <v>41976.639305555553</v>
      </c>
    </row>
    <row r="2884" spans="1:20" ht="45" x14ac:dyDescent="0.25">
      <c r="A2884">
        <v>2882</v>
      </c>
      <c r="B2884" s="3" t="s">
        <v>2882</v>
      </c>
      <c r="C2884" s="3" t="s">
        <v>6992</v>
      </c>
      <c r="D2884">
        <v>750</v>
      </c>
      <c r="E2884" s="5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8324</v>
      </c>
      <c r="O2884" s="10">
        <f t="shared" si="270"/>
        <v>33.6</v>
      </c>
      <c r="P2884" s="5">
        <f t="shared" si="271"/>
        <v>63</v>
      </c>
      <c r="Q2884" t="str">
        <f t="shared" si="272"/>
        <v>theater</v>
      </c>
      <c r="R2884" t="str">
        <f t="shared" si="273"/>
        <v>plays</v>
      </c>
      <c r="S2884" s="14">
        <f t="shared" si="274"/>
        <v>42461.596273148149</v>
      </c>
      <c r="T2884" s="14">
        <f t="shared" si="275"/>
        <v>42491.596273148149</v>
      </c>
    </row>
    <row r="2885" spans="1:20" ht="45" x14ac:dyDescent="0.25">
      <c r="A2885">
        <v>2883</v>
      </c>
      <c r="B2885" s="3" t="s">
        <v>2883</v>
      </c>
      <c r="C2885" s="3" t="s">
        <v>6993</v>
      </c>
      <c r="D2885">
        <v>10000</v>
      </c>
      <c r="E2885" s="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8324</v>
      </c>
      <c r="O2885" s="10">
        <f t="shared" si="270"/>
        <v>19.079999999999998</v>
      </c>
      <c r="P2885" s="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4">
        <f t="shared" si="274"/>
        <v>42370.90320601852</v>
      </c>
      <c r="T2885" s="14">
        <f t="shared" si="275"/>
        <v>42406.207638888889</v>
      </c>
    </row>
    <row r="2886" spans="1:20" ht="30" x14ac:dyDescent="0.25">
      <c r="A2886">
        <v>2884</v>
      </c>
      <c r="B2886" s="3" t="s">
        <v>2884</v>
      </c>
      <c r="C2886" s="3" t="s">
        <v>6994</v>
      </c>
      <c r="D2886">
        <v>45000</v>
      </c>
      <c r="E2886" s="5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8324</v>
      </c>
      <c r="O2886" s="10">
        <f t="shared" si="270"/>
        <v>0.41111111111111115</v>
      </c>
      <c r="P2886" s="5">
        <f t="shared" si="271"/>
        <v>46.25</v>
      </c>
      <c r="Q2886" t="str">
        <f t="shared" si="272"/>
        <v>theater</v>
      </c>
      <c r="R2886" t="str">
        <f t="shared" si="273"/>
        <v>plays</v>
      </c>
      <c r="S2886" s="14">
        <f t="shared" si="274"/>
        <v>41948.727256944447</v>
      </c>
      <c r="T2886" s="14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 s="5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8324</v>
      </c>
      <c r="O2887" s="10">
        <f t="shared" si="270"/>
        <v>32.5</v>
      </c>
      <c r="P2887" s="5">
        <f t="shared" si="271"/>
        <v>26</v>
      </c>
      <c r="Q2887" t="str">
        <f t="shared" si="272"/>
        <v>theater</v>
      </c>
      <c r="R2887" t="str">
        <f t="shared" si="273"/>
        <v>plays</v>
      </c>
      <c r="S2887" s="14">
        <f t="shared" si="274"/>
        <v>42047.07640046296</v>
      </c>
      <c r="T2887" s="14">
        <f t="shared" si="275"/>
        <v>42077.034733796296</v>
      </c>
    </row>
    <row r="2888" spans="1:20" ht="45" x14ac:dyDescent="0.25">
      <c r="A2888">
        <v>2886</v>
      </c>
      <c r="B2888" s="3" t="s">
        <v>2886</v>
      </c>
      <c r="C2888" s="3" t="s">
        <v>6996</v>
      </c>
      <c r="D2888">
        <v>200</v>
      </c>
      <c r="E2888" s="5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8324</v>
      </c>
      <c r="O2888" s="10">
        <f t="shared" si="270"/>
        <v>5</v>
      </c>
      <c r="P2888" s="5">
        <f t="shared" si="271"/>
        <v>10</v>
      </c>
      <c r="Q2888" t="str">
        <f t="shared" si="272"/>
        <v>theater</v>
      </c>
      <c r="R2888" t="str">
        <f t="shared" si="273"/>
        <v>plays</v>
      </c>
      <c r="S2888" s="14">
        <f t="shared" si="274"/>
        <v>42261.632916666669</v>
      </c>
      <c r="T2888" s="14">
        <f t="shared" si="275"/>
        <v>42266.165972222225</v>
      </c>
    </row>
    <row r="2889" spans="1:20" ht="45" x14ac:dyDescent="0.25">
      <c r="A2889">
        <v>2887</v>
      </c>
      <c r="B2889" s="3" t="s">
        <v>2887</v>
      </c>
      <c r="C2889" s="3" t="s">
        <v>6997</v>
      </c>
      <c r="D2889">
        <v>3000</v>
      </c>
      <c r="E2889" s="5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8324</v>
      </c>
      <c r="O2889" s="10">
        <f t="shared" si="270"/>
        <v>0.16666666666666669</v>
      </c>
      <c r="P2889" s="5">
        <f t="shared" si="271"/>
        <v>5</v>
      </c>
      <c r="Q2889" t="str">
        <f t="shared" si="272"/>
        <v>theater</v>
      </c>
      <c r="R2889" t="str">
        <f t="shared" si="273"/>
        <v>plays</v>
      </c>
      <c r="S2889" s="14">
        <f t="shared" si="274"/>
        <v>41985.427361111113</v>
      </c>
      <c r="T2889" s="14">
        <f t="shared" si="275"/>
        <v>42015.427361111113</v>
      </c>
    </row>
    <row r="2890" spans="1:20" ht="45" x14ac:dyDescent="0.25">
      <c r="A2890">
        <v>2888</v>
      </c>
      <c r="B2890" s="3" t="s">
        <v>2888</v>
      </c>
      <c r="C2890" s="3" t="s">
        <v>6998</v>
      </c>
      <c r="D2890">
        <v>30000</v>
      </c>
      <c r="E2890" s="5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8324</v>
      </c>
      <c r="O2890" s="10">
        <f t="shared" si="270"/>
        <v>0</v>
      </c>
      <c r="P2890" s="5" t="str">
        <f t="shared" si="271"/>
        <v>0</v>
      </c>
      <c r="Q2890" t="str">
        <f t="shared" si="272"/>
        <v>theater</v>
      </c>
      <c r="R2890" t="str">
        <f t="shared" si="273"/>
        <v>plays</v>
      </c>
      <c r="S2890" s="14">
        <f t="shared" si="274"/>
        <v>41922.535185185188</v>
      </c>
      <c r="T2890" s="14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 s="5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8324</v>
      </c>
      <c r="O2891" s="10">
        <f t="shared" si="270"/>
        <v>38.066666666666663</v>
      </c>
      <c r="P2891" s="5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4">
        <f t="shared" si="274"/>
        <v>41850.863252314812</v>
      </c>
      <c r="T2891" s="14">
        <f t="shared" si="275"/>
        <v>41880.863252314812</v>
      </c>
    </row>
    <row r="2892" spans="1:20" ht="45" x14ac:dyDescent="0.25">
      <c r="A2892">
        <v>2890</v>
      </c>
      <c r="B2892" s="3" t="s">
        <v>2890</v>
      </c>
      <c r="C2892" s="3" t="s">
        <v>7000</v>
      </c>
      <c r="D2892">
        <v>2000</v>
      </c>
      <c r="E2892" s="5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8324</v>
      </c>
      <c r="O2892" s="10">
        <f t="shared" si="270"/>
        <v>1.05</v>
      </c>
      <c r="P2892" s="5">
        <f t="shared" si="271"/>
        <v>7</v>
      </c>
      <c r="Q2892" t="str">
        <f t="shared" si="272"/>
        <v>theater</v>
      </c>
      <c r="R2892" t="str">
        <f t="shared" si="273"/>
        <v>plays</v>
      </c>
      <c r="S2892" s="14">
        <f t="shared" si="274"/>
        <v>41831.742962962962</v>
      </c>
      <c r="T2892" s="14">
        <f t="shared" si="275"/>
        <v>41860.125</v>
      </c>
    </row>
    <row r="2893" spans="1:20" ht="45" x14ac:dyDescent="0.25">
      <c r="A2893">
        <v>2891</v>
      </c>
      <c r="B2893" s="3" t="s">
        <v>2891</v>
      </c>
      <c r="C2893" s="3" t="s">
        <v>7001</v>
      </c>
      <c r="D2893">
        <v>10000</v>
      </c>
      <c r="E2893" s="5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8324</v>
      </c>
      <c r="O2893" s="10">
        <f t="shared" si="270"/>
        <v>2.73</v>
      </c>
      <c r="P2893" s="5">
        <f t="shared" si="271"/>
        <v>27.3</v>
      </c>
      <c r="Q2893" t="str">
        <f t="shared" si="272"/>
        <v>theater</v>
      </c>
      <c r="R2893" t="str">
        <f t="shared" si="273"/>
        <v>plays</v>
      </c>
      <c r="S2893" s="14">
        <f t="shared" si="274"/>
        <v>42415.883425925931</v>
      </c>
      <c r="T2893" s="14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 s="5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8324</v>
      </c>
      <c r="O2894" s="10">
        <f t="shared" si="270"/>
        <v>9.0909090909090917</v>
      </c>
      <c r="P2894" s="5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4">
        <f t="shared" si="274"/>
        <v>41869.714166666665</v>
      </c>
      <c r="T2894" s="14">
        <f t="shared" si="275"/>
        <v>41876.875</v>
      </c>
    </row>
    <row r="2895" spans="1:20" x14ac:dyDescent="0.25">
      <c r="A2895">
        <v>2893</v>
      </c>
      <c r="B2895" s="3" t="s">
        <v>2893</v>
      </c>
      <c r="C2895" s="3" t="s">
        <v>7003</v>
      </c>
      <c r="D2895">
        <v>5000</v>
      </c>
      <c r="E2895" s="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8324</v>
      </c>
      <c r="O2895" s="10">
        <f t="shared" si="270"/>
        <v>0.5</v>
      </c>
      <c r="P2895" s="5">
        <f t="shared" si="271"/>
        <v>12.5</v>
      </c>
      <c r="Q2895" t="str">
        <f t="shared" si="272"/>
        <v>theater</v>
      </c>
      <c r="R2895" t="str">
        <f t="shared" si="273"/>
        <v>plays</v>
      </c>
      <c r="S2895" s="14">
        <f t="shared" si="274"/>
        <v>41953.773090277777</v>
      </c>
      <c r="T2895" s="14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 s="5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8324</v>
      </c>
      <c r="O2896" s="10">
        <f t="shared" si="270"/>
        <v>0</v>
      </c>
      <c r="P2896" s="5" t="str">
        <f t="shared" si="271"/>
        <v>0</v>
      </c>
      <c r="Q2896" t="str">
        <f t="shared" si="272"/>
        <v>theater</v>
      </c>
      <c r="R2896" t="str">
        <f t="shared" si="273"/>
        <v>plays</v>
      </c>
      <c r="S2896" s="14">
        <f t="shared" si="274"/>
        <v>42037.986284722225</v>
      </c>
      <c r="T2896" s="14">
        <f t="shared" si="275"/>
        <v>42097.944618055553</v>
      </c>
    </row>
    <row r="2897" spans="1:20" ht="45" x14ac:dyDescent="0.25">
      <c r="A2897">
        <v>2895</v>
      </c>
      <c r="B2897" s="3" t="s">
        <v>2895</v>
      </c>
      <c r="C2897" s="3" t="s">
        <v>7005</v>
      </c>
      <c r="D2897">
        <v>500</v>
      </c>
      <c r="E2897" s="5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8324</v>
      </c>
      <c r="O2897" s="10">
        <f t="shared" si="270"/>
        <v>4.5999999999999996</v>
      </c>
      <c r="P2897" s="5">
        <f t="shared" si="271"/>
        <v>5.75</v>
      </c>
      <c r="Q2897" t="str">
        <f t="shared" si="272"/>
        <v>theater</v>
      </c>
      <c r="R2897" t="str">
        <f t="shared" si="273"/>
        <v>plays</v>
      </c>
      <c r="S2897" s="14">
        <f t="shared" si="274"/>
        <v>41811.555462962962</v>
      </c>
      <c r="T2897" s="14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 s="5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8324</v>
      </c>
      <c r="O2898" s="10">
        <f t="shared" si="270"/>
        <v>20.833333333333336</v>
      </c>
      <c r="P2898" s="5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4">
        <f t="shared" si="274"/>
        <v>42701.908807870372</v>
      </c>
      <c r="T2898" s="14">
        <f t="shared" si="275"/>
        <v>42716.25</v>
      </c>
    </row>
    <row r="2899" spans="1:20" ht="45" x14ac:dyDescent="0.25">
      <c r="A2899">
        <v>2897</v>
      </c>
      <c r="B2899" s="3" t="s">
        <v>2897</v>
      </c>
      <c r="C2899" s="3" t="s">
        <v>7007</v>
      </c>
      <c r="D2899">
        <v>12000</v>
      </c>
      <c r="E2899" s="5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8324</v>
      </c>
      <c r="O2899" s="10">
        <f t="shared" si="270"/>
        <v>4.583333333333333</v>
      </c>
      <c r="P2899" s="5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4">
        <f t="shared" si="274"/>
        <v>42258.646504629629</v>
      </c>
      <c r="T2899" s="14">
        <f t="shared" si="275"/>
        <v>42288.645196759258</v>
      </c>
    </row>
    <row r="2900" spans="1:20" ht="45" x14ac:dyDescent="0.25">
      <c r="A2900">
        <v>2898</v>
      </c>
      <c r="B2900" s="3" t="s">
        <v>2898</v>
      </c>
      <c r="C2900" s="3" t="s">
        <v>7008</v>
      </c>
      <c r="D2900">
        <v>7500</v>
      </c>
      <c r="E2900" s="5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8324</v>
      </c>
      <c r="O2900" s="10">
        <f t="shared" si="270"/>
        <v>4.2133333333333338</v>
      </c>
      <c r="P2900" s="5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4">
        <f t="shared" si="274"/>
        <v>42278.664965277778</v>
      </c>
      <c r="T2900" s="14">
        <f t="shared" si="275"/>
        <v>42308.664965277778</v>
      </c>
    </row>
    <row r="2901" spans="1:20" ht="45" x14ac:dyDescent="0.25">
      <c r="A2901">
        <v>2899</v>
      </c>
      <c r="B2901" s="3" t="s">
        <v>2899</v>
      </c>
      <c r="C2901" s="3" t="s">
        <v>7009</v>
      </c>
      <c r="D2901">
        <v>10000</v>
      </c>
      <c r="E2901" s="5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8324</v>
      </c>
      <c r="O2901" s="10">
        <f t="shared" si="270"/>
        <v>0</v>
      </c>
      <c r="P2901" s="5" t="str">
        <f t="shared" si="271"/>
        <v>0</v>
      </c>
      <c r="Q2901" t="str">
        <f t="shared" si="272"/>
        <v>theater</v>
      </c>
      <c r="R2901" t="str">
        <f t="shared" si="273"/>
        <v>plays</v>
      </c>
      <c r="S2901" s="14">
        <f t="shared" si="274"/>
        <v>42515.078217592592</v>
      </c>
      <c r="T2901" s="14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 s="5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8324</v>
      </c>
      <c r="O2902" s="10">
        <f t="shared" si="270"/>
        <v>61.909090909090914</v>
      </c>
      <c r="P2902" s="5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4">
        <f t="shared" si="274"/>
        <v>41830.234166666669</v>
      </c>
      <c r="T2902" s="14">
        <f t="shared" si="275"/>
        <v>41860.234166666669</v>
      </c>
    </row>
    <row r="2903" spans="1:20" ht="45" x14ac:dyDescent="0.25">
      <c r="A2903">
        <v>2901</v>
      </c>
      <c r="B2903" s="3" t="s">
        <v>2901</v>
      </c>
      <c r="C2903" s="3" t="s">
        <v>7011</v>
      </c>
      <c r="D2903">
        <v>750</v>
      </c>
      <c r="E2903" s="5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8324</v>
      </c>
      <c r="O2903" s="10">
        <f t="shared" si="270"/>
        <v>0.8</v>
      </c>
      <c r="P2903" s="5">
        <f t="shared" si="271"/>
        <v>3</v>
      </c>
      <c r="Q2903" t="str">
        <f t="shared" si="272"/>
        <v>theater</v>
      </c>
      <c r="R2903" t="str">
        <f t="shared" si="273"/>
        <v>plays</v>
      </c>
      <c r="S2903" s="14">
        <f t="shared" si="274"/>
        <v>41982.904386574075</v>
      </c>
      <c r="T2903" s="14">
        <f t="shared" si="275"/>
        <v>42042.904386574075</v>
      </c>
    </row>
    <row r="2904" spans="1:20" ht="30" x14ac:dyDescent="0.25">
      <c r="A2904">
        <v>2902</v>
      </c>
      <c r="B2904" s="3" t="s">
        <v>2902</v>
      </c>
      <c r="C2904" s="3" t="s">
        <v>7012</v>
      </c>
      <c r="D2904">
        <v>150000</v>
      </c>
      <c r="E2904" s="5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8324</v>
      </c>
      <c r="O2904" s="10">
        <f t="shared" si="270"/>
        <v>1.6666666666666666E-2</v>
      </c>
      <c r="P2904" s="5">
        <f t="shared" si="271"/>
        <v>25</v>
      </c>
      <c r="Q2904" t="str">
        <f t="shared" si="272"/>
        <v>theater</v>
      </c>
      <c r="R2904" t="str">
        <f t="shared" si="273"/>
        <v>plays</v>
      </c>
      <c r="S2904" s="14">
        <f t="shared" si="274"/>
        <v>42210.439768518518</v>
      </c>
      <c r="T2904" s="14">
        <f t="shared" si="275"/>
        <v>42240.439768518518</v>
      </c>
    </row>
    <row r="2905" spans="1:20" ht="45" x14ac:dyDescent="0.25">
      <c r="A2905">
        <v>2903</v>
      </c>
      <c r="B2905" s="3" t="s">
        <v>2903</v>
      </c>
      <c r="C2905" s="3" t="s">
        <v>7013</v>
      </c>
      <c r="D2905">
        <v>5000</v>
      </c>
      <c r="E2905" s="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8324</v>
      </c>
      <c r="O2905" s="10">
        <f t="shared" si="270"/>
        <v>0.77999999999999992</v>
      </c>
      <c r="P2905" s="5">
        <f t="shared" si="271"/>
        <v>9.75</v>
      </c>
      <c r="Q2905" t="str">
        <f t="shared" si="272"/>
        <v>theater</v>
      </c>
      <c r="R2905" t="str">
        <f t="shared" si="273"/>
        <v>plays</v>
      </c>
      <c r="S2905" s="14">
        <f t="shared" si="274"/>
        <v>42196.166874999995</v>
      </c>
      <c r="T2905" s="14">
        <f t="shared" si="275"/>
        <v>42256.166874999995</v>
      </c>
    </row>
    <row r="2906" spans="1:20" ht="45" x14ac:dyDescent="0.25">
      <c r="A2906">
        <v>2904</v>
      </c>
      <c r="B2906" s="3" t="s">
        <v>2904</v>
      </c>
      <c r="C2906" s="3" t="s">
        <v>7014</v>
      </c>
      <c r="D2906">
        <v>1500</v>
      </c>
      <c r="E2906" s="5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8324</v>
      </c>
      <c r="O2906" s="10">
        <f t="shared" si="270"/>
        <v>5</v>
      </c>
      <c r="P2906" s="5">
        <f t="shared" si="271"/>
        <v>18.75</v>
      </c>
      <c r="Q2906" t="str">
        <f t="shared" si="272"/>
        <v>theater</v>
      </c>
      <c r="R2906" t="str">
        <f t="shared" si="273"/>
        <v>plays</v>
      </c>
      <c r="S2906" s="14">
        <f t="shared" si="274"/>
        <v>41940.967951388891</v>
      </c>
      <c r="T2906" s="14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 s="5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8324</v>
      </c>
      <c r="O2907" s="10">
        <f t="shared" si="270"/>
        <v>17.771428571428572</v>
      </c>
      <c r="P2907" s="5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4">
        <f t="shared" si="274"/>
        <v>42606.056863425925</v>
      </c>
      <c r="T2907" s="14">
        <f t="shared" si="275"/>
        <v>42620.056863425925</v>
      </c>
    </row>
    <row r="2908" spans="1:20" ht="45" x14ac:dyDescent="0.25">
      <c r="A2908">
        <v>2906</v>
      </c>
      <c r="B2908" s="3" t="s">
        <v>2906</v>
      </c>
      <c r="C2908" s="3" t="s">
        <v>7016</v>
      </c>
      <c r="D2908">
        <v>6000</v>
      </c>
      <c r="E2908" s="5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8324</v>
      </c>
      <c r="O2908" s="10">
        <f t="shared" si="270"/>
        <v>9.4166666666666661</v>
      </c>
      <c r="P2908" s="5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4">
        <f t="shared" si="274"/>
        <v>42199.648912037039</v>
      </c>
      <c r="T2908" s="14">
        <f t="shared" si="275"/>
        <v>42217.041666666672</v>
      </c>
    </row>
    <row r="2909" spans="1:20" ht="45" x14ac:dyDescent="0.25">
      <c r="A2909">
        <v>2907</v>
      </c>
      <c r="B2909" s="3" t="s">
        <v>2907</v>
      </c>
      <c r="C2909" s="3" t="s">
        <v>7017</v>
      </c>
      <c r="D2909">
        <v>2500</v>
      </c>
      <c r="E2909" s="5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8324</v>
      </c>
      <c r="O2909" s="10">
        <f t="shared" si="270"/>
        <v>0.08</v>
      </c>
      <c r="P2909" s="5">
        <f t="shared" si="271"/>
        <v>1</v>
      </c>
      <c r="Q2909" t="str">
        <f t="shared" si="272"/>
        <v>theater</v>
      </c>
      <c r="R2909" t="str">
        <f t="shared" si="273"/>
        <v>plays</v>
      </c>
      <c r="S2909" s="14">
        <f t="shared" si="274"/>
        <v>42444.877743055549</v>
      </c>
      <c r="T2909" s="14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 s="5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8324</v>
      </c>
      <c r="O2910" s="10">
        <f t="shared" si="270"/>
        <v>2.75</v>
      </c>
      <c r="P2910" s="5">
        <f t="shared" si="271"/>
        <v>52.8</v>
      </c>
      <c r="Q2910" t="str">
        <f t="shared" si="272"/>
        <v>theater</v>
      </c>
      <c r="R2910" t="str">
        <f t="shared" si="273"/>
        <v>plays</v>
      </c>
      <c r="S2910" s="14">
        <f t="shared" si="274"/>
        <v>42499.731701388882</v>
      </c>
      <c r="T2910" s="14">
        <f t="shared" si="275"/>
        <v>42529.731701388882</v>
      </c>
    </row>
    <row r="2911" spans="1:20" ht="45" x14ac:dyDescent="0.25">
      <c r="A2911">
        <v>2909</v>
      </c>
      <c r="B2911" s="3" t="s">
        <v>2909</v>
      </c>
      <c r="C2911" s="3" t="s">
        <v>7019</v>
      </c>
      <c r="D2911">
        <v>180000</v>
      </c>
      <c r="E2911" s="5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8324</v>
      </c>
      <c r="O2911" s="10">
        <f t="shared" si="270"/>
        <v>1.1111111111111112E-2</v>
      </c>
      <c r="P2911" s="5">
        <f t="shared" si="271"/>
        <v>20</v>
      </c>
      <c r="Q2911" t="str">
        <f t="shared" si="272"/>
        <v>theater</v>
      </c>
      <c r="R2911" t="str">
        <f t="shared" si="273"/>
        <v>plays</v>
      </c>
      <c r="S2911" s="14">
        <f t="shared" si="274"/>
        <v>41929.266215277778</v>
      </c>
      <c r="T2911" s="14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 s="5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8324</v>
      </c>
      <c r="O2912" s="10">
        <f t="shared" si="270"/>
        <v>3.3333333333333335E-3</v>
      </c>
      <c r="P2912" s="5">
        <f t="shared" si="271"/>
        <v>1</v>
      </c>
      <c r="Q2912" t="str">
        <f t="shared" si="272"/>
        <v>theater</v>
      </c>
      <c r="R2912" t="str">
        <f t="shared" si="273"/>
        <v>plays</v>
      </c>
      <c r="S2912" s="14">
        <f t="shared" si="274"/>
        <v>42107.841284722221</v>
      </c>
      <c r="T2912" s="14">
        <f t="shared" si="275"/>
        <v>42167.841284722221</v>
      </c>
    </row>
    <row r="2913" spans="1:20" ht="45" x14ac:dyDescent="0.25">
      <c r="A2913">
        <v>2911</v>
      </c>
      <c r="B2913" s="3" t="s">
        <v>2911</v>
      </c>
      <c r="C2913" s="3" t="s">
        <v>7021</v>
      </c>
      <c r="D2913">
        <v>1800</v>
      </c>
      <c r="E2913" s="5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8324</v>
      </c>
      <c r="O2913" s="10">
        <f t="shared" si="270"/>
        <v>36.5</v>
      </c>
      <c r="P2913" s="5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4">
        <f t="shared" si="274"/>
        <v>42142.768819444449</v>
      </c>
      <c r="T2913" s="14">
        <f t="shared" si="275"/>
        <v>42182.768819444449</v>
      </c>
    </row>
    <row r="2914" spans="1:20" ht="45" x14ac:dyDescent="0.25">
      <c r="A2914">
        <v>2912</v>
      </c>
      <c r="B2914" s="3" t="s">
        <v>2912</v>
      </c>
      <c r="C2914" s="3" t="s">
        <v>7022</v>
      </c>
      <c r="D2914">
        <v>14440</v>
      </c>
      <c r="E2914" s="5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8324</v>
      </c>
      <c r="O2914" s="10">
        <f t="shared" si="270"/>
        <v>14.058171745152354</v>
      </c>
      <c r="P2914" s="5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4">
        <f t="shared" si="274"/>
        <v>42354.131643518514</v>
      </c>
      <c r="T2914" s="14">
        <f t="shared" si="275"/>
        <v>42384.131643518514</v>
      </c>
    </row>
    <row r="2915" spans="1:20" ht="45" x14ac:dyDescent="0.25">
      <c r="A2915">
        <v>2913</v>
      </c>
      <c r="B2915" s="3" t="s">
        <v>2913</v>
      </c>
      <c r="C2915" s="3" t="s">
        <v>7023</v>
      </c>
      <c r="D2915">
        <v>10000</v>
      </c>
      <c r="E2915" s="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8324</v>
      </c>
      <c r="O2915" s="10">
        <f t="shared" si="270"/>
        <v>0.02</v>
      </c>
      <c r="P2915" s="5">
        <f t="shared" si="271"/>
        <v>1</v>
      </c>
      <c r="Q2915" t="str">
        <f t="shared" si="272"/>
        <v>theater</v>
      </c>
      <c r="R2915" t="str">
        <f t="shared" si="273"/>
        <v>plays</v>
      </c>
      <c r="S2915" s="14">
        <f t="shared" si="274"/>
        <v>41828.922905092593</v>
      </c>
      <c r="T2915" s="14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 s="5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8324</v>
      </c>
      <c r="O2916" s="10">
        <f t="shared" si="270"/>
        <v>4.0000000000000001E-3</v>
      </c>
      <c r="P2916" s="5">
        <f t="shared" si="271"/>
        <v>1</v>
      </c>
      <c r="Q2916" t="str">
        <f t="shared" si="272"/>
        <v>theater</v>
      </c>
      <c r="R2916" t="str">
        <f t="shared" si="273"/>
        <v>plays</v>
      </c>
      <c r="S2916" s="14">
        <f t="shared" si="274"/>
        <v>42017.907337962963</v>
      </c>
      <c r="T2916" s="14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 s="5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8324</v>
      </c>
      <c r="O2917" s="10">
        <f t="shared" si="270"/>
        <v>61.1</v>
      </c>
      <c r="P2917" s="5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4">
        <f t="shared" si="274"/>
        <v>42415.398032407407</v>
      </c>
      <c r="T2917" s="14">
        <f t="shared" si="275"/>
        <v>42445.356365740736</v>
      </c>
    </row>
    <row r="2918" spans="1:20" ht="30" x14ac:dyDescent="0.25">
      <c r="A2918">
        <v>2916</v>
      </c>
      <c r="B2918" s="3" t="s">
        <v>2916</v>
      </c>
      <c r="C2918" s="3" t="s">
        <v>7026</v>
      </c>
      <c r="D2918">
        <v>1850</v>
      </c>
      <c r="E2918" s="5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8324</v>
      </c>
      <c r="O2918" s="10">
        <f t="shared" si="270"/>
        <v>7.8378378378378386</v>
      </c>
      <c r="P2918" s="5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4">
        <f t="shared" si="274"/>
        <v>41755.476724537039</v>
      </c>
      <c r="T2918" s="14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 s="5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8324</v>
      </c>
      <c r="O2919" s="10">
        <f t="shared" si="270"/>
        <v>21.85</v>
      </c>
      <c r="P2919" s="5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4">
        <f t="shared" si="274"/>
        <v>42245.234340277777</v>
      </c>
      <c r="T2919" s="14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 s="5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8324</v>
      </c>
      <c r="O2920" s="10">
        <f t="shared" si="270"/>
        <v>27.24</v>
      </c>
      <c r="P2920" s="5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4">
        <f t="shared" si="274"/>
        <v>42278.629710648151</v>
      </c>
      <c r="T2920" s="14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 s="5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8324</v>
      </c>
      <c r="O2921" s="10">
        <f t="shared" si="270"/>
        <v>8.5</v>
      </c>
      <c r="P2921" s="5">
        <f t="shared" si="271"/>
        <v>8.5</v>
      </c>
      <c r="Q2921" t="str">
        <f t="shared" si="272"/>
        <v>theater</v>
      </c>
      <c r="R2921" t="str">
        <f t="shared" si="273"/>
        <v>plays</v>
      </c>
      <c r="S2921" s="14">
        <f t="shared" si="274"/>
        <v>41826.61954861111</v>
      </c>
      <c r="T2921" s="14">
        <f t="shared" si="275"/>
        <v>41856.61954861111</v>
      </c>
    </row>
    <row r="2922" spans="1:20" ht="45" x14ac:dyDescent="0.25">
      <c r="A2922">
        <v>2920</v>
      </c>
      <c r="B2922" s="3" t="s">
        <v>2920</v>
      </c>
      <c r="C2922" s="3" t="s">
        <v>7030</v>
      </c>
      <c r="D2922">
        <v>2500</v>
      </c>
      <c r="E2922" s="5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8324</v>
      </c>
      <c r="O2922" s="10">
        <f t="shared" si="270"/>
        <v>26.840000000000003</v>
      </c>
      <c r="P2922" s="5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4">
        <f t="shared" si="274"/>
        <v>42058.792476851857</v>
      </c>
      <c r="T2922" s="14">
        <f t="shared" si="275"/>
        <v>42088.750810185185</v>
      </c>
    </row>
    <row r="2923" spans="1:20" ht="30" x14ac:dyDescent="0.25">
      <c r="A2923">
        <v>2921</v>
      </c>
      <c r="B2923" s="3" t="s">
        <v>2921</v>
      </c>
      <c r="C2923" s="3" t="s">
        <v>7031</v>
      </c>
      <c r="D2923">
        <v>100</v>
      </c>
      <c r="E2923" s="5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8358</v>
      </c>
      <c r="O2923" s="10">
        <f t="shared" si="270"/>
        <v>129</v>
      </c>
      <c r="P2923" s="5">
        <f t="shared" si="271"/>
        <v>43</v>
      </c>
      <c r="Q2923" t="str">
        <f t="shared" si="272"/>
        <v>theater</v>
      </c>
      <c r="R2923" t="str">
        <f t="shared" si="273"/>
        <v>musical</v>
      </c>
      <c r="S2923" s="14">
        <f t="shared" si="274"/>
        <v>41877.886620370373</v>
      </c>
      <c r="T2923" s="14">
        <f t="shared" si="275"/>
        <v>41907.886620370373</v>
      </c>
    </row>
    <row r="2924" spans="1:20" ht="45" x14ac:dyDescent="0.25">
      <c r="A2924">
        <v>2922</v>
      </c>
      <c r="B2924" s="3" t="s">
        <v>2922</v>
      </c>
      <c r="C2924" s="3" t="s">
        <v>7032</v>
      </c>
      <c r="D2924">
        <v>500</v>
      </c>
      <c r="E2924" s="5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8358</v>
      </c>
      <c r="O2924" s="10">
        <f t="shared" si="270"/>
        <v>100</v>
      </c>
      <c r="P2924" s="5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4">
        <f t="shared" si="274"/>
        <v>42097.874155092592</v>
      </c>
      <c r="T2924" s="14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 s="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8358</v>
      </c>
      <c r="O2925" s="10">
        <f t="shared" si="270"/>
        <v>100</v>
      </c>
      <c r="P2925" s="5">
        <f t="shared" si="271"/>
        <v>30</v>
      </c>
      <c r="Q2925" t="str">
        <f t="shared" si="272"/>
        <v>theater</v>
      </c>
      <c r="R2925" t="str">
        <f t="shared" si="273"/>
        <v>musical</v>
      </c>
      <c r="S2925" s="14">
        <f t="shared" si="274"/>
        <v>42013.15253472222</v>
      </c>
      <c r="T2925" s="14">
        <f t="shared" si="275"/>
        <v>42028.125</v>
      </c>
    </row>
    <row r="2926" spans="1:20" ht="45" x14ac:dyDescent="0.25">
      <c r="A2926">
        <v>2924</v>
      </c>
      <c r="B2926" s="3" t="s">
        <v>2924</v>
      </c>
      <c r="C2926" s="3" t="s">
        <v>7034</v>
      </c>
      <c r="D2926">
        <v>25000</v>
      </c>
      <c r="E2926" s="5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8358</v>
      </c>
      <c r="O2926" s="10">
        <f t="shared" si="270"/>
        <v>103.2</v>
      </c>
      <c r="P2926" s="5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4">
        <f t="shared" si="274"/>
        <v>42103.556828703702</v>
      </c>
      <c r="T2926" s="14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 s="5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8358</v>
      </c>
      <c r="O2927" s="10">
        <f t="shared" si="270"/>
        <v>102.44597777777777</v>
      </c>
      <c r="P2927" s="5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4">
        <f t="shared" si="274"/>
        <v>41863.584120370368</v>
      </c>
      <c r="T2927" s="14">
        <f t="shared" si="275"/>
        <v>41893.584120370368</v>
      </c>
    </row>
    <row r="2928" spans="1:20" ht="45" x14ac:dyDescent="0.25">
      <c r="A2928">
        <v>2926</v>
      </c>
      <c r="B2928" s="3" t="s">
        <v>2926</v>
      </c>
      <c r="C2928" s="3" t="s">
        <v>7036</v>
      </c>
      <c r="D2928">
        <v>3000</v>
      </c>
      <c r="E2928" s="5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8358</v>
      </c>
      <c r="O2928" s="10">
        <f t="shared" si="270"/>
        <v>125</v>
      </c>
      <c r="P2928" s="5">
        <f t="shared" si="271"/>
        <v>75</v>
      </c>
      <c r="Q2928" t="str">
        <f t="shared" si="272"/>
        <v>theater</v>
      </c>
      <c r="R2928" t="str">
        <f t="shared" si="273"/>
        <v>musical</v>
      </c>
      <c r="S2928" s="14">
        <f t="shared" si="274"/>
        <v>42044.765960648147</v>
      </c>
      <c r="T2928" s="14">
        <f t="shared" si="275"/>
        <v>42058.765960648147</v>
      </c>
    </row>
    <row r="2929" spans="1:20" ht="45" x14ac:dyDescent="0.25">
      <c r="A2929">
        <v>2927</v>
      </c>
      <c r="B2929" s="3" t="s">
        <v>2927</v>
      </c>
      <c r="C2929" s="3" t="s">
        <v>7037</v>
      </c>
      <c r="D2929">
        <v>1800</v>
      </c>
      <c r="E2929" s="5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8358</v>
      </c>
      <c r="O2929" s="10">
        <f t="shared" si="270"/>
        <v>130.83333333333334</v>
      </c>
      <c r="P2929" s="5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4">
        <f t="shared" si="274"/>
        <v>41806.669317129628</v>
      </c>
      <c r="T2929" s="14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 s="5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8358</v>
      </c>
      <c r="O2930" s="10">
        <f t="shared" si="270"/>
        <v>100</v>
      </c>
      <c r="P2930" s="5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4">
        <f t="shared" si="274"/>
        <v>42403.998217592598</v>
      </c>
      <c r="T2930" s="14">
        <f t="shared" si="275"/>
        <v>42433.998217592598</v>
      </c>
    </row>
    <row r="2931" spans="1:20" ht="45" x14ac:dyDescent="0.25">
      <c r="A2931">
        <v>2929</v>
      </c>
      <c r="B2931" s="3" t="s">
        <v>2929</v>
      </c>
      <c r="C2931" s="3" t="s">
        <v>7039</v>
      </c>
      <c r="D2931">
        <v>8000</v>
      </c>
      <c r="E2931" s="5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8358</v>
      </c>
      <c r="O2931" s="10">
        <f t="shared" si="270"/>
        <v>102.06937499999999</v>
      </c>
      <c r="P2931" s="5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4">
        <f t="shared" si="274"/>
        <v>41754.564328703702</v>
      </c>
      <c r="T2931" s="14">
        <f t="shared" si="275"/>
        <v>41784.564328703702</v>
      </c>
    </row>
    <row r="2932" spans="1:20" ht="45" x14ac:dyDescent="0.25">
      <c r="A2932">
        <v>2930</v>
      </c>
      <c r="B2932" s="3" t="s">
        <v>2930</v>
      </c>
      <c r="C2932" s="3" t="s">
        <v>7040</v>
      </c>
      <c r="D2932">
        <v>10000</v>
      </c>
      <c r="E2932" s="5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8358</v>
      </c>
      <c r="O2932" s="10">
        <f t="shared" si="270"/>
        <v>100.92000000000002</v>
      </c>
      <c r="P2932" s="5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4">
        <f t="shared" si="274"/>
        <v>42101.584074074075</v>
      </c>
      <c r="T2932" s="14">
        <f t="shared" si="275"/>
        <v>42131.584074074075</v>
      </c>
    </row>
    <row r="2933" spans="1:20" ht="45" x14ac:dyDescent="0.25">
      <c r="A2933">
        <v>2931</v>
      </c>
      <c r="B2933" s="3" t="s">
        <v>2931</v>
      </c>
      <c r="C2933" s="3" t="s">
        <v>7041</v>
      </c>
      <c r="D2933">
        <v>750</v>
      </c>
      <c r="E2933" s="5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8358</v>
      </c>
      <c r="O2933" s="10">
        <f t="shared" si="270"/>
        <v>106</v>
      </c>
      <c r="P2933" s="5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4">
        <f t="shared" si="274"/>
        <v>41872.291238425925</v>
      </c>
      <c r="T2933" s="14">
        <f t="shared" si="275"/>
        <v>41897.255555555559</v>
      </c>
    </row>
    <row r="2934" spans="1:20" ht="45" x14ac:dyDescent="0.25">
      <c r="A2934">
        <v>2932</v>
      </c>
      <c r="B2934" s="3" t="s">
        <v>2932</v>
      </c>
      <c r="C2934" s="3" t="s">
        <v>7042</v>
      </c>
      <c r="D2934">
        <v>3100</v>
      </c>
      <c r="E2934" s="5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8358</v>
      </c>
      <c r="O2934" s="10">
        <f t="shared" si="270"/>
        <v>105.0967741935484</v>
      </c>
      <c r="P2934" s="5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4">
        <f t="shared" si="274"/>
        <v>42025.164780092593</v>
      </c>
      <c r="T2934" s="14">
        <f t="shared" si="275"/>
        <v>42056.458333333328</v>
      </c>
    </row>
    <row r="2935" spans="1:20" ht="45" x14ac:dyDescent="0.25">
      <c r="A2935">
        <v>2933</v>
      </c>
      <c r="B2935" s="3" t="s">
        <v>2933</v>
      </c>
      <c r="C2935" s="3" t="s">
        <v>7043</v>
      </c>
      <c r="D2935">
        <v>2500</v>
      </c>
      <c r="E2935" s="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8358</v>
      </c>
      <c r="O2935" s="10">
        <f t="shared" si="270"/>
        <v>102.76</v>
      </c>
      <c r="P2935" s="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4">
        <f t="shared" si="274"/>
        <v>42495.956631944442</v>
      </c>
      <c r="T2935" s="14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 s="5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8358</v>
      </c>
      <c r="O2936" s="10">
        <f t="shared" si="270"/>
        <v>108</v>
      </c>
      <c r="P2936" s="5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4">
        <f t="shared" si="274"/>
        <v>41775.636157407411</v>
      </c>
      <c r="T2936" s="14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 s="5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8358</v>
      </c>
      <c r="O2937" s="10">
        <f t="shared" si="270"/>
        <v>100.88571428571429</v>
      </c>
      <c r="P2937" s="5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4">
        <f t="shared" si="274"/>
        <v>42553.583425925928</v>
      </c>
      <c r="T2937" s="14">
        <f t="shared" si="275"/>
        <v>42611.708333333328</v>
      </c>
    </row>
    <row r="2938" spans="1:20" ht="45" x14ac:dyDescent="0.25">
      <c r="A2938">
        <v>2936</v>
      </c>
      <c r="B2938" s="3" t="s">
        <v>2936</v>
      </c>
      <c r="C2938" s="3" t="s">
        <v>7046</v>
      </c>
      <c r="D2938">
        <v>1000</v>
      </c>
      <c r="E2938" s="5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8358</v>
      </c>
      <c r="O2938" s="10">
        <f t="shared" si="270"/>
        <v>128</v>
      </c>
      <c r="P2938" s="5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4">
        <f t="shared" si="274"/>
        <v>41912.650729166664</v>
      </c>
      <c r="T2938" s="14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 s="5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8358</v>
      </c>
      <c r="O2939" s="10">
        <f t="shared" si="270"/>
        <v>133.33333333333331</v>
      </c>
      <c r="P2939" s="5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4">
        <f t="shared" si="274"/>
        <v>41803.457326388889</v>
      </c>
      <c r="T2939" s="14">
        <f t="shared" si="275"/>
        <v>41833.457326388889</v>
      </c>
    </row>
    <row r="2940" spans="1:20" ht="45" x14ac:dyDescent="0.25">
      <c r="A2940">
        <v>2938</v>
      </c>
      <c r="B2940" s="3" t="s">
        <v>2938</v>
      </c>
      <c r="C2940" s="3" t="s">
        <v>7048</v>
      </c>
      <c r="D2940">
        <v>4000</v>
      </c>
      <c r="E2940" s="5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8358</v>
      </c>
      <c r="O2940" s="10">
        <f t="shared" si="270"/>
        <v>101.375</v>
      </c>
      <c r="P2940" s="5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4">
        <f t="shared" si="274"/>
        <v>42004.703865740739</v>
      </c>
      <c r="T2940" s="14">
        <f t="shared" si="275"/>
        <v>42034.703865740739</v>
      </c>
    </row>
    <row r="2941" spans="1:20" ht="45" x14ac:dyDescent="0.25">
      <c r="A2941">
        <v>2939</v>
      </c>
      <c r="B2941" s="3" t="s">
        <v>2939</v>
      </c>
      <c r="C2941" s="3" t="s">
        <v>7049</v>
      </c>
      <c r="D2941">
        <v>8000</v>
      </c>
      <c r="E2941" s="5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8358</v>
      </c>
      <c r="O2941" s="10">
        <f t="shared" si="270"/>
        <v>102.875</v>
      </c>
      <c r="P2941" s="5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4">
        <f t="shared" si="274"/>
        <v>41845.809166666666</v>
      </c>
      <c r="T2941" s="14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 s="5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8358</v>
      </c>
      <c r="O2942" s="10">
        <f t="shared" si="270"/>
        <v>107.24000000000001</v>
      </c>
      <c r="P2942" s="5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4">
        <f t="shared" si="274"/>
        <v>41982.773356481484</v>
      </c>
      <c r="T2942" s="14">
        <f t="shared" si="275"/>
        <v>42022.773356481484</v>
      </c>
    </row>
    <row r="2943" spans="1:20" ht="45" x14ac:dyDescent="0.25">
      <c r="A2943">
        <v>2941</v>
      </c>
      <c r="B2943" s="3" t="s">
        <v>2941</v>
      </c>
      <c r="C2943" s="3" t="s">
        <v>7051</v>
      </c>
      <c r="D2943">
        <v>25000</v>
      </c>
      <c r="E2943" s="5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8356</v>
      </c>
      <c r="O2943" s="10">
        <f t="shared" si="270"/>
        <v>4.0000000000000001E-3</v>
      </c>
      <c r="P2943" s="5">
        <f t="shared" si="271"/>
        <v>1</v>
      </c>
      <c r="Q2943" t="str">
        <f t="shared" si="272"/>
        <v>theater</v>
      </c>
      <c r="R2943" t="str">
        <f t="shared" si="273"/>
        <v>spaces</v>
      </c>
      <c r="S2943" s="14">
        <f t="shared" si="274"/>
        <v>42034.960127314815</v>
      </c>
      <c r="T2943" s="14">
        <f t="shared" si="275"/>
        <v>42064.960127314815</v>
      </c>
    </row>
    <row r="2944" spans="1:20" ht="45" x14ac:dyDescent="0.25">
      <c r="A2944">
        <v>2942</v>
      </c>
      <c r="B2944" s="3" t="s">
        <v>2942</v>
      </c>
      <c r="C2944" s="3" t="s">
        <v>7052</v>
      </c>
      <c r="D2944">
        <v>200000</v>
      </c>
      <c r="E2944" s="5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8356</v>
      </c>
      <c r="O2944" s="10">
        <f t="shared" si="270"/>
        <v>20.424999999999997</v>
      </c>
      <c r="P2944" s="5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4">
        <f t="shared" si="274"/>
        <v>42334.803923611107</v>
      </c>
      <c r="T2944" s="14">
        <f t="shared" si="275"/>
        <v>42354.845833333333</v>
      </c>
    </row>
    <row r="2945" spans="1:20" ht="45" x14ac:dyDescent="0.25">
      <c r="A2945">
        <v>2943</v>
      </c>
      <c r="B2945" s="3" t="s">
        <v>2943</v>
      </c>
      <c r="C2945" s="3" t="s">
        <v>7053</v>
      </c>
      <c r="D2945">
        <v>3000</v>
      </c>
      <c r="E2945" s="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8356</v>
      </c>
      <c r="O2945" s="10">
        <f t="shared" si="270"/>
        <v>0</v>
      </c>
      <c r="P2945" s="5" t="str">
        <f t="shared" si="271"/>
        <v>0</v>
      </c>
      <c r="Q2945" t="str">
        <f t="shared" si="272"/>
        <v>theater</v>
      </c>
      <c r="R2945" t="str">
        <f t="shared" si="273"/>
        <v>spaces</v>
      </c>
      <c r="S2945" s="14">
        <f t="shared" si="274"/>
        <v>42077.129398148143</v>
      </c>
      <c r="T2945" s="14">
        <f t="shared" si="275"/>
        <v>42107.129398148143</v>
      </c>
    </row>
    <row r="2946" spans="1:20" ht="30" x14ac:dyDescent="0.25">
      <c r="A2946">
        <v>2944</v>
      </c>
      <c r="B2946" s="3" t="s">
        <v>2944</v>
      </c>
      <c r="C2946" s="3" t="s">
        <v>7054</v>
      </c>
      <c r="D2946">
        <v>10000</v>
      </c>
      <c r="E2946" s="5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8356</v>
      </c>
      <c r="O2946" s="10">
        <f t="shared" ref="O2946:O3009" si="276">(E2946/D2946)*100</f>
        <v>1</v>
      </c>
      <c r="P2946" s="5">
        <f t="shared" ref="P2946:P3009" si="277">IFERROR((E2946/L2946),"0")</f>
        <v>100</v>
      </c>
      <c r="Q2946" t="str">
        <f t="shared" ref="Q2946:Q3009" si="278">LEFT(N2946,FIND("/",N2946)-1)</f>
        <v>theater</v>
      </c>
      <c r="R2946" t="str">
        <f t="shared" ref="R2946:R3009" si="279">RIGHT(N2946,LEN(N2946)-SEARCH("/",N2946))</f>
        <v>spaces</v>
      </c>
      <c r="S2946" s="14">
        <f t="shared" ref="S2946:S3009" si="280">(((J2946/60)/60)/24) + DATE(1970,1,1)</f>
        <v>42132.9143287037</v>
      </c>
      <c r="T2946" s="14">
        <f t="shared" ref="T2946:T3009" si="281">(((I2946/60)/60)/24) + DATE(1970,1,1)</f>
        <v>42162.9143287037</v>
      </c>
    </row>
    <row r="2947" spans="1:20" ht="45" x14ac:dyDescent="0.25">
      <c r="A2947">
        <v>2945</v>
      </c>
      <c r="B2947" s="3" t="s">
        <v>2945</v>
      </c>
      <c r="C2947" s="3" t="s">
        <v>7055</v>
      </c>
      <c r="D2947">
        <v>50000</v>
      </c>
      <c r="E2947" s="5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8356</v>
      </c>
      <c r="O2947" s="10">
        <f t="shared" si="276"/>
        <v>0</v>
      </c>
      <c r="P2947" s="5" t="str">
        <f t="shared" si="277"/>
        <v>0</v>
      </c>
      <c r="Q2947" t="str">
        <f t="shared" si="278"/>
        <v>theater</v>
      </c>
      <c r="R2947" t="str">
        <f t="shared" si="279"/>
        <v>spaces</v>
      </c>
      <c r="S2947" s="14">
        <f t="shared" si="280"/>
        <v>42118.139583333337</v>
      </c>
      <c r="T2947" s="14">
        <f t="shared" si="281"/>
        <v>42148.139583333337</v>
      </c>
    </row>
    <row r="2948" spans="1:20" ht="45" x14ac:dyDescent="0.25">
      <c r="A2948">
        <v>2946</v>
      </c>
      <c r="B2948" s="3" t="s">
        <v>2946</v>
      </c>
      <c r="C2948" s="3" t="s">
        <v>7056</v>
      </c>
      <c r="D2948">
        <v>2000</v>
      </c>
      <c r="E2948" s="5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8356</v>
      </c>
      <c r="O2948" s="10">
        <f t="shared" si="276"/>
        <v>0.1</v>
      </c>
      <c r="P2948" s="5">
        <f t="shared" si="277"/>
        <v>1</v>
      </c>
      <c r="Q2948" t="str">
        <f t="shared" si="278"/>
        <v>theater</v>
      </c>
      <c r="R2948" t="str">
        <f t="shared" si="279"/>
        <v>spaces</v>
      </c>
      <c r="S2948" s="14">
        <f t="shared" si="280"/>
        <v>42567.531157407408</v>
      </c>
      <c r="T2948" s="14">
        <f t="shared" si="281"/>
        <v>42597.531157407408</v>
      </c>
    </row>
    <row r="2949" spans="1:20" ht="45" x14ac:dyDescent="0.25">
      <c r="A2949">
        <v>2947</v>
      </c>
      <c r="B2949" s="3" t="s">
        <v>2947</v>
      </c>
      <c r="C2949" s="3" t="s">
        <v>7057</v>
      </c>
      <c r="D2949">
        <v>25000</v>
      </c>
      <c r="E2949" s="5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8356</v>
      </c>
      <c r="O2949" s="10">
        <f t="shared" si="276"/>
        <v>4.2880000000000003</v>
      </c>
      <c r="P2949" s="5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4">
        <f t="shared" si="280"/>
        <v>42649.562118055561</v>
      </c>
      <c r="T2949" s="14">
        <f t="shared" si="281"/>
        <v>42698.715972222228</v>
      </c>
    </row>
    <row r="2950" spans="1:20" ht="45" x14ac:dyDescent="0.25">
      <c r="A2950">
        <v>2948</v>
      </c>
      <c r="B2950" s="3" t="s">
        <v>2948</v>
      </c>
      <c r="C2950" s="3" t="s">
        <v>7058</v>
      </c>
      <c r="D2950">
        <v>500000</v>
      </c>
      <c r="E2950" s="5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8356</v>
      </c>
      <c r="O2950" s="10">
        <f t="shared" si="276"/>
        <v>4.8000000000000004E-3</v>
      </c>
      <c r="P2950" s="5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4">
        <f t="shared" si="280"/>
        <v>42097.649224537032</v>
      </c>
      <c r="T2950" s="14">
        <f t="shared" si="281"/>
        <v>42157.649224537032</v>
      </c>
    </row>
    <row r="2951" spans="1:20" ht="45" x14ac:dyDescent="0.25">
      <c r="A2951">
        <v>2949</v>
      </c>
      <c r="B2951" s="3" t="s">
        <v>2949</v>
      </c>
      <c r="C2951" s="3" t="s">
        <v>7059</v>
      </c>
      <c r="D2951">
        <v>1000</v>
      </c>
      <c r="E2951" s="5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8356</v>
      </c>
      <c r="O2951" s="10">
        <f t="shared" si="276"/>
        <v>2.5</v>
      </c>
      <c r="P2951" s="5">
        <f t="shared" si="277"/>
        <v>12.5</v>
      </c>
      <c r="Q2951" t="str">
        <f t="shared" si="278"/>
        <v>theater</v>
      </c>
      <c r="R2951" t="str">
        <f t="shared" si="279"/>
        <v>spaces</v>
      </c>
      <c r="S2951" s="14">
        <f t="shared" si="280"/>
        <v>42297.823113425926</v>
      </c>
      <c r="T2951" s="14">
        <f t="shared" si="281"/>
        <v>42327.864780092597</v>
      </c>
    </row>
    <row r="2952" spans="1:20" ht="45" x14ac:dyDescent="0.25">
      <c r="A2952">
        <v>2950</v>
      </c>
      <c r="B2952" s="3" t="s">
        <v>2950</v>
      </c>
      <c r="C2952" s="3" t="s">
        <v>7060</v>
      </c>
      <c r="D2952">
        <v>5000000</v>
      </c>
      <c r="E2952" s="5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8356</v>
      </c>
      <c r="O2952" s="10">
        <f t="shared" si="276"/>
        <v>0</v>
      </c>
      <c r="P2952" s="5" t="str">
        <f t="shared" si="277"/>
        <v>0</v>
      </c>
      <c r="Q2952" t="str">
        <f t="shared" si="278"/>
        <v>theater</v>
      </c>
      <c r="R2952" t="str">
        <f t="shared" si="279"/>
        <v>spaces</v>
      </c>
      <c r="S2952" s="14">
        <f t="shared" si="280"/>
        <v>42362.36518518519</v>
      </c>
      <c r="T2952" s="14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 s="5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8356</v>
      </c>
      <c r="O2953" s="10">
        <f t="shared" si="276"/>
        <v>2.1919999999999997</v>
      </c>
      <c r="P2953" s="5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4">
        <f t="shared" si="280"/>
        <v>41872.802928240737</v>
      </c>
      <c r="T2953" s="14">
        <f t="shared" si="281"/>
        <v>41917.802928240737</v>
      </c>
    </row>
    <row r="2954" spans="1:20" ht="45" x14ac:dyDescent="0.25">
      <c r="A2954">
        <v>2952</v>
      </c>
      <c r="B2954" s="3" t="s">
        <v>2952</v>
      </c>
      <c r="C2954" s="3" t="s">
        <v>7062</v>
      </c>
      <c r="D2954">
        <v>20000</v>
      </c>
      <c r="E2954" s="5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8356</v>
      </c>
      <c r="O2954" s="10">
        <f t="shared" si="276"/>
        <v>8.0250000000000004</v>
      </c>
      <c r="P2954" s="5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4">
        <f t="shared" si="280"/>
        <v>42628.690266203703</v>
      </c>
      <c r="T2954" s="14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 s="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8356</v>
      </c>
      <c r="O2955" s="10">
        <f t="shared" si="276"/>
        <v>0.15125</v>
      </c>
      <c r="P2955" s="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4">
        <f t="shared" si="280"/>
        <v>42255.791909722218</v>
      </c>
      <c r="T2955" s="14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 s="5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8356</v>
      </c>
      <c r="O2956" s="10">
        <f t="shared" si="276"/>
        <v>0</v>
      </c>
      <c r="P2956" s="5" t="str">
        <f t="shared" si="277"/>
        <v>0</v>
      </c>
      <c r="Q2956" t="str">
        <f t="shared" si="278"/>
        <v>theater</v>
      </c>
      <c r="R2956" t="str">
        <f t="shared" si="279"/>
        <v>spaces</v>
      </c>
      <c r="S2956" s="14">
        <f t="shared" si="280"/>
        <v>42790.583368055552</v>
      </c>
      <c r="T2956" s="14">
        <f t="shared" si="281"/>
        <v>42810.541701388895</v>
      </c>
    </row>
    <row r="2957" spans="1:20" ht="30" x14ac:dyDescent="0.25">
      <c r="A2957">
        <v>2955</v>
      </c>
      <c r="B2957" s="3" t="s">
        <v>2955</v>
      </c>
      <c r="C2957" s="3" t="s">
        <v>7065</v>
      </c>
      <c r="D2957">
        <v>1200</v>
      </c>
      <c r="E2957" s="5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8356</v>
      </c>
      <c r="O2957" s="10">
        <f t="shared" si="276"/>
        <v>59.583333333333336</v>
      </c>
      <c r="P2957" s="5">
        <f t="shared" si="277"/>
        <v>65</v>
      </c>
      <c r="Q2957" t="str">
        <f t="shared" si="278"/>
        <v>theater</v>
      </c>
      <c r="R2957" t="str">
        <f t="shared" si="279"/>
        <v>spaces</v>
      </c>
      <c r="S2957" s="14">
        <f t="shared" si="280"/>
        <v>42141.741307870368</v>
      </c>
      <c r="T2957" s="14">
        <f t="shared" si="281"/>
        <v>42171.741307870368</v>
      </c>
    </row>
    <row r="2958" spans="1:20" ht="45" x14ac:dyDescent="0.25">
      <c r="A2958">
        <v>2956</v>
      </c>
      <c r="B2958" s="3" t="s">
        <v>2956</v>
      </c>
      <c r="C2958" s="3" t="s">
        <v>7066</v>
      </c>
      <c r="D2958">
        <v>7900</v>
      </c>
      <c r="E2958" s="5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8356</v>
      </c>
      <c r="O2958" s="10">
        <f t="shared" si="276"/>
        <v>16.734177215189874</v>
      </c>
      <c r="P2958" s="5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4">
        <f t="shared" si="280"/>
        <v>42464.958912037036</v>
      </c>
      <c r="T2958" s="14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 s="5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8356</v>
      </c>
      <c r="O2959" s="10">
        <f t="shared" si="276"/>
        <v>1.8666666666666669</v>
      </c>
      <c r="P2959" s="5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4">
        <f t="shared" si="280"/>
        <v>42031.011249999996</v>
      </c>
      <c r="T2959" s="14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 s="5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8356</v>
      </c>
      <c r="O2960" s="10">
        <f t="shared" si="276"/>
        <v>0</v>
      </c>
      <c r="P2960" s="5" t="str">
        <f t="shared" si="277"/>
        <v>0</v>
      </c>
      <c r="Q2960" t="str">
        <f t="shared" si="278"/>
        <v>theater</v>
      </c>
      <c r="R2960" t="str">
        <f t="shared" si="279"/>
        <v>spaces</v>
      </c>
      <c r="S2960" s="14">
        <f t="shared" si="280"/>
        <v>42438.779131944444</v>
      </c>
      <c r="T2960" s="14">
        <f t="shared" si="281"/>
        <v>42498.73746527778</v>
      </c>
    </row>
    <row r="2961" spans="1:20" ht="45" x14ac:dyDescent="0.25">
      <c r="A2961">
        <v>2959</v>
      </c>
      <c r="B2961" s="3" t="s">
        <v>2959</v>
      </c>
      <c r="C2961" s="3" t="s">
        <v>7069</v>
      </c>
      <c r="D2961">
        <v>10000</v>
      </c>
      <c r="E2961" s="5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8356</v>
      </c>
      <c r="O2961" s="10">
        <f t="shared" si="276"/>
        <v>0</v>
      </c>
      <c r="P2961" s="5" t="str">
        <f t="shared" si="277"/>
        <v>0</v>
      </c>
      <c r="Q2961" t="str">
        <f t="shared" si="278"/>
        <v>theater</v>
      </c>
      <c r="R2961" t="str">
        <f t="shared" si="279"/>
        <v>spaces</v>
      </c>
      <c r="S2961" s="14">
        <f t="shared" si="280"/>
        <v>42498.008391203708</v>
      </c>
      <c r="T2961" s="14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 s="5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8356</v>
      </c>
      <c r="O2962" s="10">
        <f t="shared" si="276"/>
        <v>0</v>
      </c>
      <c r="P2962" s="5" t="str">
        <f t="shared" si="277"/>
        <v>0</v>
      </c>
      <c r="Q2962" t="str">
        <f t="shared" si="278"/>
        <v>theater</v>
      </c>
      <c r="R2962" t="str">
        <f t="shared" si="279"/>
        <v>spaces</v>
      </c>
      <c r="S2962" s="14">
        <f t="shared" si="280"/>
        <v>41863.757210648146</v>
      </c>
      <c r="T2962" s="14">
        <f t="shared" si="281"/>
        <v>41893.757210648146</v>
      </c>
    </row>
    <row r="2963" spans="1:20" ht="45" x14ac:dyDescent="0.25">
      <c r="A2963">
        <v>2961</v>
      </c>
      <c r="B2963" s="3" t="s">
        <v>2961</v>
      </c>
      <c r="C2963" s="3" t="s">
        <v>7071</v>
      </c>
      <c r="D2963">
        <v>5000</v>
      </c>
      <c r="E2963" s="5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8324</v>
      </c>
      <c r="O2963" s="10">
        <f t="shared" si="276"/>
        <v>109.62</v>
      </c>
      <c r="P2963" s="5">
        <f t="shared" si="277"/>
        <v>50.75</v>
      </c>
      <c r="Q2963" t="str">
        <f t="shared" si="278"/>
        <v>theater</v>
      </c>
      <c r="R2963" t="str">
        <f t="shared" si="279"/>
        <v>plays</v>
      </c>
      <c r="S2963" s="14">
        <f t="shared" si="280"/>
        <v>42061.212488425925</v>
      </c>
      <c r="T2963" s="14">
        <f t="shared" si="281"/>
        <v>42089.166666666672</v>
      </c>
    </row>
    <row r="2964" spans="1:20" ht="45" x14ac:dyDescent="0.25">
      <c r="A2964">
        <v>2962</v>
      </c>
      <c r="B2964" s="3" t="s">
        <v>2962</v>
      </c>
      <c r="C2964" s="3" t="s">
        <v>7072</v>
      </c>
      <c r="D2964">
        <v>1000</v>
      </c>
      <c r="E2964" s="5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8324</v>
      </c>
      <c r="O2964" s="10">
        <f t="shared" si="276"/>
        <v>121.8</v>
      </c>
      <c r="P2964" s="5">
        <f t="shared" si="277"/>
        <v>60.9</v>
      </c>
      <c r="Q2964" t="str">
        <f t="shared" si="278"/>
        <v>theater</v>
      </c>
      <c r="R2964" t="str">
        <f t="shared" si="279"/>
        <v>plays</v>
      </c>
      <c r="S2964" s="14">
        <f t="shared" si="280"/>
        <v>42036.24428240741</v>
      </c>
      <c r="T2964" s="14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 s="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8324</v>
      </c>
      <c r="O2965" s="10">
        <f t="shared" si="276"/>
        <v>106.85</v>
      </c>
      <c r="P2965" s="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4">
        <f t="shared" si="280"/>
        <v>42157.470185185186</v>
      </c>
      <c r="T2965" s="14">
        <f t="shared" si="281"/>
        <v>42187.470185185186</v>
      </c>
    </row>
    <row r="2966" spans="1:20" ht="45" x14ac:dyDescent="0.25">
      <c r="A2966">
        <v>2964</v>
      </c>
      <c r="B2966" s="3" t="s">
        <v>2964</v>
      </c>
      <c r="C2966" s="3" t="s">
        <v>7074</v>
      </c>
      <c r="D2966">
        <v>5000</v>
      </c>
      <c r="E2966" s="5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8324</v>
      </c>
      <c r="O2966" s="10">
        <f t="shared" si="276"/>
        <v>100.71379999999999</v>
      </c>
      <c r="P2966" s="5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4">
        <f t="shared" si="280"/>
        <v>41827.909942129627</v>
      </c>
      <c r="T2966" s="14">
        <f t="shared" si="281"/>
        <v>41857.897222222222</v>
      </c>
    </row>
    <row r="2967" spans="1:20" ht="45" x14ac:dyDescent="0.25">
      <c r="A2967">
        <v>2965</v>
      </c>
      <c r="B2967" s="3" t="s">
        <v>2965</v>
      </c>
      <c r="C2967" s="3" t="s">
        <v>7075</v>
      </c>
      <c r="D2967">
        <v>1500</v>
      </c>
      <c r="E2967" s="5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8324</v>
      </c>
      <c r="O2967" s="10">
        <f t="shared" si="276"/>
        <v>109.00000000000001</v>
      </c>
      <c r="P2967" s="5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4">
        <f t="shared" si="280"/>
        <v>42162.729548611111</v>
      </c>
      <c r="T2967" s="14">
        <f t="shared" si="281"/>
        <v>42192.729548611111</v>
      </c>
    </row>
    <row r="2968" spans="1:20" ht="45" x14ac:dyDescent="0.25">
      <c r="A2968">
        <v>2966</v>
      </c>
      <c r="B2968" s="3" t="s">
        <v>2966</v>
      </c>
      <c r="C2968" s="3" t="s">
        <v>7076</v>
      </c>
      <c r="D2968">
        <v>10000</v>
      </c>
      <c r="E2968" s="5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8324</v>
      </c>
      <c r="O2968" s="10">
        <f t="shared" si="276"/>
        <v>113.63000000000001</v>
      </c>
      <c r="P2968" s="5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4">
        <f t="shared" si="280"/>
        <v>42233.738564814819</v>
      </c>
      <c r="T2968" s="14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 s="5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8324</v>
      </c>
      <c r="O2969" s="10">
        <f t="shared" si="276"/>
        <v>113.92</v>
      </c>
      <c r="P2969" s="5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4">
        <f t="shared" si="280"/>
        <v>42042.197824074072</v>
      </c>
      <c r="T2969" s="14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 s="5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8324</v>
      </c>
      <c r="O2970" s="10">
        <f t="shared" si="276"/>
        <v>106</v>
      </c>
      <c r="P2970" s="5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4">
        <f t="shared" si="280"/>
        <v>42585.523842592593</v>
      </c>
      <c r="T2970" s="14">
        <f t="shared" si="281"/>
        <v>42599.165972222225</v>
      </c>
    </row>
    <row r="2971" spans="1:20" ht="45" x14ac:dyDescent="0.25">
      <c r="A2971">
        <v>2969</v>
      </c>
      <c r="B2971" s="3" t="s">
        <v>2969</v>
      </c>
      <c r="C2971" s="3" t="s">
        <v>7079</v>
      </c>
      <c r="D2971">
        <v>1000</v>
      </c>
      <c r="E2971" s="5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8324</v>
      </c>
      <c r="O2971" s="10">
        <f t="shared" si="276"/>
        <v>162.5</v>
      </c>
      <c r="P2971" s="5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4">
        <f t="shared" si="280"/>
        <v>42097.786493055552</v>
      </c>
      <c r="T2971" s="14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 s="5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8324</v>
      </c>
      <c r="O2972" s="10">
        <f t="shared" si="276"/>
        <v>106</v>
      </c>
      <c r="P2972" s="5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4">
        <f t="shared" si="280"/>
        <v>41808.669571759259</v>
      </c>
      <c r="T2972" s="14">
        <f t="shared" si="281"/>
        <v>41838.669571759259</v>
      </c>
    </row>
    <row r="2973" spans="1:20" ht="45" x14ac:dyDescent="0.25">
      <c r="A2973">
        <v>2971</v>
      </c>
      <c r="B2973" s="3" t="s">
        <v>2971</v>
      </c>
      <c r="C2973" s="3" t="s">
        <v>7081</v>
      </c>
      <c r="D2973">
        <v>3200</v>
      </c>
      <c r="E2973" s="5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8324</v>
      </c>
      <c r="O2973" s="10">
        <f t="shared" si="276"/>
        <v>100.15624999999999</v>
      </c>
      <c r="P2973" s="5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4">
        <f t="shared" si="280"/>
        <v>41852.658310185187</v>
      </c>
      <c r="T2973" s="14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 s="5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8324</v>
      </c>
      <c r="O2974" s="10">
        <f t="shared" si="276"/>
        <v>105.35000000000001</v>
      </c>
      <c r="P2974" s="5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4">
        <f t="shared" si="280"/>
        <v>42694.110185185185</v>
      </c>
      <c r="T2974" s="14">
        <f t="shared" si="281"/>
        <v>42709.041666666672</v>
      </c>
    </row>
    <row r="2975" spans="1:20" ht="45" x14ac:dyDescent="0.25">
      <c r="A2975">
        <v>2973</v>
      </c>
      <c r="B2975" s="3" t="s">
        <v>2973</v>
      </c>
      <c r="C2975" s="3" t="s">
        <v>7083</v>
      </c>
      <c r="D2975">
        <v>5000</v>
      </c>
      <c r="E2975" s="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8324</v>
      </c>
      <c r="O2975" s="10">
        <f t="shared" si="276"/>
        <v>174.8</v>
      </c>
      <c r="P2975" s="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4">
        <f t="shared" si="280"/>
        <v>42341.818379629629</v>
      </c>
      <c r="T2975" s="14">
        <f t="shared" si="281"/>
        <v>42370.166666666672</v>
      </c>
    </row>
    <row r="2976" spans="1:20" ht="45" x14ac:dyDescent="0.25">
      <c r="A2976">
        <v>2974</v>
      </c>
      <c r="B2976" s="3" t="s">
        <v>2974</v>
      </c>
      <c r="C2976" s="3" t="s">
        <v>7084</v>
      </c>
      <c r="D2976">
        <v>5000</v>
      </c>
      <c r="E2976" s="5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8324</v>
      </c>
      <c r="O2976" s="10">
        <f t="shared" si="276"/>
        <v>102</v>
      </c>
      <c r="P2976" s="5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4">
        <f t="shared" si="280"/>
        <v>41880.061006944445</v>
      </c>
      <c r="T2976" s="14">
        <f t="shared" si="281"/>
        <v>41908.065972222219</v>
      </c>
    </row>
    <row r="2977" spans="1:20" ht="45" x14ac:dyDescent="0.25">
      <c r="A2977">
        <v>2975</v>
      </c>
      <c r="B2977" s="3" t="s">
        <v>2975</v>
      </c>
      <c r="C2977" s="3" t="s">
        <v>7085</v>
      </c>
      <c r="D2977">
        <v>8000</v>
      </c>
      <c r="E2977" s="5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8324</v>
      </c>
      <c r="O2977" s="10">
        <f t="shared" si="276"/>
        <v>100.125</v>
      </c>
      <c r="P2977" s="5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4">
        <f t="shared" si="280"/>
        <v>41941.683865740742</v>
      </c>
      <c r="T2977" s="14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 s="5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8324</v>
      </c>
      <c r="O2978" s="10">
        <f t="shared" si="276"/>
        <v>171.42857142857142</v>
      </c>
      <c r="P2978" s="5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4">
        <f t="shared" si="280"/>
        <v>42425.730671296296</v>
      </c>
      <c r="T2978" s="14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 s="5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8324</v>
      </c>
      <c r="O2979" s="10">
        <f t="shared" si="276"/>
        <v>113.56666666666666</v>
      </c>
      <c r="P2979" s="5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4">
        <f t="shared" si="280"/>
        <v>42026.88118055556</v>
      </c>
      <c r="T2979" s="14">
        <f t="shared" si="281"/>
        <v>42086.093055555553</v>
      </c>
    </row>
    <row r="2980" spans="1:20" ht="45" x14ac:dyDescent="0.25">
      <c r="A2980">
        <v>2978</v>
      </c>
      <c r="B2980" s="3" t="s">
        <v>2978</v>
      </c>
      <c r="C2980" s="3" t="s">
        <v>7088</v>
      </c>
      <c r="D2980">
        <v>750</v>
      </c>
      <c r="E2980" s="5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8324</v>
      </c>
      <c r="O2980" s="10">
        <f t="shared" si="276"/>
        <v>129.46666666666667</v>
      </c>
      <c r="P2980" s="5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4">
        <f t="shared" si="280"/>
        <v>41922.640590277777</v>
      </c>
      <c r="T2980" s="14">
        <f t="shared" si="281"/>
        <v>41932.249305555553</v>
      </c>
    </row>
    <row r="2981" spans="1:20" ht="45" x14ac:dyDescent="0.25">
      <c r="A2981">
        <v>2979</v>
      </c>
      <c r="B2981" s="3" t="s">
        <v>2979</v>
      </c>
      <c r="C2981" s="3" t="s">
        <v>7089</v>
      </c>
      <c r="D2981">
        <v>5000</v>
      </c>
      <c r="E2981" s="5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8324</v>
      </c>
      <c r="O2981" s="10">
        <f t="shared" si="276"/>
        <v>101.4</v>
      </c>
      <c r="P2981" s="5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4">
        <f t="shared" si="280"/>
        <v>41993.824340277773</v>
      </c>
      <c r="T2981" s="14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 s="5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8324</v>
      </c>
      <c r="O2982" s="10">
        <f t="shared" si="276"/>
        <v>109.16666666666666</v>
      </c>
      <c r="P2982" s="5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4">
        <f t="shared" si="280"/>
        <v>42219.915856481486</v>
      </c>
      <c r="T2982" s="14">
        <f t="shared" si="281"/>
        <v>42240.083333333328</v>
      </c>
    </row>
    <row r="2983" spans="1:20" ht="45" x14ac:dyDescent="0.25">
      <c r="A2983">
        <v>2981</v>
      </c>
      <c r="B2983" s="3" t="s">
        <v>2981</v>
      </c>
      <c r="C2983" s="3" t="s">
        <v>7091</v>
      </c>
      <c r="D2983">
        <v>4000</v>
      </c>
      <c r="E2983" s="5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8356</v>
      </c>
      <c r="O2983" s="10">
        <f t="shared" si="276"/>
        <v>128.92500000000001</v>
      </c>
      <c r="P2983" s="5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4">
        <f t="shared" si="280"/>
        <v>42225.559675925921</v>
      </c>
      <c r="T2983" s="14">
        <f t="shared" si="281"/>
        <v>42270.559675925921</v>
      </c>
    </row>
    <row r="2984" spans="1:20" ht="30" x14ac:dyDescent="0.25">
      <c r="A2984">
        <v>2982</v>
      </c>
      <c r="B2984" s="3" t="s">
        <v>2982</v>
      </c>
      <c r="C2984" s="3" t="s">
        <v>7092</v>
      </c>
      <c r="D2984">
        <v>5000</v>
      </c>
      <c r="E2984" s="5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8356</v>
      </c>
      <c r="O2984" s="10">
        <f t="shared" si="276"/>
        <v>102.06</v>
      </c>
      <c r="P2984" s="5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4">
        <f t="shared" si="280"/>
        <v>42381.686840277776</v>
      </c>
      <c r="T2984" s="14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 s="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8356</v>
      </c>
      <c r="O2985" s="10">
        <f t="shared" si="276"/>
        <v>146.53957758620692</v>
      </c>
      <c r="P2985" s="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4">
        <f t="shared" si="280"/>
        <v>41894.632361111115</v>
      </c>
      <c r="T2985" s="14">
        <f t="shared" si="281"/>
        <v>41954.674027777779</v>
      </c>
    </row>
    <row r="2986" spans="1:20" ht="45" x14ac:dyDescent="0.25">
      <c r="A2986">
        <v>2984</v>
      </c>
      <c r="B2986" s="3" t="s">
        <v>2984</v>
      </c>
      <c r="C2986" s="3" t="s">
        <v>7094</v>
      </c>
      <c r="D2986">
        <v>25000</v>
      </c>
      <c r="E2986" s="5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8356</v>
      </c>
      <c r="O2986" s="10">
        <f t="shared" si="276"/>
        <v>100.352</v>
      </c>
      <c r="P2986" s="5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4">
        <f t="shared" si="280"/>
        <v>42576.278715277775</v>
      </c>
      <c r="T2986" s="14">
        <f t="shared" si="281"/>
        <v>42606.278715277775</v>
      </c>
    </row>
    <row r="2987" spans="1:20" ht="45" x14ac:dyDescent="0.25">
      <c r="A2987">
        <v>2985</v>
      </c>
      <c r="B2987" s="3" t="s">
        <v>2985</v>
      </c>
      <c r="C2987" s="3" t="s">
        <v>7095</v>
      </c>
      <c r="D2987">
        <v>10000</v>
      </c>
      <c r="E2987" s="5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8356</v>
      </c>
      <c r="O2987" s="10">
        <f t="shared" si="276"/>
        <v>121.64999999999999</v>
      </c>
      <c r="P2987" s="5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4">
        <f t="shared" si="280"/>
        <v>42654.973703703698</v>
      </c>
      <c r="T2987" s="14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 s="5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8356</v>
      </c>
      <c r="O2988" s="10">
        <f t="shared" si="276"/>
        <v>105.5</v>
      </c>
      <c r="P2988" s="5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4">
        <f t="shared" si="280"/>
        <v>42431.500069444446</v>
      </c>
      <c r="T2988" s="14">
        <f t="shared" si="281"/>
        <v>42491.458402777775</v>
      </c>
    </row>
    <row r="2989" spans="1:20" ht="45" x14ac:dyDescent="0.25">
      <c r="A2989">
        <v>2987</v>
      </c>
      <c r="B2989" s="3" t="s">
        <v>2987</v>
      </c>
      <c r="C2989" s="3" t="s">
        <v>7097</v>
      </c>
      <c r="D2989">
        <v>25000</v>
      </c>
      <c r="E2989" s="5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8356</v>
      </c>
      <c r="O2989" s="10">
        <f t="shared" si="276"/>
        <v>110.4008</v>
      </c>
      <c r="P2989" s="5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4">
        <f t="shared" si="280"/>
        <v>42627.307303240741</v>
      </c>
      <c r="T2989" s="14">
        <f t="shared" si="281"/>
        <v>42656</v>
      </c>
    </row>
    <row r="2990" spans="1:20" ht="45" x14ac:dyDescent="0.25">
      <c r="A2990">
        <v>2988</v>
      </c>
      <c r="B2990" s="3" t="s">
        <v>2988</v>
      </c>
      <c r="C2990" s="3" t="s">
        <v>7098</v>
      </c>
      <c r="D2990">
        <v>1000</v>
      </c>
      <c r="E2990" s="5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8356</v>
      </c>
      <c r="O2990" s="10">
        <f t="shared" si="276"/>
        <v>100</v>
      </c>
      <c r="P2990" s="5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4">
        <f t="shared" si="280"/>
        <v>42511.362048611118</v>
      </c>
      <c r="T2990" s="14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 s="5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8356</v>
      </c>
      <c r="O2991" s="10">
        <f t="shared" si="276"/>
        <v>176.535</v>
      </c>
      <c r="P2991" s="5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4">
        <f t="shared" si="280"/>
        <v>42337.02039351852</v>
      </c>
      <c r="T2991" s="14">
        <f t="shared" si="281"/>
        <v>42359.207638888889</v>
      </c>
    </row>
    <row r="2992" spans="1:20" ht="45" x14ac:dyDescent="0.25">
      <c r="A2992">
        <v>2990</v>
      </c>
      <c r="B2992" s="3" t="s">
        <v>2990</v>
      </c>
      <c r="C2992" s="3" t="s">
        <v>7100</v>
      </c>
      <c r="D2992">
        <v>10000</v>
      </c>
      <c r="E2992" s="5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8356</v>
      </c>
      <c r="O2992" s="10">
        <f t="shared" si="276"/>
        <v>100</v>
      </c>
      <c r="P2992" s="5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4">
        <f t="shared" si="280"/>
        <v>42341.57430555555</v>
      </c>
      <c r="T2992" s="14">
        <f t="shared" si="281"/>
        <v>42376.57430555555</v>
      </c>
    </row>
    <row r="2993" spans="1:20" ht="45" x14ac:dyDescent="0.25">
      <c r="A2993">
        <v>2991</v>
      </c>
      <c r="B2993" s="3" t="s">
        <v>2991</v>
      </c>
      <c r="C2993" s="3" t="s">
        <v>7101</v>
      </c>
      <c r="D2993">
        <v>8500</v>
      </c>
      <c r="E2993" s="5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8356</v>
      </c>
      <c r="O2993" s="10">
        <f t="shared" si="276"/>
        <v>103.29411764705883</v>
      </c>
      <c r="P2993" s="5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4">
        <f t="shared" si="280"/>
        <v>42740.837152777778</v>
      </c>
      <c r="T2993" s="14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 s="5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8356</v>
      </c>
      <c r="O2994" s="10">
        <f t="shared" si="276"/>
        <v>104.5</v>
      </c>
      <c r="P2994" s="5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4">
        <f t="shared" si="280"/>
        <v>42622.767476851848</v>
      </c>
      <c r="T2994" s="14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 s="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8356</v>
      </c>
      <c r="O2995" s="10">
        <f t="shared" si="276"/>
        <v>100.29999999999998</v>
      </c>
      <c r="P2995" s="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4">
        <f t="shared" si="280"/>
        <v>42390.838738425926</v>
      </c>
      <c r="T2995" s="14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 s="5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8356</v>
      </c>
      <c r="O2996" s="10">
        <f t="shared" si="276"/>
        <v>457.74666666666673</v>
      </c>
      <c r="P2996" s="5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4">
        <f t="shared" si="280"/>
        <v>41885.478842592594</v>
      </c>
      <c r="T2996" s="14">
        <f t="shared" si="281"/>
        <v>41915.478842592594</v>
      </c>
    </row>
    <row r="2997" spans="1:20" ht="45" x14ac:dyDescent="0.25">
      <c r="A2997">
        <v>2995</v>
      </c>
      <c r="B2997" s="3" t="s">
        <v>2995</v>
      </c>
      <c r="C2997" s="3" t="s">
        <v>7105</v>
      </c>
      <c r="D2997">
        <v>15000</v>
      </c>
      <c r="E2997" s="5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8356</v>
      </c>
      <c r="O2997" s="10">
        <f t="shared" si="276"/>
        <v>104.96000000000001</v>
      </c>
      <c r="P2997" s="5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4">
        <f t="shared" si="280"/>
        <v>42724.665173611109</v>
      </c>
      <c r="T2997" s="14">
        <f t="shared" si="281"/>
        <v>42754.665173611109</v>
      </c>
    </row>
    <row r="2998" spans="1:20" ht="30" x14ac:dyDescent="0.25">
      <c r="A2998">
        <v>2996</v>
      </c>
      <c r="B2998" s="3" t="s">
        <v>2996</v>
      </c>
      <c r="C2998" s="3" t="s">
        <v>7106</v>
      </c>
      <c r="D2998">
        <v>35000</v>
      </c>
      <c r="E2998" s="5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8356</v>
      </c>
      <c r="O2998" s="10">
        <f t="shared" si="276"/>
        <v>171.94285714285715</v>
      </c>
      <c r="P2998" s="5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4">
        <f t="shared" si="280"/>
        <v>42090.912500000006</v>
      </c>
      <c r="T2998" s="14">
        <f t="shared" si="281"/>
        <v>42150.912500000006</v>
      </c>
    </row>
    <row r="2999" spans="1:20" ht="45" x14ac:dyDescent="0.25">
      <c r="A2999">
        <v>2997</v>
      </c>
      <c r="B2999" s="3" t="s">
        <v>2997</v>
      </c>
      <c r="C2999" s="3" t="s">
        <v>7107</v>
      </c>
      <c r="D2999">
        <v>10000</v>
      </c>
      <c r="E2999" s="5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8356</v>
      </c>
      <c r="O2999" s="10">
        <f t="shared" si="276"/>
        <v>103.73000000000002</v>
      </c>
      <c r="P2999" s="5">
        <f t="shared" si="277"/>
        <v>90.2</v>
      </c>
      <c r="Q2999" t="str">
        <f t="shared" si="278"/>
        <v>theater</v>
      </c>
      <c r="R2999" t="str">
        <f t="shared" si="279"/>
        <v>spaces</v>
      </c>
      <c r="S2999" s="14">
        <f t="shared" si="280"/>
        <v>42775.733715277776</v>
      </c>
      <c r="T2999" s="14">
        <f t="shared" si="281"/>
        <v>42793.207638888889</v>
      </c>
    </row>
    <row r="3000" spans="1:20" ht="45" x14ac:dyDescent="0.25">
      <c r="A3000">
        <v>2998</v>
      </c>
      <c r="B3000" s="3" t="s">
        <v>2998</v>
      </c>
      <c r="C3000" s="3" t="s">
        <v>7108</v>
      </c>
      <c r="D3000">
        <v>50000</v>
      </c>
      <c r="E3000" s="5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8356</v>
      </c>
      <c r="O3000" s="10">
        <f t="shared" si="276"/>
        <v>103.029</v>
      </c>
      <c r="P3000" s="5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4">
        <f t="shared" si="280"/>
        <v>41778.193622685183</v>
      </c>
      <c r="T3000" s="14">
        <f t="shared" si="281"/>
        <v>41806.184027777781</v>
      </c>
    </row>
    <row r="3001" spans="1:20" ht="45" x14ac:dyDescent="0.25">
      <c r="A3001">
        <v>2999</v>
      </c>
      <c r="B3001" s="3" t="s">
        <v>2999</v>
      </c>
      <c r="C3001" s="3" t="s">
        <v>7109</v>
      </c>
      <c r="D3001">
        <v>1350</v>
      </c>
      <c r="E3001" s="5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8356</v>
      </c>
      <c r="O3001" s="10">
        <f t="shared" si="276"/>
        <v>118.88888888888889</v>
      </c>
      <c r="P3001" s="5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4">
        <f t="shared" si="280"/>
        <v>42780.740277777775</v>
      </c>
      <c r="T3001" s="14">
        <f t="shared" si="281"/>
        <v>42795.083333333328</v>
      </c>
    </row>
    <row r="3002" spans="1:20" ht="45" x14ac:dyDescent="0.25">
      <c r="A3002">
        <v>3000</v>
      </c>
      <c r="B3002" s="3" t="s">
        <v>3000</v>
      </c>
      <c r="C3002" s="3" t="s">
        <v>7110</v>
      </c>
      <c r="D3002">
        <v>500</v>
      </c>
      <c r="E3002" s="5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8356</v>
      </c>
      <c r="O3002" s="10">
        <f t="shared" si="276"/>
        <v>100</v>
      </c>
      <c r="P3002" s="5">
        <f t="shared" si="277"/>
        <v>62.5</v>
      </c>
      <c r="Q3002" t="str">
        <f t="shared" si="278"/>
        <v>theater</v>
      </c>
      <c r="R3002" t="str">
        <f t="shared" si="279"/>
        <v>spaces</v>
      </c>
      <c r="S3002" s="14">
        <f t="shared" si="280"/>
        <v>42752.827199074076</v>
      </c>
      <c r="T3002" s="14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 s="5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8356</v>
      </c>
      <c r="O3003" s="10">
        <f t="shared" si="276"/>
        <v>318.69988910451895</v>
      </c>
      <c r="P3003" s="5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4">
        <f t="shared" si="280"/>
        <v>42534.895625000005</v>
      </c>
      <c r="T3003" s="14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 s="5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8356</v>
      </c>
      <c r="O3004" s="10">
        <f t="shared" si="276"/>
        <v>108.50614285714286</v>
      </c>
      <c r="P3004" s="5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4">
        <f t="shared" si="280"/>
        <v>41239.83625</v>
      </c>
      <c r="T3004" s="14">
        <f t="shared" si="281"/>
        <v>41269.83625</v>
      </c>
    </row>
    <row r="3005" spans="1:20" ht="45" x14ac:dyDescent="0.25">
      <c r="A3005">
        <v>3003</v>
      </c>
      <c r="B3005" s="3" t="s">
        <v>3003</v>
      </c>
      <c r="C3005" s="3" t="s">
        <v>7113</v>
      </c>
      <c r="D3005">
        <v>3000</v>
      </c>
      <c r="E3005" s="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8356</v>
      </c>
      <c r="O3005" s="10">
        <f t="shared" si="276"/>
        <v>101.16666666666667</v>
      </c>
      <c r="P3005" s="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4">
        <f t="shared" si="280"/>
        <v>42398.849259259259</v>
      </c>
      <c r="T3005" s="14">
        <f t="shared" si="281"/>
        <v>42430.249305555553</v>
      </c>
    </row>
    <row r="3006" spans="1:20" ht="45" x14ac:dyDescent="0.25">
      <c r="A3006">
        <v>3004</v>
      </c>
      <c r="B3006" s="3" t="s">
        <v>3004</v>
      </c>
      <c r="C3006" s="3" t="s">
        <v>7114</v>
      </c>
      <c r="D3006">
        <v>40000</v>
      </c>
      <c r="E3006" s="5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8356</v>
      </c>
      <c r="O3006" s="10">
        <f t="shared" si="276"/>
        <v>112.815</v>
      </c>
      <c r="P3006" s="5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4">
        <f t="shared" si="280"/>
        <v>41928.881064814814</v>
      </c>
      <c r="T3006" s="14">
        <f t="shared" si="281"/>
        <v>41958.922731481478</v>
      </c>
    </row>
    <row r="3007" spans="1:20" ht="45" x14ac:dyDescent="0.25">
      <c r="A3007">
        <v>3005</v>
      </c>
      <c r="B3007" s="3" t="s">
        <v>3005</v>
      </c>
      <c r="C3007" s="3" t="s">
        <v>7115</v>
      </c>
      <c r="D3007">
        <v>10600</v>
      </c>
      <c r="E3007" s="5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8356</v>
      </c>
      <c r="O3007" s="10">
        <f t="shared" si="276"/>
        <v>120.49622641509434</v>
      </c>
      <c r="P3007" s="5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4">
        <f t="shared" si="280"/>
        <v>41888.674826388888</v>
      </c>
      <c r="T3007" s="14">
        <f t="shared" si="281"/>
        <v>41918.674826388888</v>
      </c>
    </row>
    <row r="3008" spans="1:20" ht="30" x14ac:dyDescent="0.25">
      <c r="A3008">
        <v>3006</v>
      </c>
      <c r="B3008" s="3" t="s">
        <v>3006</v>
      </c>
      <c r="C3008" s="3" t="s">
        <v>7116</v>
      </c>
      <c r="D3008">
        <v>8000</v>
      </c>
      <c r="E3008" s="5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8356</v>
      </c>
      <c r="O3008" s="10">
        <f t="shared" si="276"/>
        <v>107.74999999999999</v>
      </c>
      <c r="P3008" s="5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4">
        <f t="shared" si="280"/>
        <v>41957.756840277783</v>
      </c>
      <c r="T3008" s="14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 s="5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8356</v>
      </c>
      <c r="O3009" s="10">
        <f t="shared" si="276"/>
        <v>180</v>
      </c>
      <c r="P3009" s="5">
        <f t="shared" si="277"/>
        <v>54</v>
      </c>
      <c r="Q3009" t="str">
        <f t="shared" si="278"/>
        <v>theater</v>
      </c>
      <c r="R3009" t="str">
        <f t="shared" si="279"/>
        <v>spaces</v>
      </c>
      <c r="S3009" s="14">
        <f t="shared" si="280"/>
        <v>42098.216238425928</v>
      </c>
      <c r="T3009" s="14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 s="5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8356</v>
      </c>
      <c r="O3010" s="10">
        <f t="shared" ref="O3010:O3073" si="282">(E3010/D3010)*100</f>
        <v>101.16666666666667</v>
      </c>
      <c r="P3010" s="5">
        <f t="shared" ref="P3010:P3073" si="283">IFERROR((E3010/L3010),"0")</f>
        <v>116.73076923076923</v>
      </c>
      <c r="Q3010" t="str">
        <f t="shared" ref="Q3010:Q3073" si="284">LEFT(N3010,FIND("/",N3010)-1)</f>
        <v>theater</v>
      </c>
      <c r="R3010" t="str">
        <f t="shared" ref="R3010:R3073" si="285">RIGHT(N3010,LEN(N3010)-SEARCH("/",N3010))</f>
        <v>spaces</v>
      </c>
      <c r="S3010" s="14">
        <f t="shared" ref="S3010:S3073" si="286">(((J3010/60)/60)/24) + DATE(1970,1,1)</f>
        <v>42360.212025462963</v>
      </c>
      <c r="T3010" s="14">
        <f t="shared" ref="T3010:T3073" si="287">(((I3010/60)/60)/24) + DATE(1970,1,1)</f>
        <v>42390.212025462963</v>
      </c>
    </row>
    <row r="3011" spans="1:20" ht="45" x14ac:dyDescent="0.25">
      <c r="A3011">
        <v>3009</v>
      </c>
      <c r="B3011" s="3" t="s">
        <v>3009</v>
      </c>
      <c r="C3011" s="3" t="s">
        <v>7119</v>
      </c>
      <c r="D3011">
        <v>25000</v>
      </c>
      <c r="E3011" s="5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8356</v>
      </c>
      <c r="O3011" s="10">
        <f t="shared" si="282"/>
        <v>119.756</v>
      </c>
      <c r="P3011" s="5">
        <f t="shared" si="283"/>
        <v>233.8984375</v>
      </c>
      <c r="Q3011" t="str">
        <f t="shared" si="284"/>
        <v>theater</v>
      </c>
      <c r="R3011" t="str">
        <f t="shared" si="285"/>
        <v>spaces</v>
      </c>
      <c r="S3011" s="14">
        <f t="shared" si="286"/>
        <v>41939.569907407407</v>
      </c>
      <c r="T3011" s="14">
        <f t="shared" si="287"/>
        <v>41969.611574074079</v>
      </c>
    </row>
    <row r="3012" spans="1:20" ht="45" x14ac:dyDescent="0.25">
      <c r="A3012">
        <v>3010</v>
      </c>
      <c r="B3012" s="3" t="s">
        <v>3010</v>
      </c>
      <c r="C3012" s="3" t="s">
        <v>7120</v>
      </c>
      <c r="D3012">
        <v>1500</v>
      </c>
      <c r="E3012" s="5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8356</v>
      </c>
      <c r="O3012" s="10">
        <f t="shared" si="282"/>
        <v>158</v>
      </c>
      <c r="P3012" s="5">
        <f t="shared" si="283"/>
        <v>158</v>
      </c>
      <c r="Q3012" t="str">
        <f t="shared" si="284"/>
        <v>theater</v>
      </c>
      <c r="R3012" t="str">
        <f t="shared" si="285"/>
        <v>spaces</v>
      </c>
      <c r="S3012" s="14">
        <f t="shared" si="286"/>
        <v>41996.832395833335</v>
      </c>
      <c r="T3012" s="14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 s="5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8356</v>
      </c>
      <c r="O3013" s="10">
        <f t="shared" si="282"/>
        <v>123.66666666666666</v>
      </c>
      <c r="P3013" s="5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4">
        <f t="shared" si="286"/>
        <v>42334.468935185185</v>
      </c>
      <c r="T3013" s="14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 s="5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8356</v>
      </c>
      <c r="O3014" s="10">
        <f t="shared" si="282"/>
        <v>117.12499999999999</v>
      </c>
      <c r="P3014" s="5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4">
        <f t="shared" si="286"/>
        <v>42024.702893518523</v>
      </c>
      <c r="T3014" s="14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 s="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8356</v>
      </c>
      <c r="O3015" s="10">
        <f t="shared" si="282"/>
        <v>156.96</v>
      </c>
      <c r="P3015" s="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4">
        <f t="shared" si="286"/>
        <v>42146.836215277777</v>
      </c>
      <c r="T3015" s="14">
        <f t="shared" si="287"/>
        <v>42176.836215277777</v>
      </c>
    </row>
    <row r="3016" spans="1:20" ht="45" x14ac:dyDescent="0.25">
      <c r="A3016">
        <v>3014</v>
      </c>
      <c r="B3016" s="3" t="s">
        <v>3014</v>
      </c>
      <c r="C3016" s="3" t="s">
        <v>7124</v>
      </c>
      <c r="D3016">
        <v>25000</v>
      </c>
      <c r="E3016" s="5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8356</v>
      </c>
      <c r="O3016" s="10">
        <f t="shared" si="282"/>
        <v>113.104</v>
      </c>
      <c r="P3016" s="5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4">
        <f t="shared" si="286"/>
        <v>41920.123611111114</v>
      </c>
      <c r="T3016" s="14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 s="5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8356</v>
      </c>
      <c r="O3017" s="10">
        <f t="shared" si="282"/>
        <v>103.17647058823529</v>
      </c>
      <c r="P3017" s="5">
        <f t="shared" si="283"/>
        <v>87.7</v>
      </c>
      <c r="Q3017" t="str">
        <f t="shared" si="284"/>
        <v>theater</v>
      </c>
      <c r="R3017" t="str">
        <f t="shared" si="285"/>
        <v>spaces</v>
      </c>
      <c r="S3017" s="14">
        <f t="shared" si="286"/>
        <v>41785.72729166667</v>
      </c>
      <c r="T3017" s="14">
        <f t="shared" si="287"/>
        <v>41801.166666666664</v>
      </c>
    </row>
    <row r="3018" spans="1:20" ht="45" x14ac:dyDescent="0.25">
      <c r="A3018">
        <v>3016</v>
      </c>
      <c r="B3018" s="3" t="s">
        <v>3016</v>
      </c>
      <c r="C3018" s="3" t="s">
        <v>7126</v>
      </c>
      <c r="D3018">
        <v>8500</v>
      </c>
      <c r="E3018" s="5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8356</v>
      </c>
      <c r="O3018" s="10">
        <f t="shared" si="282"/>
        <v>102.61176470588236</v>
      </c>
      <c r="P3018" s="5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4">
        <f t="shared" si="286"/>
        <v>41778.548055555555</v>
      </c>
      <c r="T3018" s="14">
        <f t="shared" si="287"/>
        <v>41838.548055555555</v>
      </c>
    </row>
    <row r="3019" spans="1:20" ht="45" x14ac:dyDescent="0.25">
      <c r="A3019">
        <v>3017</v>
      </c>
      <c r="B3019" s="3" t="s">
        <v>3017</v>
      </c>
      <c r="C3019" s="3" t="s">
        <v>7127</v>
      </c>
      <c r="D3019">
        <v>22000</v>
      </c>
      <c r="E3019" s="5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8356</v>
      </c>
      <c r="O3019" s="10">
        <f t="shared" si="282"/>
        <v>105.84090909090908</v>
      </c>
      <c r="P3019" s="5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4">
        <f t="shared" si="286"/>
        <v>41841.850034722222</v>
      </c>
      <c r="T3019" s="14">
        <f t="shared" si="287"/>
        <v>41871.850034722222</v>
      </c>
    </row>
    <row r="3020" spans="1:20" ht="45" x14ac:dyDescent="0.25">
      <c r="A3020">
        <v>3018</v>
      </c>
      <c r="B3020" s="3" t="s">
        <v>3018</v>
      </c>
      <c r="C3020" s="3" t="s">
        <v>7128</v>
      </c>
      <c r="D3020">
        <v>4200</v>
      </c>
      <c r="E3020" s="5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8356</v>
      </c>
      <c r="O3020" s="10">
        <f t="shared" si="282"/>
        <v>100.71428571428571</v>
      </c>
      <c r="P3020" s="5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4">
        <f t="shared" si="286"/>
        <v>42163.29833333334</v>
      </c>
      <c r="T3020" s="14">
        <f t="shared" si="287"/>
        <v>42205.916666666672</v>
      </c>
    </row>
    <row r="3021" spans="1:20" ht="45" x14ac:dyDescent="0.25">
      <c r="A3021">
        <v>3019</v>
      </c>
      <c r="B3021" s="3" t="s">
        <v>3019</v>
      </c>
      <c r="C3021" s="3" t="s">
        <v>7129</v>
      </c>
      <c r="D3021">
        <v>15000</v>
      </c>
      <c r="E3021" s="5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8356</v>
      </c>
      <c r="O3021" s="10">
        <f t="shared" si="282"/>
        <v>121.23333333333332</v>
      </c>
      <c r="P3021" s="5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4">
        <f t="shared" si="286"/>
        <v>41758.833564814813</v>
      </c>
      <c r="T3021" s="14">
        <f t="shared" si="287"/>
        <v>41786.125</v>
      </c>
    </row>
    <row r="3022" spans="1:20" ht="45" x14ac:dyDescent="0.25">
      <c r="A3022">
        <v>3020</v>
      </c>
      <c r="B3022" s="3" t="s">
        <v>3020</v>
      </c>
      <c r="C3022" s="3" t="s">
        <v>7130</v>
      </c>
      <c r="D3022">
        <v>7000</v>
      </c>
      <c r="E3022" s="5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8356</v>
      </c>
      <c r="O3022" s="10">
        <f t="shared" si="282"/>
        <v>100.57142857142858</v>
      </c>
      <c r="P3022" s="5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4">
        <f t="shared" si="286"/>
        <v>42170.846446759257</v>
      </c>
      <c r="T3022" s="14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 s="5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8356</v>
      </c>
      <c r="O3023" s="10">
        <f t="shared" si="282"/>
        <v>116.02222222222223</v>
      </c>
      <c r="P3023" s="5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4">
        <f t="shared" si="286"/>
        <v>42660.618854166663</v>
      </c>
      <c r="T3023" s="14">
        <f t="shared" si="287"/>
        <v>42696.249305555553</v>
      </c>
    </row>
    <row r="3024" spans="1:20" ht="45" x14ac:dyDescent="0.25">
      <c r="A3024">
        <v>3022</v>
      </c>
      <c r="B3024" s="3" t="s">
        <v>3022</v>
      </c>
      <c r="C3024" s="3" t="s">
        <v>7132</v>
      </c>
      <c r="D3024">
        <v>10000</v>
      </c>
      <c r="E3024" s="5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8356</v>
      </c>
      <c r="O3024" s="10">
        <f t="shared" si="282"/>
        <v>100.88</v>
      </c>
      <c r="P3024" s="5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4">
        <f t="shared" si="286"/>
        <v>42564.95380787037</v>
      </c>
      <c r="T3024" s="14">
        <f t="shared" si="287"/>
        <v>42609.95380787037</v>
      </c>
    </row>
    <row r="3025" spans="1:20" ht="45" x14ac:dyDescent="0.25">
      <c r="A3025">
        <v>3023</v>
      </c>
      <c r="B3025" s="3" t="s">
        <v>3023</v>
      </c>
      <c r="C3025" s="3" t="s">
        <v>7133</v>
      </c>
      <c r="D3025">
        <v>700</v>
      </c>
      <c r="E3025" s="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8356</v>
      </c>
      <c r="O3025" s="10">
        <f t="shared" si="282"/>
        <v>103</v>
      </c>
      <c r="P3025" s="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4">
        <f t="shared" si="286"/>
        <v>42121.675763888896</v>
      </c>
      <c r="T3025" s="14">
        <f t="shared" si="287"/>
        <v>42166.675763888896</v>
      </c>
    </row>
    <row r="3026" spans="1:20" ht="45" x14ac:dyDescent="0.25">
      <c r="A3026">
        <v>3024</v>
      </c>
      <c r="B3026" s="3" t="s">
        <v>3024</v>
      </c>
      <c r="C3026" s="3" t="s">
        <v>7134</v>
      </c>
      <c r="D3026">
        <v>5000</v>
      </c>
      <c r="E3026" s="5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8356</v>
      </c>
      <c r="O3026" s="10">
        <f t="shared" si="282"/>
        <v>246.42</v>
      </c>
      <c r="P3026" s="5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4">
        <f t="shared" si="286"/>
        <v>41158.993923611109</v>
      </c>
      <c r="T3026" s="14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 s="5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8356</v>
      </c>
      <c r="O3027" s="10">
        <f t="shared" si="282"/>
        <v>302.2</v>
      </c>
      <c r="P3027" s="5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4">
        <f t="shared" si="286"/>
        <v>41761.509409722225</v>
      </c>
      <c r="T3027" s="14">
        <f t="shared" si="287"/>
        <v>41789.666666666664</v>
      </c>
    </row>
    <row r="3028" spans="1:20" ht="45" x14ac:dyDescent="0.25">
      <c r="A3028">
        <v>3026</v>
      </c>
      <c r="B3028" s="3" t="s">
        <v>3026</v>
      </c>
      <c r="C3028" s="3" t="s">
        <v>7136</v>
      </c>
      <c r="D3028">
        <v>900</v>
      </c>
      <c r="E3028" s="5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8356</v>
      </c>
      <c r="O3028" s="10">
        <f t="shared" si="282"/>
        <v>143.33333333333334</v>
      </c>
      <c r="P3028" s="5">
        <f t="shared" si="283"/>
        <v>51.6</v>
      </c>
      <c r="Q3028" t="str">
        <f t="shared" si="284"/>
        <v>theater</v>
      </c>
      <c r="R3028" t="str">
        <f t="shared" si="285"/>
        <v>spaces</v>
      </c>
      <c r="S3028" s="14">
        <f t="shared" si="286"/>
        <v>42783.459398148145</v>
      </c>
      <c r="T3028" s="14">
        <f t="shared" si="287"/>
        <v>42797.459398148145</v>
      </c>
    </row>
    <row r="3029" spans="1:20" ht="30" x14ac:dyDescent="0.25">
      <c r="A3029">
        <v>3027</v>
      </c>
      <c r="B3029" s="3" t="s">
        <v>3027</v>
      </c>
      <c r="C3029" s="3" t="s">
        <v>7137</v>
      </c>
      <c r="D3029">
        <v>40000</v>
      </c>
      <c r="E3029" s="5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8356</v>
      </c>
      <c r="O3029" s="10">
        <f t="shared" si="282"/>
        <v>131.44</v>
      </c>
      <c r="P3029" s="5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4">
        <f t="shared" si="286"/>
        <v>42053.704293981486</v>
      </c>
      <c r="T3029" s="14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 s="5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8356</v>
      </c>
      <c r="O3030" s="10">
        <f t="shared" si="282"/>
        <v>168.01999999999998</v>
      </c>
      <c r="P3030" s="5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4">
        <f t="shared" si="286"/>
        <v>42567.264178240745</v>
      </c>
      <c r="T3030" s="14">
        <f t="shared" si="287"/>
        <v>42597.264178240745</v>
      </c>
    </row>
    <row r="3031" spans="1:20" ht="45" x14ac:dyDescent="0.25">
      <c r="A3031">
        <v>3029</v>
      </c>
      <c r="B3031" s="3" t="s">
        <v>3029</v>
      </c>
      <c r="C3031" s="3" t="s">
        <v>7139</v>
      </c>
      <c r="D3031">
        <v>30000</v>
      </c>
      <c r="E3031" s="5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8356</v>
      </c>
      <c r="O3031" s="10">
        <f t="shared" si="282"/>
        <v>109.67666666666666</v>
      </c>
      <c r="P3031" s="5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4">
        <f t="shared" si="286"/>
        <v>41932.708877314813</v>
      </c>
      <c r="T3031" s="14">
        <f t="shared" si="287"/>
        <v>41961.190972222219</v>
      </c>
    </row>
    <row r="3032" spans="1:20" ht="45" x14ac:dyDescent="0.25">
      <c r="A3032">
        <v>3030</v>
      </c>
      <c r="B3032" s="3" t="s">
        <v>3030</v>
      </c>
      <c r="C3032" s="3" t="s">
        <v>7140</v>
      </c>
      <c r="D3032">
        <v>1750</v>
      </c>
      <c r="E3032" s="5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8356</v>
      </c>
      <c r="O3032" s="10">
        <f t="shared" si="282"/>
        <v>106.6857142857143</v>
      </c>
      <c r="P3032" s="5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4">
        <f t="shared" si="286"/>
        <v>42233.747349537036</v>
      </c>
      <c r="T3032" s="14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 s="5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8356</v>
      </c>
      <c r="O3033" s="10">
        <f t="shared" si="282"/>
        <v>100</v>
      </c>
      <c r="P3033" s="5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4">
        <f t="shared" si="286"/>
        <v>42597.882488425923</v>
      </c>
      <c r="T3033" s="14">
        <f t="shared" si="287"/>
        <v>42657.882488425923</v>
      </c>
    </row>
    <row r="3034" spans="1:20" ht="45" x14ac:dyDescent="0.25">
      <c r="A3034">
        <v>3032</v>
      </c>
      <c r="B3034" s="3" t="s">
        <v>3032</v>
      </c>
      <c r="C3034" s="3" t="s">
        <v>7142</v>
      </c>
      <c r="D3034">
        <v>1000</v>
      </c>
      <c r="E3034" s="5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8356</v>
      </c>
      <c r="O3034" s="10">
        <f t="shared" si="282"/>
        <v>127.2</v>
      </c>
      <c r="P3034" s="5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4">
        <f t="shared" si="286"/>
        <v>42228.044664351852</v>
      </c>
      <c r="T3034" s="14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 s="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8356</v>
      </c>
      <c r="O3035" s="10">
        <f t="shared" si="282"/>
        <v>146.53333333333333</v>
      </c>
      <c r="P3035" s="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4">
        <f t="shared" si="286"/>
        <v>42570.110243055555</v>
      </c>
      <c r="T3035" s="14">
        <f t="shared" si="287"/>
        <v>42600.110243055555</v>
      </c>
    </row>
    <row r="3036" spans="1:20" ht="60" x14ac:dyDescent="0.25">
      <c r="A3036">
        <v>3034</v>
      </c>
      <c r="B3036" s="3" t="s">
        <v>3034</v>
      </c>
      <c r="C3036" s="3" t="s">
        <v>7144</v>
      </c>
      <c r="D3036">
        <v>100000</v>
      </c>
      <c r="E3036" s="5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8356</v>
      </c>
      <c r="O3036" s="10">
        <f t="shared" si="282"/>
        <v>112.53599999999999</v>
      </c>
      <c r="P3036" s="5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4">
        <f t="shared" si="286"/>
        <v>42644.535358796296</v>
      </c>
      <c r="T3036" s="14">
        <f t="shared" si="287"/>
        <v>42675.165972222225</v>
      </c>
    </row>
    <row r="3037" spans="1:20" ht="30" x14ac:dyDescent="0.25">
      <c r="A3037">
        <v>3035</v>
      </c>
      <c r="B3037" s="3" t="s">
        <v>3035</v>
      </c>
      <c r="C3037" s="3" t="s">
        <v>7145</v>
      </c>
      <c r="D3037">
        <v>25000</v>
      </c>
      <c r="E3037" s="5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8356</v>
      </c>
      <c r="O3037" s="10">
        <f t="shared" si="282"/>
        <v>108.78684000000001</v>
      </c>
      <c r="P3037" s="5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4">
        <f t="shared" si="286"/>
        <v>41368.560289351852</v>
      </c>
      <c r="T3037" s="14">
        <f t="shared" si="287"/>
        <v>41398.560289351852</v>
      </c>
    </row>
    <row r="3038" spans="1:20" ht="45" x14ac:dyDescent="0.25">
      <c r="A3038">
        <v>3036</v>
      </c>
      <c r="B3038" s="3" t="s">
        <v>3036</v>
      </c>
      <c r="C3038" s="3" t="s">
        <v>7146</v>
      </c>
      <c r="D3038">
        <v>25000</v>
      </c>
      <c r="E3038" s="5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8356</v>
      </c>
      <c r="O3038" s="10">
        <f t="shared" si="282"/>
        <v>126.732</v>
      </c>
      <c r="P3038" s="5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4">
        <f t="shared" si="286"/>
        <v>41466.785231481481</v>
      </c>
      <c r="T3038" s="14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 s="5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8356</v>
      </c>
      <c r="O3039" s="10">
        <f t="shared" si="282"/>
        <v>213.20000000000002</v>
      </c>
      <c r="P3039" s="5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4">
        <f t="shared" si="286"/>
        <v>40378.893206018518</v>
      </c>
      <c r="T3039" s="14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 s="5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8356</v>
      </c>
      <c r="O3040" s="10">
        <f t="shared" si="282"/>
        <v>100.49999999999999</v>
      </c>
      <c r="P3040" s="5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4">
        <f t="shared" si="286"/>
        <v>42373.252280092594</v>
      </c>
      <c r="T3040" s="14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 s="5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8356</v>
      </c>
      <c r="O3041" s="10">
        <f t="shared" si="282"/>
        <v>108.71389999999998</v>
      </c>
      <c r="P3041" s="5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4">
        <f t="shared" si="286"/>
        <v>41610.794421296298</v>
      </c>
      <c r="T3041" s="14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 s="5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8356</v>
      </c>
      <c r="O3042" s="10">
        <f t="shared" si="282"/>
        <v>107.5</v>
      </c>
      <c r="P3042" s="5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4">
        <f t="shared" si="286"/>
        <v>42177.791909722218</v>
      </c>
      <c r="T3042" s="14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 s="5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8356</v>
      </c>
      <c r="O3043" s="10">
        <f t="shared" si="282"/>
        <v>110.48192771084338</v>
      </c>
      <c r="P3043" s="5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4">
        <f t="shared" si="286"/>
        <v>42359.868611111116</v>
      </c>
      <c r="T3043" s="14">
        <f t="shared" si="287"/>
        <v>42389.868611111116</v>
      </c>
    </row>
    <row r="3044" spans="1:20" ht="45" x14ac:dyDescent="0.25">
      <c r="A3044">
        <v>3042</v>
      </c>
      <c r="B3044" s="3" t="s">
        <v>3042</v>
      </c>
      <c r="C3044" s="3" t="s">
        <v>7152</v>
      </c>
      <c r="D3044">
        <v>1500</v>
      </c>
      <c r="E3044" s="5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8356</v>
      </c>
      <c r="O3044" s="10">
        <f t="shared" si="282"/>
        <v>128</v>
      </c>
      <c r="P3044" s="5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4">
        <f t="shared" si="286"/>
        <v>42253.688043981485</v>
      </c>
      <c r="T3044" s="14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 s="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8356</v>
      </c>
      <c r="O3045" s="10">
        <f t="shared" si="282"/>
        <v>110.00666666666667</v>
      </c>
      <c r="P3045" s="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4">
        <f t="shared" si="286"/>
        <v>42083.070590277777</v>
      </c>
      <c r="T3045" s="14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 s="5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8356</v>
      </c>
      <c r="O3046" s="10">
        <f t="shared" si="282"/>
        <v>109.34166666666667</v>
      </c>
      <c r="P3046" s="5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4">
        <f t="shared" si="286"/>
        <v>42387.7268287037</v>
      </c>
      <c r="T3046" s="14">
        <f t="shared" si="287"/>
        <v>42402.7268287037</v>
      </c>
    </row>
    <row r="3047" spans="1:20" ht="45" x14ac:dyDescent="0.25">
      <c r="A3047">
        <v>3045</v>
      </c>
      <c r="B3047" s="3" t="s">
        <v>3045</v>
      </c>
      <c r="C3047" s="3" t="s">
        <v>7155</v>
      </c>
      <c r="D3047">
        <v>4000</v>
      </c>
      <c r="E3047" s="5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8356</v>
      </c>
      <c r="O3047" s="10">
        <f t="shared" si="282"/>
        <v>132.70650000000001</v>
      </c>
      <c r="P3047" s="5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4">
        <f t="shared" si="286"/>
        <v>41843.155729166669</v>
      </c>
      <c r="T3047" s="14">
        <f t="shared" si="287"/>
        <v>41873.155729166669</v>
      </c>
    </row>
    <row r="3048" spans="1:20" ht="45" x14ac:dyDescent="0.25">
      <c r="A3048">
        <v>3046</v>
      </c>
      <c r="B3048" s="3" t="s">
        <v>3046</v>
      </c>
      <c r="C3048" s="3" t="s">
        <v>7156</v>
      </c>
      <c r="D3048">
        <v>7900</v>
      </c>
      <c r="E3048" s="5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8356</v>
      </c>
      <c r="O3048" s="10">
        <f t="shared" si="282"/>
        <v>190.84810126582278</v>
      </c>
      <c r="P3048" s="5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4">
        <f t="shared" si="286"/>
        <v>41862.803078703706</v>
      </c>
      <c r="T3048" s="14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 s="5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8356</v>
      </c>
      <c r="O3049" s="10">
        <f t="shared" si="282"/>
        <v>149</v>
      </c>
      <c r="P3049" s="5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4">
        <f t="shared" si="286"/>
        <v>42443.989050925928</v>
      </c>
      <c r="T3049" s="14">
        <f t="shared" si="287"/>
        <v>42487.552777777775</v>
      </c>
    </row>
    <row r="3050" spans="1:20" ht="45" x14ac:dyDescent="0.25">
      <c r="A3050">
        <v>3048</v>
      </c>
      <c r="B3050" s="3" t="s">
        <v>3048</v>
      </c>
      <c r="C3050" s="3" t="s">
        <v>7158</v>
      </c>
      <c r="D3050">
        <v>5000</v>
      </c>
      <c r="E3050" s="5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8356</v>
      </c>
      <c r="O3050" s="10">
        <f t="shared" si="282"/>
        <v>166.4</v>
      </c>
      <c r="P3050" s="5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4">
        <f t="shared" si="286"/>
        <v>41975.901180555549</v>
      </c>
      <c r="T3050" s="14">
        <f t="shared" si="287"/>
        <v>42004.890277777777</v>
      </c>
    </row>
    <row r="3051" spans="1:20" ht="45" x14ac:dyDescent="0.25">
      <c r="A3051">
        <v>3049</v>
      </c>
      <c r="B3051" s="3" t="s">
        <v>3049</v>
      </c>
      <c r="C3051" s="3" t="s">
        <v>7159</v>
      </c>
      <c r="D3051">
        <v>3750</v>
      </c>
      <c r="E3051" s="5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8356</v>
      </c>
      <c r="O3051" s="10">
        <f t="shared" si="282"/>
        <v>106.66666666666667</v>
      </c>
      <c r="P3051" s="5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4">
        <f t="shared" si="286"/>
        <v>42139.014525462961</v>
      </c>
      <c r="T3051" s="14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 s="5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8356</v>
      </c>
      <c r="O3052" s="10">
        <f t="shared" si="282"/>
        <v>106</v>
      </c>
      <c r="P3052" s="5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4">
        <f t="shared" si="286"/>
        <v>42465.16851851852</v>
      </c>
      <c r="T3052" s="14">
        <f t="shared" si="287"/>
        <v>42495.16851851852</v>
      </c>
    </row>
    <row r="3053" spans="1:20" ht="45" x14ac:dyDescent="0.25">
      <c r="A3053">
        <v>3051</v>
      </c>
      <c r="B3053" s="3" t="s">
        <v>3051</v>
      </c>
      <c r="C3053" s="3" t="s">
        <v>7161</v>
      </c>
      <c r="D3053">
        <v>3500</v>
      </c>
      <c r="E3053" s="5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8356</v>
      </c>
      <c r="O3053" s="10">
        <f t="shared" si="282"/>
        <v>23.62857142857143</v>
      </c>
      <c r="P3053" s="5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4">
        <f t="shared" si="286"/>
        <v>42744.416030092587</v>
      </c>
      <c r="T3053" s="14">
        <f t="shared" si="287"/>
        <v>42774.416030092587</v>
      </c>
    </row>
    <row r="3054" spans="1:20" ht="30" x14ac:dyDescent="0.25">
      <c r="A3054">
        <v>3052</v>
      </c>
      <c r="B3054" s="3" t="s">
        <v>3052</v>
      </c>
      <c r="C3054" s="3" t="s">
        <v>7162</v>
      </c>
      <c r="D3054">
        <v>50000</v>
      </c>
      <c r="E3054" s="5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8356</v>
      </c>
      <c r="O3054" s="10">
        <f t="shared" si="282"/>
        <v>0.15</v>
      </c>
      <c r="P3054" s="5">
        <f t="shared" si="283"/>
        <v>37.5</v>
      </c>
      <c r="Q3054" t="str">
        <f t="shared" si="284"/>
        <v>theater</v>
      </c>
      <c r="R3054" t="str">
        <f t="shared" si="285"/>
        <v>spaces</v>
      </c>
      <c r="S3054" s="14">
        <f t="shared" si="286"/>
        <v>42122.670069444444</v>
      </c>
      <c r="T3054" s="14">
        <f t="shared" si="287"/>
        <v>42152.665972222225</v>
      </c>
    </row>
    <row r="3055" spans="1:20" ht="45" x14ac:dyDescent="0.25">
      <c r="A3055">
        <v>3053</v>
      </c>
      <c r="B3055" s="3" t="s">
        <v>3053</v>
      </c>
      <c r="C3055" s="3" t="s">
        <v>7163</v>
      </c>
      <c r="D3055">
        <v>10000</v>
      </c>
      <c r="E3055" s="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8356</v>
      </c>
      <c r="O3055" s="10">
        <f t="shared" si="282"/>
        <v>0.4</v>
      </c>
      <c r="P3055" s="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4">
        <f t="shared" si="286"/>
        <v>41862.761724537035</v>
      </c>
      <c r="T3055" s="14">
        <f t="shared" si="287"/>
        <v>41914.165972222225</v>
      </c>
    </row>
    <row r="3056" spans="1:20" ht="45" x14ac:dyDescent="0.25">
      <c r="A3056">
        <v>3054</v>
      </c>
      <c r="B3056" s="3" t="s">
        <v>3054</v>
      </c>
      <c r="C3056" s="3" t="s">
        <v>7164</v>
      </c>
      <c r="D3056">
        <v>300</v>
      </c>
      <c r="E3056" s="5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8356</v>
      </c>
      <c r="O3056" s="10">
        <f t="shared" si="282"/>
        <v>0</v>
      </c>
      <c r="P3056" s="5" t="str">
        <f t="shared" si="283"/>
        <v>0</v>
      </c>
      <c r="Q3056" t="str">
        <f t="shared" si="284"/>
        <v>theater</v>
      </c>
      <c r="R3056" t="str">
        <f t="shared" si="285"/>
        <v>spaces</v>
      </c>
      <c r="S3056" s="14">
        <f t="shared" si="286"/>
        <v>42027.832800925928</v>
      </c>
      <c r="T3056" s="14">
        <f t="shared" si="287"/>
        <v>42065.044444444444</v>
      </c>
    </row>
    <row r="3057" spans="1:20" ht="45" x14ac:dyDescent="0.25">
      <c r="A3057">
        <v>3055</v>
      </c>
      <c r="B3057" s="3" t="s">
        <v>3055</v>
      </c>
      <c r="C3057" s="3" t="s">
        <v>7165</v>
      </c>
      <c r="D3057">
        <v>20000</v>
      </c>
      <c r="E3057" s="5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8356</v>
      </c>
      <c r="O3057" s="10">
        <f t="shared" si="282"/>
        <v>5.0000000000000001E-3</v>
      </c>
      <c r="P3057" s="5">
        <f t="shared" si="283"/>
        <v>1</v>
      </c>
      <c r="Q3057" t="str">
        <f t="shared" si="284"/>
        <v>theater</v>
      </c>
      <c r="R3057" t="str">
        <f t="shared" si="285"/>
        <v>spaces</v>
      </c>
      <c r="S3057" s="14">
        <f t="shared" si="286"/>
        <v>41953.95821759259</v>
      </c>
      <c r="T3057" s="14">
        <f t="shared" si="287"/>
        <v>42013.95821759259</v>
      </c>
    </row>
    <row r="3058" spans="1:20" ht="45" x14ac:dyDescent="0.25">
      <c r="A3058">
        <v>3056</v>
      </c>
      <c r="B3058" s="3" t="s">
        <v>3056</v>
      </c>
      <c r="C3058" s="3" t="s">
        <v>7166</v>
      </c>
      <c r="D3058">
        <v>25000</v>
      </c>
      <c r="E3058" s="5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8356</v>
      </c>
      <c r="O3058" s="10">
        <f t="shared" si="282"/>
        <v>0</v>
      </c>
      <c r="P3058" s="5" t="str">
        <f t="shared" si="283"/>
        <v>0</v>
      </c>
      <c r="Q3058" t="str">
        <f t="shared" si="284"/>
        <v>theater</v>
      </c>
      <c r="R3058" t="str">
        <f t="shared" si="285"/>
        <v>spaces</v>
      </c>
      <c r="S3058" s="14">
        <f t="shared" si="286"/>
        <v>41851.636388888888</v>
      </c>
      <c r="T3058" s="14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 s="5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8356</v>
      </c>
      <c r="O3059" s="10">
        <f t="shared" si="282"/>
        <v>0</v>
      </c>
      <c r="P3059" s="5" t="str">
        <f t="shared" si="283"/>
        <v>0</v>
      </c>
      <c r="Q3059" t="str">
        <f t="shared" si="284"/>
        <v>theater</v>
      </c>
      <c r="R3059" t="str">
        <f t="shared" si="285"/>
        <v>spaces</v>
      </c>
      <c r="S3059" s="14">
        <f t="shared" si="286"/>
        <v>42433.650590277779</v>
      </c>
      <c r="T3059" s="14">
        <f t="shared" si="287"/>
        <v>42463.608923611115</v>
      </c>
    </row>
    <row r="3060" spans="1:20" ht="45" x14ac:dyDescent="0.25">
      <c r="A3060">
        <v>3058</v>
      </c>
      <c r="B3060" s="3" t="s">
        <v>3058</v>
      </c>
      <c r="C3060" s="3" t="s">
        <v>7168</v>
      </c>
      <c r="D3060">
        <v>18000</v>
      </c>
      <c r="E3060" s="5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8356</v>
      </c>
      <c r="O3060" s="10">
        <f t="shared" si="282"/>
        <v>1.6666666666666666E-2</v>
      </c>
      <c r="P3060" s="5">
        <f t="shared" si="283"/>
        <v>1</v>
      </c>
      <c r="Q3060" t="str">
        <f t="shared" si="284"/>
        <v>theater</v>
      </c>
      <c r="R3060" t="str">
        <f t="shared" si="285"/>
        <v>spaces</v>
      </c>
      <c r="S3060" s="14">
        <f t="shared" si="286"/>
        <v>42460.374305555553</v>
      </c>
      <c r="T3060" s="14">
        <f t="shared" si="287"/>
        <v>42510.374305555553</v>
      </c>
    </row>
    <row r="3061" spans="1:20" ht="45" x14ac:dyDescent="0.25">
      <c r="A3061">
        <v>3059</v>
      </c>
      <c r="B3061" s="3" t="s">
        <v>3059</v>
      </c>
      <c r="C3061" s="3" t="s">
        <v>7169</v>
      </c>
      <c r="D3061">
        <v>15000</v>
      </c>
      <c r="E3061" s="5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8356</v>
      </c>
      <c r="O3061" s="10">
        <f t="shared" si="282"/>
        <v>3.0066666666666664</v>
      </c>
      <c r="P3061" s="5">
        <f t="shared" si="283"/>
        <v>41</v>
      </c>
      <c r="Q3061" t="str">
        <f t="shared" si="284"/>
        <v>theater</v>
      </c>
      <c r="R3061" t="str">
        <f t="shared" si="285"/>
        <v>spaces</v>
      </c>
      <c r="S3061" s="14">
        <f t="shared" si="286"/>
        <v>41829.935717592591</v>
      </c>
      <c r="T3061" s="14">
        <f t="shared" si="287"/>
        <v>41859.935717592591</v>
      </c>
    </row>
    <row r="3062" spans="1:20" ht="30" x14ac:dyDescent="0.25">
      <c r="A3062">
        <v>3060</v>
      </c>
      <c r="B3062" s="3" t="s">
        <v>3060</v>
      </c>
      <c r="C3062" s="3" t="s">
        <v>7170</v>
      </c>
      <c r="D3062">
        <v>220000</v>
      </c>
      <c r="E3062" s="5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8356</v>
      </c>
      <c r="O3062" s="10">
        <f t="shared" si="282"/>
        <v>0.15227272727272728</v>
      </c>
      <c r="P3062" s="5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4">
        <f t="shared" si="286"/>
        <v>42245.274699074071</v>
      </c>
      <c r="T3062" s="14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 s="5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8356</v>
      </c>
      <c r="O3063" s="10">
        <f t="shared" si="282"/>
        <v>0</v>
      </c>
      <c r="P3063" s="5" t="str">
        <f t="shared" si="283"/>
        <v>0</v>
      </c>
      <c r="Q3063" t="str">
        <f t="shared" si="284"/>
        <v>theater</v>
      </c>
      <c r="R3063" t="str">
        <f t="shared" si="285"/>
        <v>spaces</v>
      </c>
      <c r="S3063" s="14">
        <f t="shared" si="286"/>
        <v>41834.784120370372</v>
      </c>
      <c r="T3063" s="14">
        <f t="shared" si="287"/>
        <v>41864.784120370372</v>
      </c>
    </row>
    <row r="3064" spans="1:20" ht="45" x14ac:dyDescent="0.25">
      <c r="A3064">
        <v>3062</v>
      </c>
      <c r="B3064" s="3" t="s">
        <v>3062</v>
      </c>
      <c r="C3064" s="3" t="s">
        <v>7172</v>
      </c>
      <c r="D3064">
        <v>10000</v>
      </c>
      <c r="E3064" s="5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8356</v>
      </c>
      <c r="O3064" s="10">
        <f t="shared" si="282"/>
        <v>66.84</v>
      </c>
      <c r="P3064" s="5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4">
        <f t="shared" si="286"/>
        <v>42248.535787037035</v>
      </c>
      <c r="T3064" s="14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 s="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8356</v>
      </c>
      <c r="O3065" s="10">
        <f t="shared" si="282"/>
        <v>19.566666666666666</v>
      </c>
      <c r="P3065" s="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4">
        <f t="shared" si="286"/>
        <v>42630.922893518517</v>
      </c>
      <c r="T3065" s="14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 s="5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8356</v>
      </c>
      <c r="O3066" s="10">
        <f t="shared" si="282"/>
        <v>11.294666666666666</v>
      </c>
      <c r="P3066" s="5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4">
        <f t="shared" si="286"/>
        <v>42299.130162037036</v>
      </c>
      <c r="T3066" s="14">
        <f t="shared" si="287"/>
        <v>42330.290972222225</v>
      </c>
    </row>
    <row r="3067" spans="1:20" ht="45" x14ac:dyDescent="0.25">
      <c r="A3067">
        <v>3065</v>
      </c>
      <c r="B3067" s="3" t="s">
        <v>3065</v>
      </c>
      <c r="C3067" s="3" t="s">
        <v>7175</v>
      </c>
      <c r="D3067">
        <v>25000</v>
      </c>
      <c r="E3067" s="5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8356</v>
      </c>
      <c r="O3067" s="10">
        <f t="shared" si="282"/>
        <v>0.04</v>
      </c>
      <c r="P3067" s="5">
        <f t="shared" si="283"/>
        <v>5</v>
      </c>
      <c r="Q3067" t="str">
        <f t="shared" si="284"/>
        <v>theater</v>
      </c>
      <c r="R3067" t="str">
        <f t="shared" si="285"/>
        <v>spaces</v>
      </c>
      <c r="S3067" s="14">
        <f t="shared" si="286"/>
        <v>41825.055231481485</v>
      </c>
      <c r="T3067" s="14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 s="5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8356</v>
      </c>
      <c r="O3068" s="10">
        <f t="shared" si="282"/>
        <v>11.985714285714286</v>
      </c>
      <c r="P3068" s="5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4">
        <f t="shared" si="286"/>
        <v>42531.228437500002</v>
      </c>
      <c r="T3068" s="14">
        <f t="shared" si="287"/>
        <v>42561.228437500002</v>
      </c>
    </row>
    <row r="3069" spans="1:20" ht="45" x14ac:dyDescent="0.25">
      <c r="A3069">
        <v>3067</v>
      </c>
      <c r="B3069" s="3" t="s">
        <v>3067</v>
      </c>
      <c r="C3069" s="3" t="s">
        <v>7177</v>
      </c>
      <c r="D3069">
        <v>8000</v>
      </c>
      <c r="E3069" s="5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8356</v>
      </c>
      <c r="O3069" s="10">
        <f t="shared" si="282"/>
        <v>2.5</v>
      </c>
      <c r="P3069" s="5">
        <f t="shared" si="283"/>
        <v>200</v>
      </c>
      <c r="Q3069" t="str">
        <f t="shared" si="284"/>
        <v>theater</v>
      </c>
      <c r="R3069" t="str">
        <f t="shared" si="285"/>
        <v>spaces</v>
      </c>
      <c r="S3069" s="14">
        <f t="shared" si="286"/>
        <v>42226.938414351855</v>
      </c>
      <c r="T3069" s="14">
        <f t="shared" si="287"/>
        <v>42256.938414351855</v>
      </c>
    </row>
    <row r="3070" spans="1:20" ht="45" x14ac:dyDescent="0.25">
      <c r="A3070">
        <v>3068</v>
      </c>
      <c r="B3070" s="3" t="s">
        <v>3068</v>
      </c>
      <c r="C3070" s="3" t="s">
        <v>7178</v>
      </c>
      <c r="D3070">
        <v>250000</v>
      </c>
      <c r="E3070" s="5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8356</v>
      </c>
      <c r="O3070" s="10">
        <f t="shared" si="282"/>
        <v>6.9999999999999993E-2</v>
      </c>
      <c r="P3070" s="5">
        <f t="shared" si="283"/>
        <v>87.5</v>
      </c>
      <c r="Q3070" t="str">
        <f t="shared" si="284"/>
        <v>theater</v>
      </c>
      <c r="R3070" t="str">
        <f t="shared" si="285"/>
        <v>spaces</v>
      </c>
      <c r="S3070" s="14">
        <f t="shared" si="286"/>
        <v>42263.691574074073</v>
      </c>
      <c r="T3070" s="14">
        <f t="shared" si="287"/>
        <v>42293.691574074073</v>
      </c>
    </row>
    <row r="3071" spans="1:20" ht="45" x14ac:dyDescent="0.25">
      <c r="A3071">
        <v>3069</v>
      </c>
      <c r="B3071" s="3" t="s">
        <v>3069</v>
      </c>
      <c r="C3071" s="3" t="s">
        <v>7179</v>
      </c>
      <c r="D3071">
        <v>1000</v>
      </c>
      <c r="E3071" s="5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8356</v>
      </c>
      <c r="O3071" s="10">
        <f t="shared" si="282"/>
        <v>14.099999999999998</v>
      </c>
      <c r="P3071" s="5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4">
        <f t="shared" si="286"/>
        <v>41957.833726851852</v>
      </c>
      <c r="T3071" s="14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 s="5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8356</v>
      </c>
      <c r="O3072" s="10">
        <f t="shared" si="282"/>
        <v>3.34</v>
      </c>
      <c r="P3072" s="5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4">
        <f t="shared" si="286"/>
        <v>42690.733437499999</v>
      </c>
      <c r="T3072" s="14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 s="5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8356</v>
      </c>
      <c r="O3073" s="10">
        <f t="shared" si="282"/>
        <v>59.774999999999999</v>
      </c>
      <c r="P3073" s="5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4">
        <f t="shared" si="286"/>
        <v>42097.732418981483</v>
      </c>
      <c r="T3073" s="14">
        <f t="shared" si="287"/>
        <v>42115.249305555553</v>
      </c>
    </row>
    <row r="3074" spans="1:20" ht="45" x14ac:dyDescent="0.25">
      <c r="A3074">
        <v>3072</v>
      </c>
      <c r="B3074" s="3" t="s">
        <v>3072</v>
      </c>
      <c r="C3074" s="3" t="s">
        <v>7182</v>
      </c>
      <c r="D3074">
        <v>12000</v>
      </c>
      <c r="E3074" s="5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8356</v>
      </c>
      <c r="O3074" s="10">
        <f t="shared" ref="O3074:O3137" si="288">(E3074/D3074)*100</f>
        <v>1.6666666666666666E-2</v>
      </c>
      <c r="P3074" s="5">
        <f t="shared" ref="P3074:P3137" si="289">IFERROR((E3074/L3074),"0")</f>
        <v>1</v>
      </c>
      <c r="Q3074" t="str">
        <f t="shared" ref="Q3074:Q3137" si="290">LEFT(N3074,FIND("/",N3074)-1)</f>
        <v>theater</v>
      </c>
      <c r="R3074" t="str">
        <f t="shared" ref="R3074:R3137" si="291">RIGHT(N3074,LEN(N3074)-SEARCH("/",N3074))</f>
        <v>spaces</v>
      </c>
      <c r="S3074" s="14">
        <f t="shared" ref="S3074:S3137" si="292">(((J3074/60)/60)/24) + DATE(1970,1,1)</f>
        <v>42658.690532407403</v>
      </c>
      <c r="T3074" s="14">
        <f t="shared" ref="T3074:T3137" si="293">(((I3074/60)/60)/24) + DATE(1970,1,1)</f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 s="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8356</v>
      </c>
      <c r="O3075" s="10">
        <f t="shared" si="288"/>
        <v>2.3035714285714284E-2</v>
      </c>
      <c r="P3075" s="5">
        <f t="shared" si="289"/>
        <v>92.142857142857139</v>
      </c>
      <c r="Q3075" t="str">
        <f t="shared" si="290"/>
        <v>theater</v>
      </c>
      <c r="R3075" t="str">
        <f t="shared" si="291"/>
        <v>spaces</v>
      </c>
      <c r="S3075" s="14">
        <f t="shared" si="292"/>
        <v>42111.684027777781</v>
      </c>
      <c r="T3075" s="14">
        <f t="shared" si="293"/>
        <v>42169.804861111115</v>
      </c>
    </row>
    <row r="3076" spans="1:20" ht="60" x14ac:dyDescent="0.25">
      <c r="A3076">
        <v>3074</v>
      </c>
      <c r="B3076" s="3" t="s">
        <v>3074</v>
      </c>
      <c r="C3076" s="3" t="s">
        <v>7184</v>
      </c>
      <c r="D3076">
        <v>25000</v>
      </c>
      <c r="E3076" s="5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8356</v>
      </c>
      <c r="O3076" s="10">
        <f t="shared" si="288"/>
        <v>8.8000000000000009E-2</v>
      </c>
      <c r="P3076" s="5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4">
        <f t="shared" si="292"/>
        <v>42409.571284722217</v>
      </c>
      <c r="T3076" s="14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 s="5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8356</v>
      </c>
      <c r="O3077" s="10">
        <f t="shared" si="288"/>
        <v>8.64</v>
      </c>
      <c r="P3077" s="5">
        <f t="shared" si="289"/>
        <v>64.8</v>
      </c>
      <c r="Q3077" t="str">
        <f t="shared" si="290"/>
        <v>theater</v>
      </c>
      <c r="R3077" t="str">
        <f t="shared" si="291"/>
        <v>spaces</v>
      </c>
      <c r="S3077" s="14">
        <f t="shared" si="292"/>
        <v>42551.102314814809</v>
      </c>
      <c r="T3077" s="14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 s="5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8356</v>
      </c>
      <c r="O3078" s="10">
        <f t="shared" si="288"/>
        <v>15.06</v>
      </c>
      <c r="P3078" s="5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4">
        <f t="shared" si="292"/>
        <v>42226.651886574073</v>
      </c>
      <c r="T3078" s="14">
        <f t="shared" si="293"/>
        <v>42286.651886574073</v>
      </c>
    </row>
    <row r="3079" spans="1:20" ht="45" x14ac:dyDescent="0.25">
      <c r="A3079">
        <v>3077</v>
      </c>
      <c r="B3079" s="3" t="s">
        <v>3077</v>
      </c>
      <c r="C3079" s="3" t="s">
        <v>7187</v>
      </c>
      <c r="D3079">
        <v>22000</v>
      </c>
      <c r="E3079" s="5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8356</v>
      </c>
      <c r="O3079" s="10">
        <f t="shared" si="288"/>
        <v>0.47727272727272729</v>
      </c>
      <c r="P3079" s="5">
        <f t="shared" si="289"/>
        <v>52.5</v>
      </c>
      <c r="Q3079" t="str">
        <f t="shared" si="290"/>
        <v>theater</v>
      </c>
      <c r="R3079" t="str">
        <f t="shared" si="291"/>
        <v>spaces</v>
      </c>
      <c r="S3079" s="14">
        <f t="shared" si="292"/>
        <v>42766.956921296296</v>
      </c>
      <c r="T3079" s="14">
        <f t="shared" si="293"/>
        <v>42796.956921296296</v>
      </c>
    </row>
    <row r="3080" spans="1:20" ht="45" x14ac:dyDescent="0.25">
      <c r="A3080">
        <v>3078</v>
      </c>
      <c r="B3080" s="3" t="s">
        <v>3078</v>
      </c>
      <c r="C3080" s="3" t="s">
        <v>7188</v>
      </c>
      <c r="D3080">
        <v>60000</v>
      </c>
      <c r="E3080" s="5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8356</v>
      </c>
      <c r="O3080" s="10">
        <f t="shared" si="288"/>
        <v>0.11833333333333333</v>
      </c>
      <c r="P3080" s="5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4">
        <f t="shared" si="292"/>
        <v>42031.138831018514</v>
      </c>
      <c r="T3080" s="14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 s="5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8356</v>
      </c>
      <c r="O3081" s="10">
        <f t="shared" si="288"/>
        <v>0.8417399858735245</v>
      </c>
      <c r="P3081" s="5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4">
        <f t="shared" si="292"/>
        <v>42055.713368055556</v>
      </c>
      <c r="T3081" s="14">
        <f t="shared" si="293"/>
        <v>42085.671701388885</v>
      </c>
    </row>
    <row r="3082" spans="1:20" ht="45" x14ac:dyDescent="0.25">
      <c r="A3082">
        <v>3080</v>
      </c>
      <c r="B3082" s="3" t="s">
        <v>3080</v>
      </c>
      <c r="C3082" s="3" t="s">
        <v>7190</v>
      </c>
      <c r="D3082">
        <v>2000000</v>
      </c>
      <c r="E3082" s="5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8356</v>
      </c>
      <c r="O3082" s="10">
        <f t="shared" si="288"/>
        <v>1.8799999999999997E-2</v>
      </c>
      <c r="P3082" s="5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4">
        <f t="shared" si="292"/>
        <v>41940.028287037036</v>
      </c>
      <c r="T3082" s="14">
        <f t="shared" si="293"/>
        <v>42000.0699537037</v>
      </c>
    </row>
    <row r="3083" spans="1:20" ht="45" x14ac:dyDescent="0.25">
      <c r="A3083">
        <v>3081</v>
      </c>
      <c r="B3083" s="3" t="s">
        <v>3081</v>
      </c>
      <c r="C3083" s="3" t="s">
        <v>7191</v>
      </c>
      <c r="D3083">
        <v>1000000</v>
      </c>
      <c r="E3083" s="5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8356</v>
      </c>
      <c r="O3083" s="10">
        <f t="shared" si="288"/>
        <v>0.21029999999999999</v>
      </c>
      <c r="P3083" s="5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4">
        <f t="shared" si="292"/>
        <v>42237.181608796294</v>
      </c>
      <c r="T3083" s="14">
        <f t="shared" si="293"/>
        <v>42267.181608796294</v>
      </c>
    </row>
    <row r="3084" spans="1:20" ht="45" x14ac:dyDescent="0.25">
      <c r="A3084">
        <v>3082</v>
      </c>
      <c r="B3084" s="3" t="s">
        <v>3082</v>
      </c>
      <c r="C3084" s="3" t="s">
        <v>7192</v>
      </c>
      <c r="D3084">
        <v>9000</v>
      </c>
      <c r="E3084" s="5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8356</v>
      </c>
      <c r="O3084" s="10">
        <f t="shared" si="288"/>
        <v>0</v>
      </c>
      <c r="P3084" s="5" t="str">
        <f t="shared" si="289"/>
        <v>0</v>
      </c>
      <c r="Q3084" t="str">
        <f t="shared" si="290"/>
        <v>theater</v>
      </c>
      <c r="R3084" t="str">
        <f t="shared" si="291"/>
        <v>spaces</v>
      </c>
      <c r="S3084" s="14">
        <f t="shared" si="292"/>
        <v>42293.922986111109</v>
      </c>
      <c r="T3084" s="14">
        <f t="shared" si="293"/>
        <v>42323.96465277778</v>
      </c>
    </row>
    <row r="3085" spans="1:20" ht="60" x14ac:dyDescent="0.25">
      <c r="A3085">
        <v>3083</v>
      </c>
      <c r="B3085" s="3" t="s">
        <v>3083</v>
      </c>
      <c r="C3085" s="3" t="s">
        <v>7193</v>
      </c>
      <c r="D3085">
        <v>20000</v>
      </c>
      <c r="E3085" s="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8356</v>
      </c>
      <c r="O3085" s="10">
        <f t="shared" si="288"/>
        <v>0.27999999999999997</v>
      </c>
      <c r="P3085" s="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4">
        <f t="shared" si="292"/>
        <v>41853.563402777778</v>
      </c>
      <c r="T3085" s="14">
        <f t="shared" si="293"/>
        <v>41883.208333333336</v>
      </c>
    </row>
    <row r="3086" spans="1:20" ht="45" x14ac:dyDescent="0.25">
      <c r="A3086">
        <v>3084</v>
      </c>
      <c r="B3086" s="3" t="s">
        <v>3084</v>
      </c>
      <c r="C3086" s="3" t="s">
        <v>7194</v>
      </c>
      <c r="D3086">
        <v>4059</v>
      </c>
      <c r="E3086" s="5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8356</v>
      </c>
      <c r="O3086" s="10">
        <f t="shared" si="288"/>
        <v>11.57920670115792</v>
      </c>
      <c r="P3086" s="5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4">
        <f t="shared" si="292"/>
        <v>42100.723738425921</v>
      </c>
      <c r="T3086" s="14">
        <f t="shared" si="293"/>
        <v>42129.783333333333</v>
      </c>
    </row>
    <row r="3087" spans="1:20" ht="45" x14ac:dyDescent="0.25">
      <c r="A3087">
        <v>3085</v>
      </c>
      <c r="B3087" s="3" t="s">
        <v>3085</v>
      </c>
      <c r="C3087" s="3" t="s">
        <v>7195</v>
      </c>
      <c r="D3087">
        <v>25000</v>
      </c>
      <c r="E3087" s="5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8356</v>
      </c>
      <c r="O3087" s="10">
        <f t="shared" si="288"/>
        <v>2.44</v>
      </c>
      <c r="P3087" s="5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4">
        <f t="shared" si="292"/>
        <v>42246.883784722217</v>
      </c>
      <c r="T3087" s="14">
        <f t="shared" si="293"/>
        <v>42276.883784722217</v>
      </c>
    </row>
    <row r="3088" spans="1:20" ht="45" x14ac:dyDescent="0.25">
      <c r="A3088">
        <v>3086</v>
      </c>
      <c r="B3088" s="3" t="s">
        <v>3086</v>
      </c>
      <c r="C3088" s="3" t="s">
        <v>7196</v>
      </c>
      <c r="D3088">
        <v>20000</v>
      </c>
      <c r="E3088" s="5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8356</v>
      </c>
      <c r="O3088" s="10">
        <f t="shared" si="288"/>
        <v>0.25</v>
      </c>
      <c r="P3088" s="5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4">
        <f t="shared" si="292"/>
        <v>42173.67082175926</v>
      </c>
      <c r="T3088" s="14">
        <f t="shared" si="293"/>
        <v>42233.67082175926</v>
      </c>
    </row>
    <row r="3089" spans="1:20" ht="45" x14ac:dyDescent="0.25">
      <c r="A3089">
        <v>3087</v>
      </c>
      <c r="B3089" s="3" t="s">
        <v>3087</v>
      </c>
      <c r="C3089" s="3" t="s">
        <v>7197</v>
      </c>
      <c r="D3089">
        <v>20000</v>
      </c>
      <c r="E3089" s="5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8356</v>
      </c>
      <c r="O3089" s="10">
        <f t="shared" si="288"/>
        <v>0.625</v>
      </c>
      <c r="P3089" s="5">
        <f t="shared" si="289"/>
        <v>62.5</v>
      </c>
      <c r="Q3089" t="str">
        <f t="shared" si="290"/>
        <v>theater</v>
      </c>
      <c r="R3089" t="str">
        <f t="shared" si="291"/>
        <v>spaces</v>
      </c>
      <c r="S3089" s="14">
        <f t="shared" si="292"/>
        <v>42665.150347222225</v>
      </c>
      <c r="T3089" s="14">
        <f t="shared" si="293"/>
        <v>42725.192013888889</v>
      </c>
    </row>
    <row r="3090" spans="1:20" ht="30" x14ac:dyDescent="0.25">
      <c r="A3090">
        <v>3088</v>
      </c>
      <c r="B3090" s="3" t="s">
        <v>3088</v>
      </c>
      <c r="C3090" s="3" t="s">
        <v>7198</v>
      </c>
      <c r="D3090">
        <v>65000</v>
      </c>
      <c r="E3090" s="5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8356</v>
      </c>
      <c r="O3090" s="10">
        <f t="shared" si="288"/>
        <v>0.19384615384615383</v>
      </c>
      <c r="P3090" s="5">
        <f t="shared" si="289"/>
        <v>42</v>
      </c>
      <c r="Q3090" t="str">
        <f t="shared" si="290"/>
        <v>theater</v>
      </c>
      <c r="R3090" t="str">
        <f t="shared" si="291"/>
        <v>spaces</v>
      </c>
      <c r="S3090" s="14">
        <f t="shared" si="292"/>
        <v>41981.57230324074</v>
      </c>
      <c r="T3090" s="14">
        <f t="shared" si="293"/>
        <v>42012.570138888885</v>
      </c>
    </row>
    <row r="3091" spans="1:20" ht="30" x14ac:dyDescent="0.25">
      <c r="A3091">
        <v>3089</v>
      </c>
      <c r="B3091" s="3" t="s">
        <v>3089</v>
      </c>
      <c r="C3091" s="3" t="s">
        <v>7199</v>
      </c>
      <c r="D3091">
        <v>25000</v>
      </c>
      <c r="E3091" s="5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8356</v>
      </c>
      <c r="O3091" s="10">
        <f t="shared" si="288"/>
        <v>23.416</v>
      </c>
      <c r="P3091" s="5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4">
        <f t="shared" si="292"/>
        <v>42528.542627314819</v>
      </c>
      <c r="T3091" s="14">
        <f t="shared" si="293"/>
        <v>42560.082638888889</v>
      </c>
    </row>
    <row r="3092" spans="1:20" ht="45" x14ac:dyDescent="0.25">
      <c r="A3092">
        <v>3090</v>
      </c>
      <c r="B3092" s="3" t="s">
        <v>3090</v>
      </c>
      <c r="C3092" s="3" t="s">
        <v>7200</v>
      </c>
      <c r="D3092">
        <v>225000</v>
      </c>
      <c r="E3092" s="5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8356</v>
      </c>
      <c r="O3092" s="10">
        <f t="shared" si="288"/>
        <v>5.0808888888888886</v>
      </c>
      <c r="P3092" s="5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4">
        <f t="shared" si="292"/>
        <v>42065.818807870368</v>
      </c>
      <c r="T3092" s="14">
        <f t="shared" si="293"/>
        <v>42125.777141203704</v>
      </c>
    </row>
    <row r="3093" spans="1:20" ht="45" x14ac:dyDescent="0.25">
      <c r="A3093">
        <v>3091</v>
      </c>
      <c r="B3093" s="3" t="s">
        <v>3091</v>
      </c>
      <c r="C3093" s="3" t="s">
        <v>7201</v>
      </c>
      <c r="D3093">
        <v>5000</v>
      </c>
      <c r="E3093" s="5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8356</v>
      </c>
      <c r="O3093" s="10">
        <f t="shared" si="288"/>
        <v>15.920000000000002</v>
      </c>
      <c r="P3093" s="5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4">
        <f t="shared" si="292"/>
        <v>42566.948414351849</v>
      </c>
      <c r="T3093" s="14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 s="5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8356</v>
      </c>
      <c r="O3094" s="10">
        <f t="shared" si="288"/>
        <v>1.1831900000000002</v>
      </c>
      <c r="P3094" s="5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4">
        <f t="shared" si="292"/>
        <v>42255.619351851856</v>
      </c>
      <c r="T3094" s="14">
        <f t="shared" si="293"/>
        <v>42292.916666666672</v>
      </c>
    </row>
    <row r="3095" spans="1:20" ht="45" x14ac:dyDescent="0.25">
      <c r="A3095">
        <v>3093</v>
      </c>
      <c r="B3095" s="3" t="s">
        <v>3093</v>
      </c>
      <c r="C3095" s="3" t="s">
        <v>7203</v>
      </c>
      <c r="D3095">
        <v>4000</v>
      </c>
      <c r="E3095" s="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8356</v>
      </c>
      <c r="O3095" s="10">
        <f t="shared" si="288"/>
        <v>22.75</v>
      </c>
      <c r="P3095" s="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4">
        <f t="shared" si="292"/>
        <v>41760.909039351849</v>
      </c>
      <c r="T3095" s="14">
        <f t="shared" si="293"/>
        <v>41791.165972222225</v>
      </c>
    </row>
    <row r="3096" spans="1:20" ht="30" x14ac:dyDescent="0.25">
      <c r="A3096">
        <v>3094</v>
      </c>
      <c r="B3096" s="3" t="s">
        <v>3094</v>
      </c>
      <c r="C3096" s="3" t="s">
        <v>7204</v>
      </c>
      <c r="D3096">
        <v>100000</v>
      </c>
      <c r="E3096" s="5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8356</v>
      </c>
      <c r="O3096" s="10">
        <f t="shared" si="288"/>
        <v>2.5000000000000001E-2</v>
      </c>
      <c r="P3096" s="5">
        <f t="shared" si="289"/>
        <v>25</v>
      </c>
      <c r="Q3096" t="str">
        <f t="shared" si="290"/>
        <v>theater</v>
      </c>
      <c r="R3096" t="str">
        <f t="shared" si="291"/>
        <v>spaces</v>
      </c>
      <c r="S3096" s="14">
        <f t="shared" si="292"/>
        <v>42207.795787037037</v>
      </c>
      <c r="T3096" s="14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 s="5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8356</v>
      </c>
      <c r="O3097" s="10">
        <f t="shared" si="288"/>
        <v>0.33512064343163539</v>
      </c>
      <c r="P3097" s="5">
        <f t="shared" si="289"/>
        <v>50</v>
      </c>
      <c r="Q3097" t="str">
        <f t="shared" si="290"/>
        <v>theater</v>
      </c>
      <c r="R3097" t="str">
        <f t="shared" si="291"/>
        <v>spaces</v>
      </c>
      <c r="S3097" s="14">
        <f t="shared" si="292"/>
        <v>42523.025231481486</v>
      </c>
      <c r="T3097" s="14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 s="5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8356</v>
      </c>
      <c r="O3098" s="10">
        <f t="shared" si="288"/>
        <v>3.9750000000000001</v>
      </c>
      <c r="P3098" s="5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4">
        <f t="shared" si="292"/>
        <v>42114.825532407413</v>
      </c>
      <c r="T3098" s="14">
        <f t="shared" si="293"/>
        <v>42144.825532407413</v>
      </c>
    </row>
    <row r="3099" spans="1:20" ht="45" x14ac:dyDescent="0.25">
      <c r="A3099">
        <v>3097</v>
      </c>
      <c r="B3099" s="3" t="s">
        <v>3097</v>
      </c>
      <c r="C3099" s="3" t="s">
        <v>7207</v>
      </c>
      <c r="D3099">
        <v>10000</v>
      </c>
      <c r="E3099" s="5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8356</v>
      </c>
      <c r="O3099" s="10">
        <f t="shared" si="288"/>
        <v>17.150000000000002</v>
      </c>
      <c r="P3099" s="5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4">
        <f t="shared" si="292"/>
        <v>42629.503483796296</v>
      </c>
      <c r="T3099" s="14">
        <f t="shared" si="293"/>
        <v>42650.583333333328</v>
      </c>
    </row>
    <row r="3100" spans="1:20" ht="45" x14ac:dyDescent="0.25">
      <c r="A3100">
        <v>3098</v>
      </c>
      <c r="B3100" s="3" t="s">
        <v>3098</v>
      </c>
      <c r="C3100" s="3" t="s">
        <v>7208</v>
      </c>
      <c r="D3100">
        <v>48725</v>
      </c>
      <c r="E3100" s="5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8356</v>
      </c>
      <c r="O3100" s="10">
        <f t="shared" si="288"/>
        <v>3.6080041046690612</v>
      </c>
      <c r="P3100" s="5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4">
        <f t="shared" si="292"/>
        <v>42359.792233796295</v>
      </c>
      <c r="T3100" s="14">
        <f t="shared" si="293"/>
        <v>42408.01180555555</v>
      </c>
    </row>
    <row r="3101" spans="1:20" ht="45" x14ac:dyDescent="0.25">
      <c r="A3101">
        <v>3099</v>
      </c>
      <c r="B3101" s="3" t="s">
        <v>3099</v>
      </c>
      <c r="C3101" s="3" t="s">
        <v>7209</v>
      </c>
      <c r="D3101">
        <v>2000</v>
      </c>
      <c r="E3101" s="5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8356</v>
      </c>
      <c r="O3101" s="10">
        <f t="shared" si="288"/>
        <v>13.900000000000002</v>
      </c>
      <c r="P3101" s="5">
        <f t="shared" si="289"/>
        <v>55.6</v>
      </c>
      <c r="Q3101" t="str">
        <f t="shared" si="290"/>
        <v>theater</v>
      </c>
      <c r="R3101" t="str">
        <f t="shared" si="291"/>
        <v>spaces</v>
      </c>
      <c r="S3101" s="14">
        <f t="shared" si="292"/>
        <v>42382.189710648148</v>
      </c>
      <c r="T3101" s="14">
        <f t="shared" si="293"/>
        <v>42412.189710648148</v>
      </c>
    </row>
    <row r="3102" spans="1:20" ht="45" x14ac:dyDescent="0.25">
      <c r="A3102">
        <v>3100</v>
      </c>
      <c r="B3102" s="3" t="s">
        <v>3100</v>
      </c>
      <c r="C3102" s="3" t="s">
        <v>7210</v>
      </c>
      <c r="D3102">
        <v>12000</v>
      </c>
      <c r="E3102" s="5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8356</v>
      </c>
      <c r="O3102" s="10">
        <f t="shared" si="288"/>
        <v>15.225</v>
      </c>
      <c r="P3102" s="5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4">
        <f t="shared" si="292"/>
        <v>41902.622395833336</v>
      </c>
      <c r="T3102" s="14">
        <f t="shared" si="293"/>
        <v>41932.622395833336</v>
      </c>
    </row>
    <row r="3103" spans="1:20" ht="45" x14ac:dyDescent="0.25">
      <c r="A3103">
        <v>3101</v>
      </c>
      <c r="B3103" s="3" t="s">
        <v>3101</v>
      </c>
      <c r="C3103" s="3" t="s">
        <v>7211</v>
      </c>
      <c r="D3103">
        <v>2500</v>
      </c>
      <c r="E3103" s="5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8356</v>
      </c>
      <c r="O3103" s="10">
        <f t="shared" si="288"/>
        <v>12</v>
      </c>
      <c r="P3103" s="5">
        <f t="shared" si="289"/>
        <v>25</v>
      </c>
      <c r="Q3103" t="str">
        <f t="shared" si="290"/>
        <v>theater</v>
      </c>
      <c r="R3103" t="str">
        <f t="shared" si="291"/>
        <v>spaces</v>
      </c>
      <c r="S3103" s="14">
        <f t="shared" si="292"/>
        <v>42171.383530092593</v>
      </c>
      <c r="T3103" s="14">
        <f t="shared" si="293"/>
        <v>42201.330555555556</v>
      </c>
    </row>
    <row r="3104" spans="1:20" ht="45" x14ac:dyDescent="0.25">
      <c r="A3104">
        <v>3102</v>
      </c>
      <c r="B3104" s="3" t="s">
        <v>3102</v>
      </c>
      <c r="C3104" s="3" t="s">
        <v>7212</v>
      </c>
      <c r="D3104">
        <v>16000</v>
      </c>
      <c r="E3104" s="5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8356</v>
      </c>
      <c r="O3104" s="10">
        <f t="shared" si="288"/>
        <v>39.112499999999997</v>
      </c>
      <c r="P3104" s="5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4">
        <f t="shared" si="292"/>
        <v>42555.340486111112</v>
      </c>
      <c r="T3104" s="14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 s="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8356</v>
      </c>
      <c r="O3105" s="10">
        <f t="shared" si="288"/>
        <v>0.26829268292682928</v>
      </c>
      <c r="P3105" s="5">
        <f t="shared" si="289"/>
        <v>5.5</v>
      </c>
      <c r="Q3105" t="str">
        <f t="shared" si="290"/>
        <v>theater</v>
      </c>
      <c r="R3105" t="str">
        <f t="shared" si="291"/>
        <v>spaces</v>
      </c>
      <c r="S3105" s="14">
        <f t="shared" si="292"/>
        <v>42107.156319444446</v>
      </c>
      <c r="T3105" s="14">
        <f t="shared" si="293"/>
        <v>42167.156319444446</v>
      </c>
    </row>
    <row r="3106" spans="1:20" ht="45" x14ac:dyDescent="0.25">
      <c r="A3106">
        <v>3104</v>
      </c>
      <c r="B3106" s="3" t="s">
        <v>3104</v>
      </c>
      <c r="C3106" s="3" t="s">
        <v>7214</v>
      </c>
      <c r="D3106">
        <v>4000</v>
      </c>
      <c r="E3106" s="5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8356</v>
      </c>
      <c r="O3106" s="10">
        <f t="shared" si="288"/>
        <v>29.625</v>
      </c>
      <c r="P3106" s="5">
        <f t="shared" si="289"/>
        <v>237</v>
      </c>
      <c r="Q3106" t="str">
        <f t="shared" si="290"/>
        <v>theater</v>
      </c>
      <c r="R3106" t="str">
        <f t="shared" si="291"/>
        <v>spaces</v>
      </c>
      <c r="S3106" s="14">
        <f t="shared" si="292"/>
        <v>42006.908692129626</v>
      </c>
      <c r="T3106" s="14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 s="5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8356</v>
      </c>
      <c r="O3107" s="10">
        <f t="shared" si="288"/>
        <v>42.360992301112063</v>
      </c>
      <c r="P3107" s="5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4">
        <f t="shared" si="292"/>
        <v>41876.718935185185</v>
      </c>
      <c r="T3107" s="14">
        <f t="shared" si="293"/>
        <v>41931.208333333336</v>
      </c>
    </row>
    <row r="3108" spans="1:20" ht="45" x14ac:dyDescent="0.25">
      <c r="A3108">
        <v>3106</v>
      </c>
      <c r="B3108" s="3" t="s">
        <v>3106</v>
      </c>
      <c r="C3108" s="3" t="s">
        <v>7216</v>
      </c>
      <c r="D3108">
        <v>1000</v>
      </c>
      <c r="E3108" s="5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8356</v>
      </c>
      <c r="O3108" s="10">
        <f t="shared" si="288"/>
        <v>4.1000000000000005</v>
      </c>
      <c r="P3108" s="5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4">
        <f t="shared" si="292"/>
        <v>42241.429120370376</v>
      </c>
      <c r="T3108" s="14">
        <f t="shared" si="293"/>
        <v>42263.916666666672</v>
      </c>
    </row>
    <row r="3109" spans="1:20" ht="45" x14ac:dyDescent="0.25">
      <c r="A3109">
        <v>3107</v>
      </c>
      <c r="B3109" s="3" t="s">
        <v>3107</v>
      </c>
      <c r="C3109" s="3" t="s">
        <v>7217</v>
      </c>
      <c r="D3109">
        <v>40000</v>
      </c>
      <c r="E3109" s="5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8356</v>
      </c>
      <c r="O3109" s="10">
        <f t="shared" si="288"/>
        <v>19.762499999999999</v>
      </c>
      <c r="P3109" s="5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4">
        <f t="shared" si="292"/>
        <v>42128.814247685179</v>
      </c>
      <c r="T3109" s="14">
        <f t="shared" si="293"/>
        <v>42135.814247685179</v>
      </c>
    </row>
    <row r="3110" spans="1:20" x14ac:dyDescent="0.25">
      <c r="A3110">
        <v>3108</v>
      </c>
      <c r="B3110" s="3" t="s">
        <v>3108</v>
      </c>
      <c r="C3110" s="3" t="s">
        <v>7218</v>
      </c>
      <c r="D3110">
        <v>50000</v>
      </c>
      <c r="E3110" s="5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8356</v>
      </c>
      <c r="O3110" s="10">
        <f t="shared" si="288"/>
        <v>5.1999999999999998E-2</v>
      </c>
      <c r="P3110" s="5">
        <f t="shared" si="289"/>
        <v>13</v>
      </c>
      <c r="Q3110" t="str">
        <f t="shared" si="290"/>
        <v>theater</v>
      </c>
      <c r="R3110" t="str">
        <f t="shared" si="291"/>
        <v>spaces</v>
      </c>
      <c r="S3110" s="14">
        <f t="shared" si="292"/>
        <v>42062.680486111116</v>
      </c>
      <c r="T3110" s="14">
        <f t="shared" si="293"/>
        <v>42122.638819444444</v>
      </c>
    </row>
    <row r="3111" spans="1:20" ht="45" x14ac:dyDescent="0.25">
      <c r="A3111">
        <v>3109</v>
      </c>
      <c r="B3111" s="3" t="s">
        <v>3109</v>
      </c>
      <c r="C3111" s="3" t="s">
        <v>7219</v>
      </c>
      <c r="D3111">
        <v>26500</v>
      </c>
      <c r="E3111" s="5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8356</v>
      </c>
      <c r="O3111" s="10">
        <f t="shared" si="288"/>
        <v>25.030188679245285</v>
      </c>
      <c r="P3111" s="5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4">
        <f t="shared" si="292"/>
        <v>41844.125115740739</v>
      </c>
      <c r="T3111" s="14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 s="5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8356</v>
      </c>
      <c r="O3112" s="10">
        <f t="shared" si="288"/>
        <v>0.04</v>
      </c>
      <c r="P3112" s="5">
        <f t="shared" si="289"/>
        <v>10</v>
      </c>
      <c r="Q3112" t="str">
        <f t="shared" si="290"/>
        <v>theater</v>
      </c>
      <c r="R3112" t="str">
        <f t="shared" si="291"/>
        <v>spaces</v>
      </c>
      <c r="S3112" s="14">
        <f t="shared" si="292"/>
        <v>42745.031469907408</v>
      </c>
      <c r="T3112" s="14">
        <f t="shared" si="293"/>
        <v>42785.031469907408</v>
      </c>
    </row>
    <row r="3113" spans="1:20" ht="30" x14ac:dyDescent="0.25">
      <c r="A3113">
        <v>3111</v>
      </c>
      <c r="B3113" s="3" t="s">
        <v>3111</v>
      </c>
      <c r="C3113" s="3" t="s">
        <v>7221</v>
      </c>
      <c r="D3113">
        <v>20000</v>
      </c>
      <c r="E3113" s="5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8356</v>
      </c>
      <c r="O3113" s="10">
        <f t="shared" si="288"/>
        <v>26.640000000000004</v>
      </c>
      <c r="P3113" s="5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4">
        <f t="shared" si="292"/>
        <v>41885.595138888886</v>
      </c>
      <c r="T3113" s="14">
        <f t="shared" si="293"/>
        <v>41916.595138888886</v>
      </c>
    </row>
    <row r="3114" spans="1:20" ht="45" x14ac:dyDescent="0.25">
      <c r="A3114">
        <v>3112</v>
      </c>
      <c r="B3114" s="3" t="s">
        <v>3112</v>
      </c>
      <c r="C3114" s="3" t="s">
        <v>7222</v>
      </c>
      <c r="D3114">
        <v>11000</v>
      </c>
      <c r="E3114" s="5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8356</v>
      </c>
      <c r="O3114" s="10">
        <f t="shared" si="288"/>
        <v>4.7363636363636363</v>
      </c>
      <c r="P3114" s="5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4">
        <f t="shared" si="292"/>
        <v>42615.121921296297</v>
      </c>
      <c r="T3114" s="14">
        <f t="shared" si="293"/>
        <v>42675.121921296297</v>
      </c>
    </row>
    <row r="3115" spans="1:20" ht="45" x14ac:dyDescent="0.25">
      <c r="A3115">
        <v>3113</v>
      </c>
      <c r="B3115" s="3" t="s">
        <v>3113</v>
      </c>
      <c r="C3115" s="3" t="s">
        <v>7223</v>
      </c>
      <c r="D3115">
        <v>109225</v>
      </c>
      <c r="E3115" s="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8356</v>
      </c>
      <c r="O3115" s="10">
        <f t="shared" si="288"/>
        <v>4.2435339894712749</v>
      </c>
      <c r="P3115" s="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4">
        <f t="shared" si="292"/>
        <v>42081.731273148151</v>
      </c>
      <c r="T3115" s="14">
        <f t="shared" si="293"/>
        <v>42111.731273148151</v>
      </c>
    </row>
    <row r="3116" spans="1:20" ht="45" x14ac:dyDescent="0.25">
      <c r="A3116">
        <v>3114</v>
      </c>
      <c r="B3116" s="3" t="s">
        <v>3114</v>
      </c>
      <c r="C3116" s="3" t="s">
        <v>7224</v>
      </c>
      <c r="D3116">
        <v>75000</v>
      </c>
      <c r="E3116" s="5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8356</v>
      </c>
      <c r="O3116" s="10">
        <f t="shared" si="288"/>
        <v>0</v>
      </c>
      <c r="P3116" s="5" t="str">
        <f t="shared" si="289"/>
        <v>0</v>
      </c>
      <c r="Q3116" t="str">
        <f t="shared" si="290"/>
        <v>theater</v>
      </c>
      <c r="R3116" t="str">
        <f t="shared" si="291"/>
        <v>spaces</v>
      </c>
      <c r="S3116" s="14">
        <f t="shared" si="292"/>
        <v>41843.632523148146</v>
      </c>
      <c r="T3116" s="14">
        <f t="shared" si="293"/>
        <v>41903.632523148146</v>
      </c>
    </row>
    <row r="3117" spans="1:20" ht="45" x14ac:dyDescent="0.25">
      <c r="A3117">
        <v>3115</v>
      </c>
      <c r="B3117" s="3" t="s">
        <v>3115</v>
      </c>
      <c r="C3117" s="3" t="s">
        <v>7225</v>
      </c>
      <c r="D3117">
        <v>10000</v>
      </c>
      <c r="E3117" s="5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8356</v>
      </c>
      <c r="O3117" s="10">
        <f t="shared" si="288"/>
        <v>3</v>
      </c>
      <c r="P3117" s="5">
        <f t="shared" si="289"/>
        <v>300</v>
      </c>
      <c r="Q3117" t="str">
        <f t="shared" si="290"/>
        <v>theater</v>
      </c>
      <c r="R3117" t="str">
        <f t="shared" si="291"/>
        <v>spaces</v>
      </c>
      <c r="S3117" s="14">
        <f t="shared" si="292"/>
        <v>42496.447071759263</v>
      </c>
      <c r="T3117" s="14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 s="5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8356</v>
      </c>
      <c r="O3118" s="10">
        <f t="shared" si="288"/>
        <v>57.333333333333336</v>
      </c>
      <c r="P3118" s="5">
        <f t="shared" si="289"/>
        <v>43</v>
      </c>
      <c r="Q3118" t="str">
        <f t="shared" si="290"/>
        <v>theater</v>
      </c>
      <c r="R3118" t="str">
        <f t="shared" si="291"/>
        <v>spaces</v>
      </c>
      <c r="S3118" s="14">
        <f t="shared" si="292"/>
        <v>42081.515335648146</v>
      </c>
      <c r="T3118" s="14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 s="5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8356</v>
      </c>
      <c r="O3119" s="10">
        <f t="shared" si="288"/>
        <v>0.1</v>
      </c>
      <c r="P3119" s="5">
        <f t="shared" si="289"/>
        <v>1</v>
      </c>
      <c r="Q3119" t="str">
        <f t="shared" si="290"/>
        <v>theater</v>
      </c>
      <c r="R3119" t="str">
        <f t="shared" si="291"/>
        <v>spaces</v>
      </c>
      <c r="S3119" s="14">
        <f t="shared" si="292"/>
        <v>42509.374537037031</v>
      </c>
      <c r="T3119" s="14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 s="5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8356</v>
      </c>
      <c r="O3120" s="10">
        <f t="shared" si="288"/>
        <v>0.31</v>
      </c>
      <c r="P3120" s="5">
        <f t="shared" si="289"/>
        <v>775</v>
      </c>
      <c r="Q3120" t="str">
        <f t="shared" si="290"/>
        <v>theater</v>
      </c>
      <c r="R3120" t="str">
        <f t="shared" si="291"/>
        <v>spaces</v>
      </c>
      <c r="S3120" s="14">
        <f t="shared" si="292"/>
        <v>42534.649571759262</v>
      </c>
      <c r="T3120" s="14">
        <f t="shared" si="293"/>
        <v>42553.649571759262</v>
      </c>
    </row>
    <row r="3121" spans="1:20" ht="45" x14ac:dyDescent="0.25">
      <c r="A3121">
        <v>3119</v>
      </c>
      <c r="B3121" s="3" t="s">
        <v>3119</v>
      </c>
      <c r="C3121" s="3" t="s">
        <v>7229</v>
      </c>
      <c r="D3121">
        <v>10000</v>
      </c>
      <c r="E3121" s="5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8356</v>
      </c>
      <c r="O3121" s="10">
        <f t="shared" si="288"/>
        <v>0.05</v>
      </c>
      <c r="P3121" s="5">
        <f t="shared" si="289"/>
        <v>5</v>
      </c>
      <c r="Q3121" t="str">
        <f t="shared" si="290"/>
        <v>theater</v>
      </c>
      <c r="R3121" t="str">
        <f t="shared" si="291"/>
        <v>spaces</v>
      </c>
      <c r="S3121" s="14">
        <f t="shared" si="292"/>
        <v>42060.04550925926</v>
      </c>
      <c r="T3121" s="14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 s="5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8356</v>
      </c>
      <c r="O3122" s="10">
        <f t="shared" si="288"/>
        <v>9.8461538461538465E-3</v>
      </c>
      <c r="P3122" s="5">
        <f t="shared" si="289"/>
        <v>12.8</v>
      </c>
      <c r="Q3122" t="str">
        <f t="shared" si="290"/>
        <v>theater</v>
      </c>
      <c r="R3122" t="str">
        <f t="shared" si="291"/>
        <v>spaces</v>
      </c>
      <c r="S3122" s="14">
        <f t="shared" si="292"/>
        <v>42435.942083333335</v>
      </c>
      <c r="T3122" s="14">
        <f t="shared" si="293"/>
        <v>42495.900416666671</v>
      </c>
    </row>
    <row r="3123" spans="1:20" ht="30" x14ac:dyDescent="0.25">
      <c r="A3123">
        <v>3121</v>
      </c>
      <c r="B3123" s="3" t="s">
        <v>3121</v>
      </c>
      <c r="C3123" s="3" t="s">
        <v>7231</v>
      </c>
      <c r="D3123">
        <v>1500</v>
      </c>
      <c r="E3123" s="5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8356</v>
      </c>
      <c r="O3123" s="10">
        <f t="shared" si="288"/>
        <v>0.66666666666666674</v>
      </c>
      <c r="P3123" s="5">
        <f t="shared" si="289"/>
        <v>10</v>
      </c>
      <c r="Q3123" t="str">
        <f t="shared" si="290"/>
        <v>theater</v>
      </c>
      <c r="R3123" t="str">
        <f t="shared" si="291"/>
        <v>spaces</v>
      </c>
      <c r="S3123" s="14">
        <f t="shared" si="292"/>
        <v>41848.679803240739</v>
      </c>
      <c r="T3123" s="14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 s="5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8356</v>
      </c>
      <c r="O3124" s="10">
        <f t="shared" si="288"/>
        <v>58.291457286432156</v>
      </c>
      <c r="P3124" s="5">
        <f t="shared" si="289"/>
        <v>58</v>
      </c>
      <c r="Q3124" t="str">
        <f t="shared" si="290"/>
        <v>theater</v>
      </c>
      <c r="R3124" t="str">
        <f t="shared" si="291"/>
        <v>spaces</v>
      </c>
      <c r="S3124" s="14">
        <f t="shared" si="292"/>
        <v>42678.932083333333</v>
      </c>
      <c r="T3124" s="14">
        <f t="shared" si="293"/>
        <v>42683.973750000005</v>
      </c>
    </row>
    <row r="3125" spans="1:20" ht="45" x14ac:dyDescent="0.25">
      <c r="A3125">
        <v>3123</v>
      </c>
      <c r="B3125" s="3" t="s">
        <v>3123</v>
      </c>
      <c r="C3125" s="3" t="s">
        <v>7233</v>
      </c>
      <c r="D3125">
        <v>125000</v>
      </c>
      <c r="E3125" s="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8356</v>
      </c>
      <c r="O3125" s="10">
        <f t="shared" si="288"/>
        <v>68.153599999999997</v>
      </c>
      <c r="P3125" s="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4">
        <f t="shared" si="292"/>
        <v>42530.993032407408</v>
      </c>
      <c r="T3125" s="14">
        <f t="shared" si="293"/>
        <v>42560.993032407408</v>
      </c>
    </row>
    <row r="3126" spans="1:20" ht="30" x14ac:dyDescent="0.25">
      <c r="A3126">
        <v>3124</v>
      </c>
      <c r="B3126" s="3" t="s">
        <v>3124</v>
      </c>
      <c r="C3126" s="3" t="s">
        <v>7234</v>
      </c>
      <c r="D3126">
        <v>800000</v>
      </c>
      <c r="E3126" s="5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8356</v>
      </c>
      <c r="O3126" s="10">
        <f t="shared" si="288"/>
        <v>3.2499999999999999E-3</v>
      </c>
      <c r="P3126" s="5">
        <f t="shared" si="289"/>
        <v>6.5</v>
      </c>
      <c r="Q3126" t="str">
        <f t="shared" si="290"/>
        <v>theater</v>
      </c>
      <c r="R3126" t="str">
        <f t="shared" si="291"/>
        <v>spaces</v>
      </c>
      <c r="S3126" s="14">
        <f t="shared" si="292"/>
        <v>41977.780104166668</v>
      </c>
      <c r="T3126" s="14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 s="5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8356</v>
      </c>
      <c r="O3127" s="10">
        <f t="shared" si="288"/>
        <v>0</v>
      </c>
      <c r="P3127" s="5" t="str">
        <f t="shared" si="289"/>
        <v>0</v>
      </c>
      <c r="Q3127" t="str">
        <f t="shared" si="290"/>
        <v>theater</v>
      </c>
      <c r="R3127" t="str">
        <f t="shared" si="291"/>
        <v>spaces</v>
      </c>
      <c r="S3127" s="14">
        <f t="shared" si="292"/>
        <v>42346.20685185185</v>
      </c>
      <c r="T3127" s="14">
        <f t="shared" si="293"/>
        <v>42376.20685185185</v>
      </c>
    </row>
    <row r="3128" spans="1:20" ht="75" x14ac:dyDescent="0.25">
      <c r="A3128">
        <v>3126</v>
      </c>
      <c r="B3128" s="3" t="s">
        <v>3126</v>
      </c>
      <c r="C3128" s="3" t="s">
        <v>7236</v>
      </c>
      <c r="D3128">
        <v>25000</v>
      </c>
      <c r="E3128" s="5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8356</v>
      </c>
      <c r="O3128" s="10">
        <f t="shared" si="288"/>
        <v>4.16</v>
      </c>
      <c r="P3128" s="5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4">
        <f t="shared" si="292"/>
        <v>42427.01807870371</v>
      </c>
      <c r="T3128" s="14">
        <f t="shared" si="293"/>
        <v>42456.976412037038</v>
      </c>
    </row>
    <row r="3129" spans="1:20" ht="45" x14ac:dyDescent="0.25">
      <c r="A3129">
        <v>3127</v>
      </c>
      <c r="B3129" s="3" t="s">
        <v>3127</v>
      </c>
      <c r="C3129" s="3" t="s">
        <v>7237</v>
      </c>
      <c r="D3129">
        <v>100000</v>
      </c>
      <c r="E3129" s="5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8356</v>
      </c>
      <c r="O3129" s="10">
        <f t="shared" si="288"/>
        <v>0</v>
      </c>
      <c r="P3129" s="5" t="str">
        <f t="shared" si="289"/>
        <v>0</v>
      </c>
      <c r="Q3129" t="str">
        <f t="shared" si="290"/>
        <v>theater</v>
      </c>
      <c r="R3129" t="str">
        <f t="shared" si="291"/>
        <v>spaces</v>
      </c>
      <c r="S3129" s="14">
        <f t="shared" si="292"/>
        <v>42034.856817129628</v>
      </c>
      <c r="T3129" s="14">
        <f t="shared" si="293"/>
        <v>42064.856817129628</v>
      </c>
    </row>
    <row r="3130" spans="1:20" ht="45" x14ac:dyDescent="0.25">
      <c r="A3130">
        <v>3128</v>
      </c>
      <c r="B3130" s="3" t="s">
        <v>3128</v>
      </c>
      <c r="C3130" s="3" t="s">
        <v>7238</v>
      </c>
      <c r="D3130">
        <v>15000</v>
      </c>
      <c r="E3130" s="5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8324</v>
      </c>
      <c r="O3130" s="10">
        <f t="shared" si="288"/>
        <v>108.60666666666667</v>
      </c>
      <c r="P3130" s="5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4">
        <f t="shared" si="292"/>
        <v>42780.825706018513</v>
      </c>
      <c r="T3130" s="14">
        <f t="shared" si="293"/>
        <v>42810.784039351856</v>
      </c>
    </row>
    <row r="3131" spans="1:20" ht="45" x14ac:dyDescent="0.25">
      <c r="A3131">
        <v>3129</v>
      </c>
      <c r="B3131" s="3" t="s">
        <v>3129</v>
      </c>
      <c r="C3131" s="3" t="s">
        <v>7239</v>
      </c>
      <c r="D3131">
        <v>1250</v>
      </c>
      <c r="E3131" s="5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8324</v>
      </c>
      <c r="O3131" s="10">
        <f t="shared" si="288"/>
        <v>0.8</v>
      </c>
      <c r="P3131" s="5">
        <f t="shared" si="289"/>
        <v>10</v>
      </c>
      <c r="Q3131" t="str">
        <f t="shared" si="290"/>
        <v>theater</v>
      </c>
      <c r="R3131" t="str">
        <f t="shared" si="291"/>
        <v>plays</v>
      </c>
      <c r="S3131" s="14">
        <f t="shared" si="292"/>
        <v>42803.842812499999</v>
      </c>
      <c r="T3131" s="14">
        <f t="shared" si="293"/>
        <v>42843.801145833335</v>
      </c>
    </row>
    <row r="3132" spans="1:20" ht="30" x14ac:dyDescent="0.25">
      <c r="A3132">
        <v>3130</v>
      </c>
      <c r="B3132" s="3" t="s">
        <v>3130</v>
      </c>
      <c r="C3132" s="3" t="s">
        <v>7240</v>
      </c>
      <c r="D3132">
        <v>10000</v>
      </c>
      <c r="E3132" s="5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8324</v>
      </c>
      <c r="O3132" s="10">
        <f t="shared" si="288"/>
        <v>3.75</v>
      </c>
      <c r="P3132" s="5">
        <f t="shared" si="289"/>
        <v>93.75</v>
      </c>
      <c r="Q3132" t="str">
        <f t="shared" si="290"/>
        <v>theater</v>
      </c>
      <c r="R3132" t="str">
        <f t="shared" si="291"/>
        <v>plays</v>
      </c>
      <c r="S3132" s="14">
        <f t="shared" si="292"/>
        <v>42808.640231481477</v>
      </c>
      <c r="T3132" s="14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 s="5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8324</v>
      </c>
      <c r="O3133" s="10">
        <f t="shared" si="288"/>
        <v>15.731707317073171</v>
      </c>
      <c r="P3133" s="5">
        <f t="shared" si="289"/>
        <v>53.75</v>
      </c>
      <c r="Q3133" t="str">
        <f t="shared" si="290"/>
        <v>theater</v>
      </c>
      <c r="R3133" t="str">
        <f t="shared" si="291"/>
        <v>plays</v>
      </c>
      <c r="S3133" s="14">
        <f t="shared" si="292"/>
        <v>42803.579224537039</v>
      </c>
      <c r="T3133" s="14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 s="5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8324</v>
      </c>
      <c r="O3134" s="10">
        <f t="shared" si="288"/>
        <v>3.3333333333333333E-2</v>
      </c>
      <c r="P3134" s="5">
        <f t="shared" si="289"/>
        <v>10</v>
      </c>
      <c r="Q3134" t="str">
        <f t="shared" si="290"/>
        <v>theater</v>
      </c>
      <c r="R3134" t="str">
        <f t="shared" si="291"/>
        <v>plays</v>
      </c>
      <c r="S3134" s="14">
        <f t="shared" si="292"/>
        <v>42786.350231481483</v>
      </c>
      <c r="T3134" s="14">
        <f t="shared" si="293"/>
        <v>42846.308564814812</v>
      </c>
    </row>
    <row r="3135" spans="1:20" ht="45" x14ac:dyDescent="0.25">
      <c r="A3135">
        <v>3133</v>
      </c>
      <c r="B3135" s="3" t="s">
        <v>3133</v>
      </c>
      <c r="C3135" s="3" t="s">
        <v>7243</v>
      </c>
      <c r="D3135">
        <v>500</v>
      </c>
      <c r="E3135" s="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8324</v>
      </c>
      <c r="O3135" s="10">
        <f t="shared" si="288"/>
        <v>108</v>
      </c>
      <c r="P3135" s="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4">
        <f t="shared" si="292"/>
        <v>42788.565208333333</v>
      </c>
      <c r="T3135" s="14">
        <f t="shared" si="293"/>
        <v>42818.523541666669</v>
      </c>
    </row>
    <row r="3136" spans="1:20" ht="45" x14ac:dyDescent="0.25">
      <c r="A3136">
        <v>3134</v>
      </c>
      <c r="B3136" s="3" t="s">
        <v>3134</v>
      </c>
      <c r="C3136" s="3" t="s">
        <v>7244</v>
      </c>
      <c r="D3136">
        <v>1000</v>
      </c>
      <c r="E3136" s="5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8324</v>
      </c>
      <c r="O3136" s="10">
        <f t="shared" si="288"/>
        <v>22.5</v>
      </c>
      <c r="P3136" s="5">
        <f t="shared" si="289"/>
        <v>18.75</v>
      </c>
      <c r="Q3136" t="str">
        <f t="shared" si="290"/>
        <v>theater</v>
      </c>
      <c r="R3136" t="str">
        <f t="shared" si="291"/>
        <v>plays</v>
      </c>
      <c r="S3136" s="14">
        <f t="shared" si="292"/>
        <v>42800.720127314817</v>
      </c>
      <c r="T3136" s="14">
        <f t="shared" si="293"/>
        <v>42821.678460648152</v>
      </c>
    </row>
    <row r="3137" spans="1:20" ht="45" x14ac:dyDescent="0.25">
      <c r="A3137">
        <v>3135</v>
      </c>
      <c r="B3137" s="3" t="s">
        <v>3135</v>
      </c>
      <c r="C3137" s="3" t="s">
        <v>7245</v>
      </c>
      <c r="D3137">
        <v>777</v>
      </c>
      <c r="E3137" s="5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8324</v>
      </c>
      <c r="O3137" s="10">
        <f t="shared" si="288"/>
        <v>20.849420849420849</v>
      </c>
      <c r="P3137" s="5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4">
        <f t="shared" si="292"/>
        <v>42807.151863425926</v>
      </c>
      <c r="T3137" s="14">
        <f t="shared" si="293"/>
        <v>42829.151863425926</v>
      </c>
    </row>
    <row r="3138" spans="1:20" ht="45" x14ac:dyDescent="0.25">
      <c r="A3138">
        <v>3136</v>
      </c>
      <c r="B3138" s="3" t="s">
        <v>3136</v>
      </c>
      <c r="C3138" s="3" t="s">
        <v>7246</v>
      </c>
      <c r="D3138">
        <v>500</v>
      </c>
      <c r="E3138" s="5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8324</v>
      </c>
      <c r="O3138" s="10">
        <f t="shared" ref="O3138:O3201" si="294">(E3138/D3138)*100</f>
        <v>127.8</v>
      </c>
      <c r="P3138" s="5">
        <f t="shared" ref="P3138:P3201" si="295">IFERROR((E3138/L3138),"0")</f>
        <v>29.045454545454547</v>
      </c>
      <c r="Q3138" t="str">
        <f t="shared" ref="Q3138:Q3201" si="296">LEFT(N3138,FIND("/",N3138)-1)</f>
        <v>theater</v>
      </c>
      <c r="R3138" t="str">
        <f t="shared" ref="R3138:R3201" si="297">RIGHT(N3138,LEN(N3138)-SEARCH("/",N3138))</f>
        <v>plays</v>
      </c>
      <c r="S3138" s="14">
        <f t="shared" ref="S3138:S3201" si="298">(((J3138/60)/60)/24) + DATE(1970,1,1)</f>
        <v>42789.462430555555</v>
      </c>
      <c r="T3138" s="14">
        <f t="shared" ref="T3138:T3201" si="299">(((I3138/60)/60)/24) + DATE(1970,1,1)</f>
        <v>42825.957638888889</v>
      </c>
    </row>
    <row r="3139" spans="1:20" ht="30" x14ac:dyDescent="0.25">
      <c r="A3139">
        <v>3137</v>
      </c>
      <c r="B3139" s="3" t="s">
        <v>3137</v>
      </c>
      <c r="C3139" s="3" t="s">
        <v>7247</v>
      </c>
      <c r="D3139">
        <v>1500</v>
      </c>
      <c r="E3139" s="5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8324</v>
      </c>
      <c r="O3139" s="10">
        <f t="shared" si="294"/>
        <v>3.3333333333333335</v>
      </c>
      <c r="P3139" s="5">
        <f t="shared" si="295"/>
        <v>50</v>
      </c>
      <c r="Q3139" t="str">
        <f t="shared" si="296"/>
        <v>theater</v>
      </c>
      <c r="R3139" t="str">
        <f t="shared" si="297"/>
        <v>plays</v>
      </c>
      <c r="S3139" s="14">
        <f t="shared" si="298"/>
        <v>42807.885057870371</v>
      </c>
      <c r="T3139" s="14">
        <f t="shared" si="299"/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 s="5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8324</v>
      </c>
      <c r="O3140" s="10">
        <f t="shared" si="294"/>
        <v>0</v>
      </c>
      <c r="P3140" s="5" t="str">
        <f t="shared" si="295"/>
        <v>0</v>
      </c>
      <c r="Q3140" t="str">
        <f t="shared" si="296"/>
        <v>theater</v>
      </c>
      <c r="R3140" t="str">
        <f t="shared" si="297"/>
        <v>plays</v>
      </c>
      <c r="S3140" s="14">
        <f t="shared" si="298"/>
        <v>42809.645914351851</v>
      </c>
      <c r="T3140" s="14">
        <f t="shared" si="299"/>
        <v>42828.645914351851</v>
      </c>
    </row>
    <row r="3141" spans="1:20" ht="45" x14ac:dyDescent="0.25">
      <c r="A3141">
        <v>3139</v>
      </c>
      <c r="B3141" s="3" t="s">
        <v>3139</v>
      </c>
      <c r="C3141" s="3" t="s">
        <v>7249</v>
      </c>
      <c r="D3141">
        <v>50000</v>
      </c>
      <c r="E3141" s="5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8324</v>
      </c>
      <c r="O3141" s="10">
        <f t="shared" si="294"/>
        <v>5.4</v>
      </c>
      <c r="P3141" s="5">
        <f t="shared" si="295"/>
        <v>450</v>
      </c>
      <c r="Q3141" t="str">
        <f t="shared" si="296"/>
        <v>theater</v>
      </c>
      <c r="R3141" t="str">
        <f t="shared" si="297"/>
        <v>plays</v>
      </c>
      <c r="S3141" s="14">
        <f t="shared" si="298"/>
        <v>42785.270370370374</v>
      </c>
      <c r="T3141" s="14">
        <f t="shared" si="299"/>
        <v>42819.189583333333</v>
      </c>
    </row>
    <row r="3142" spans="1:20" ht="45" x14ac:dyDescent="0.25">
      <c r="A3142">
        <v>3140</v>
      </c>
      <c r="B3142" s="3" t="s">
        <v>3140</v>
      </c>
      <c r="C3142" s="3" t="s">
        <v>7250</v>
      </c>
      <c r="D3142">
        <v>10000</v>
      </c>
      <c r="E3142" s="5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8324</v>
      </c>
      <c r="O3142" s="10">
        <f t="shared" si="294"/>
        <v>0.96</v>
      </c>
      <c r="P3142" s="5">
        <f t="shared" si="295"/>
        <v>24</v>
      </c>
      <c r="Q3142" t="str">
        <f t="shared" si="296"/>
        <v>theater</v>
      </c>
      <c r="R3142" t="str">
        <f t="shared" si="297"/>
        <v>plays</v>
      </c>
      <c r="S3142" s="14">
        <f t="shared" si="298"/>
        <v>42802.718784722223</v>
      </c>
      <c r="T3142" s="14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 s="5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8324</v>
      </c>
      <c r="O3143" s="10">
        <f t="shared" si="294"/>
        <v>51.6</v>
      </c>
      <c r="P3143" s="5">
        <f t="shared" si="295"/>
        <v>32.25</v>
      </c>
      <c r="Q3143" t="str">
        <f t="shared" si="296"/>
        <v>theater</v>
      </c>
      <c r="R3143" t="str">
        <f t="shared" si="297"/>
        <v>plays</v>
      </c>
      <c r="S3143" s="14">
        <f t="shared" si="298"/>
        <v>42800.753333333334</v>
      </c>
      <c r="T3143" s="14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 s="5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8324</v>
      </c>
      <c r="O3144" s="10">
        <f t="shared" si="294"/>
        <v>1.6363636363636365</v>
      </c>
      <c r="P3144" s="5">
        <f t="shared" si="295"/>
        <v>15</v>
      </c>
      <c r="Q3144" t="str">
        <f t="shared" si="296"/>
        <v>theater</v>
      </c>
      <c r="R3144" t="str">
        <f t="shared" si="297"/>
        <v>plays</v>
      </c>
      <c r="S3144" s="14">
        <f t="shared" si="298"/>
        <v>42783.513182870374</v>
      </c>
      <c r="T3144" s="14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 s="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8324</v>
      </c>
      <c r="O3145" s="10">
        <f t="shared" si="294"/>
        <v>0</v>
      </c>
      <c r="P3145" s="5" t="str">
        <f t="shared" si="295"/>
        <v>0</v>
      </c>
      <c r="Q3145" t="str">
        <f t="shared" si="296"/>
        <v>theater</v>
      </c>
      <c r="R3145" t="str">
        <f t="shared" si="297"/>
        <v>plays</v>
      </c>
      <c r="S3145" s="14">
        <f t="shared" si="298"/>
        <v>42808.358287037037</v>
      </c>
      <c r="T3145" s="14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 s="5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8324</v>
      </c>
      <c r="O3146" s="10">
        <f t="shared" si="294"/>
        <v>75.400000000000006</v>
      </c>
      <c r="P3146" s="5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4">
        <f t="shared" si="298"/>
        <v>42796.538275462968</v>
      </c>
      <c r="T3146" s="14">
        <f t="shared" si="299"/>
        <v>42813.25</v>
      </c>
    </row>
    <row r="3147" spans="1:20" ht="30" x14ac:dyDescent="0.25">
      <c r="A3147">
        <v>3145</v>
      </c>
      <c r="B3147" s="3" t="s">
        <v>3145</v>
      </c>
      <c r="C3147" s="3" t="s">
        <v>7255</v>
      </c>
      <c r="D3147">
        <v>25000</v>
      </c>
      <c r="E3147" s="5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8324</v>
      </c>
      <c r="O3147" s="10">
        <f t="shared" si="294"/>
        <v>0</v>
      </c>
      <c r="P3147" s="5" t="str">
        <f t="shared" si="295"/>
        <v>0</v>
      </c>
      <c r="Q3147" t="str">
        <f t="shared" si="296"/>
        <v>theater</v>
      </c>
      <c r="R3147" t="str">
        <f t="shared" si="297"/>
        <v>plays</v>
      </c>
      <c r="S3147" s="14">
        <f t="shared" si="298"/>
        <v>42762.040902777779</v>
      </c>
      <c r="T3147" s="14">
        <f t="shared" si="299"/>
        <v>42821.999236111107</v>
      </c>
    </row>
    <row r="3148" spans="1:20" ht="30" x14ac:dyDescent="0.25">
      <c r="A3148">
        <v>3146</v>
      </c>
      <c r="B3148" s="3" t="s">
        <v>3146</v>
      </c>
      <c r="C3148" s="3" t="s">
        <v>7256</v>
      </c>
      <c r="D3148">
        <v>50000</v>
      </c>
      <c r="E3148" s="5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8324</v>
      </c>
      <c r="O3148" s="10">
        <f t="shared" si="294"/>
        <v>10.5</v>
      </c>
      <c r="P3148" s="5">
        <f t="shared" si="295"/>
        <v>437.5</v>
      </c>
      <c r="Q3148" t="str">
        <f t="shared" si="296"/>
        <v>theater</v>
      </c>
      <c r="R3148" t="str">
        <f t="shared" si="297"/>
        <v>plays</v>
      </c>
      <c r="S3148" s="14">
        <f t="shared" si="298"/>
        <v>42796.682476851856</v>
      </c>
      <c r="T3148" s="14">
        <f t="shared" si="299"/>
        <v>42841.640810185185</v>
      </c>
    </row>
    <row r="3149" spans="1:20" ht="45" x14ac:dyDescent="0.25">
      <c r="A3149">
        <v>3147</v>
      </c>
      <c r="B3149" s="3" t="s">
        <v>3147</v>
      </c>
      <c r="C3149" s="3" t="s">
        <v>7257</v>
      </c>
      <c r="D3149">
        <v>20000</v>
      </c>
      <c r="E3149" s="5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8324</v>
      </c>
      <c r="O3149" s="10">
        <f t="shared" si="294"/>
        <v>117.52499999999999</v>
      </c>
      <c r="P3149" s="5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4">
        <f t="shared" si="298"/>
        <v>41909.969386574077</v>
      </c>
      <c r="T3149" s="14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 s="5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8324</v>
      </c>
      <c r="O3150" s="10">
        <f t="shared" si="294"/>
        <v>131.16666666666669</v>
      </c>
      <c r="P3150" s="5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4">
        <f t="shared" si="298"/>
        <v>41891.665324074071</v>
      </c>
      <c r="T3150" s="14">
        <f t="shared" si="299"/>
        <v>41913.166666666664</v>
      </c>
    </row>
    <row r="3151" spans="1:20" ht="45" x14ac:dyDescent="0.25">
      <c r="A3151">
        <v>3149</v>
      </c>
      <c r="B3151" s="3" t="s">
        <v>3149</v>
      </c>
      <c r="C3151" s="3" t="s">
        <v>7259</v>
      </c>
      <c r="D3151">
        <v>1250</v>
      </c>
      <c r="E3151" s="5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8324</v>
      </c>
      <c r="O3151" s="10">
        <f t="shared" si="294"/>
        <v>104</v>
      </c>
      <c r="P3151" s="5">
        <f t="shared" si="295"/>
        <v>52</v>
      </c>
      <c r="Q3151" t="str">
        <f t="shared" si="296"/>
        <v>theater</v>
      </c>
      <c r="R3151" t="str">
        <f t="shared" si="297"/>
        <v>plays</v>
      </c>
      <c r="S3151" s="14">
        <f t="shared" si="298"/>
        <v>41226.017361111109</v>
      </c>
      <c r="T3151" s="14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 s="5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8324</v>
      </c>
      <c r="O3152" s="10">
        <f t="shared" si="294"/>
        <v>101</v>
      </c>
      <c r="P3152" s="5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4">
        <f t="shared" si="298"/>
        <v>40478.263923611114</v>
      </c>
      <c r="T3152" s="14">
        <f t="shared" si="299"/>
        <v>40568.166666666664</v>
      </c>
    </row>
    <row r="3153" spans="1:20" ht="30" x14ac:dyDescent="0.25">
      <c r="A3153">
        <v>3151</v>
      </c>
      <c r="B3153" s="3" t="s">
        <v>3151</v>
      </c>
      <c r="C3153" s="3" t="s">
        <v>7261</v>
      </c>
      <c r="D3153">
        <v>3500</v>
      </c>
      <c r="E3153" s="5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8324</v>
      </c>
      <c r="O3153" s="10">
        <f t="shared" si="294"/>
        <v>100.4</v>
      </c>
      <c r="P3153" s="5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4">
        <f t="shared" si="298"/>
        <v>41862.83997685185</v>
      </c>
      <c r="T3153" s="14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 s="5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8324</v>
      </c>
      <c r="O3154" s="10">
        <f t="shared" si="294"/>
        <v>105.95454545454545</v>
      </c>
      <c r="P3154" s="5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4">
        <f t="shared" si="298"/>
        <v>41550.867673611108</v>
      </c>
      <c r="T3154" s="14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 s="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8324</v>
      </c>
      <c r="O3155" s="10">
        <f t="shared" si="294"/>
        <v>335.58333333333337</v>
      </c>
      <c r="P3155" s="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4">
        <f t="shared" si="298"/>
        <v>40633.154363425929</v>
      </c>
      <c r="T3155" s="14">
        <f t="shared" si="299"/>
        <v>40664.207638888889</v>
      </c>
    </row>
    <row r="3156" spans="1:20" ht="45" x14ac:dyDescent="0.25">
      <c r="A3156">
        <v>3154</v>
      </c>
      <c r="B3156" s="3" t="s">
        <v>3154</v>
      </c>
      <c r="C3156" s="3" t="s">
        <v>7264</v>
      </c>
      <c r="D3156">
        <v>7000</v>
      </c>
      <c r="E3156" s="5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8324</v>
      </c>
      <c r="O3156" s="10">
        <f t="shared" si="294"/>
        <v>112.92857142857142</v>
      </c>
      <c r="P3156" s="5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4">
        <f t="shared" si="298"/>
        <v>40970.875671296293</v>
      </c>
      <c r="T3156" s="14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 s="5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8324</v>
      </c>
      <c r="O3157" s="10">
        <f t="shared" si="294"/>
        <v>188.50460000000001</v>
      </c>
      <c r="P3157" s="5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4">
        <f t="shared" si="298"/>
        <v>41233.499131944445</v>
      </c>
      <c r="T3157" s="14">
        <f t="shared" si="299"/>
        <v>41263.499131944445</v>
      </c>
    </row>
    <row r="3158" spans="1:20" ht="45" x14ac:dyDescent="0.25">
      <c r="A3158">
        <v>3156</v>
      </c>
      <c r="B3158" s="3" t="s">
        <v>3156</v>
      </c>
      <c r="C3158" s="3" t="s">
        <v>7266</v>
      </c>
      <c r="D3158">
        <v>5500</v>
      </c>
      <c r="E3158" s="5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8324</v>
      </c>
      <c r="O3158" s="10">
        <f t="shared" si="294"/>
        <v>101.81818181818181</v>
      </c>
      <c r="P3158" s="5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4">
        <f t="shared" si="298"/>
        <v>41026.953055555554</v>
      </c>
      <c r="T3158" s="14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 s="5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8324</v>
      </c>
      <c r="O3159" s="10">
        <f t="shared" si="294"/>
        <v>101</v>
      </c>
      <c r="P3159" s="5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4">
        <f t="shared" si="298"/>
        <v>41829.788252314815</v>
      </c>
      <c r="T3159" s="14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 s="5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8324</v>
      </c>
      <c r="O3160" s="10">
        <f t="shared" si="294"/>
        <v>113.99999999999999</v>
      </c>
      <c r="P3160" s="5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4">
        <f t="shared" si="298"/>
        <v>41447.839722222219</v>
      </c>
      <c r="T3160" s="14">
        <f t="shared" si="299"/>
        <v>41477.839722222219</v>
      </c>
    </row>
    <row r="3161" spans="1:20" ht="30" x14ac:dyDescent="0.25">
      <c r="A3161">
        <v>3159</v>
      </c>
      <c r="B3161" s="3" t="s">
        <v>3159</v>
      </c>
      <c r="C3161" s="3" t="s">
        <v>7269</v>
      </c>
      <c r="D3161">
        <v>1500</v>
      </c>
      <c r="E3161" s="5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8324</v>
      </c>
      <c r="O3161" s="10">
        <f t="shared" si="294"/>
        <v>133.48133333333334</v>
      </c>
      <c r="P3161" s="5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4">
        <f t="shared" si="298"/>
        <v>40884.066678240742</v>
      </c>
      <c r="T3161" s="14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 s="5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8324</v>
      </c>
      <c r="O3162" s="10">
        <f t="shared" si="294"/>
        <v>101.53333333333335</v>
      </c>
      <c r="P3162" s="5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4">
        <f t="shared" si="298"/>
        <v>41841.26489583333</v>
      </c>
      <c r="T3162" s="14">
        <f t="shared" si="299"/>
        <v>41864.207638888889</v>
      </c>
    </row>
    <row r="3163" spans="1:20" ht="45" x14ac:dyDescent="0.25">
      <c r="A3163">
        <v>3161</v>
      </c>
      <c r="B3163" s="3" t="s">
        <v>3161</v>
      </c>
      <c r="C3163" s="3" t="s">
        <v>7271</v>
      </c>
      <c r="D3163">
        <v>2000</v>
      </c>
      <c r="E3163" s="5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8324</v>
      </c>
      <c r="O3163" s="10">
        <f t="shared" si="294"/>
        <v>105.1</v>
      </c>
      <c r="P3163" s="5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4">
        <f t="shared" si="298"/>
        <v>41897.536134259259</v>
      </c>
      <c r="T3163" s="14">
        <f t="shared" si="299"/>
        <v>41927.536134259259</v>
      </c>
    </row>
    <row r="3164" spans="1:20" ht="45" x14ac:dyDescent="0.25">
      <c r="A3164">
        <v>3162</v>
      </c>
      <c r="B3164" s="3" t="s">
        <v>3162</v>
      </c>
      <c r="C3164" s="3" t="s">
        <v>7272</v>
      </c>
      <c r="D3164">
        <v>4000</v>
      </c>
      <c r="E3164" s="5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8324</v>
      </c>
      <c r="O3164" s="10">
        <f t="shared" si="294"/>
        <v>127.15</v>
      </c>
      <c r="P3164" s="5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4">
        <f t="shared" si="298"/>
        <v>41799.685902777775</v>
      </c>
      <c r="T3164" s="14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 s="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8324</v>
      </c>
      <c r="O3165" s="10">
        <f t="shared" si="294"/>
        <v>111.15384615384616</v>
      </c>
      <c r="P3165" s="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4">
        <f t="shared" si="298"/>
        <v>41775.753761574073</v>
      </c>
      <c r="T3165" s="14">
        <f t="shared" si="299"/>
        <v>41805.753761574073</v>
      </c>
    </row>
    <row r="3166" spans="1:20" ht="45" x14ac:dyDescent="0.25">
      <c r="A3166">
        <v>3164</v>
      </c>
      <c r="B3166" s="3" t="s">
        <v>3164</v>
      </c>
      <c r="C3166" s="3" t="s">
        <v>7274</v>
      </c>
      <c r="D3166">
        <v>2500</v>
      </c>
      <c r="E3166" s="5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8324</v>
      </c>
      <c r="O3166" s="10">
        <f t="shared" si="294"/>
        <v>106.76</v>
      </c>
      <c r="P3166" s="5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4">
        <f t="shared" si="298"/>
        <v>41766.80572916667</v>
      </c>
      <c r="T3166" s="14">
        <f t="shared" si="299"/>
        <v>41799.80572916667</v>
      </c>
    </row>
    <row r="3167" spans="1:20" ht="45" x14ac:dyDescent="0.25">
      <c r="A3167">
        <v>3165</v>
      </c>
      <c r="B3167" s="3" t="s">
        <v>3165</v>
      </c>
      <c r="C3167" s="3" t="s">
        <v>7275</v>
      </c>
      <c r="D3167">
        <v>750</v>
      </c>
      <c r="E3167" s="5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8324</v>
      </c>
      <c r="O3167" s="10">
        <f t="shared" si="294"/>
        <v>162.66666666666666</v>
      </c>
      <c r="P3167" s="5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4">
        <f t="shared" si="298"/>
        <v>40644.159259259257</v>
      </c>
      <c r="T3167" s="14">
        <f t="shared" si="299"/>
        <v>40666.165972222225</v>
      </c>
    </row>
    <row r="3168" spans="1:20" ht="45" x14ac:dyDescent="0.25">
      <c r="A3168">
        <v>3166</v>
      </c>
      <c r="B3168" s="3" t="s">
        <v>3166</v>
      </c>
      <c r="C3168" s="3" t="s">
        <v>7276</v>
      </c>
      <c r="D3168">
        <v>35000</v>
      </c>
      <c r="E3168" s="5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8324</v>
      </c>
      <c r="O3168" s="10">
        <f t="shared" si="294"/>
        <v>160.22808571428573</v>
      </c>
      <c r="P3168" s="5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4">
        <f t="shared" si="298"/>
        <v>41940.69158564815</v>
      </c>
      <c r="T3168" s="14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 s="5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8324</v>
      </c>
      <c r="O3169" s="10">
        <f t="shared" si="294"/>
        <v>116.16666666666666</v>
      </c>
      <c r="P3169" s="5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4">
        <f t="shared" si="298"/>
        <v>41839.175706018519</v>
      </c>
      <c r="T3169" s="14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 s="5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8324</v>
      </c>
      <c r="O3170" s="10">
        <f t="shared" si="294"/>
        <v>124.2</v>
      </c>
      <c r="P3170" s="5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4">
        <f t="shared" si="298"/>
        <v>41772.105937500004</v>
      </c>
      <c r="T3170" s="14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 s="5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8324</v>
      </c>
      <c r="O3171" s="10">
        <f t="shared" si="294"/>
        <v>103.01249999999999</v>
      </c>
      <c r="P3171" s="5">
        <f t="shared" si="295"/>
        <v>100.5</v>
      </c>
      <c r="Q3171" t="str">
        <f t="shared" si="296"/>
        <v>theater</v>
      </c>
      <c r="R3171" t="str">
        <f t="shared" si="297"/>
        <v>plays</v>
      </c>
      <c r="S3171" s="14">
        <f t="shared" si="298"/>
        <v>41591.737974537034</v>
      </c>
      <c r="T3171" s="14">
        <f t="shared" si="299"/>
        <v>41621.207638888889</v>
      </c>
    </row>
    <row r="3172" spans="1:20" ht="30" x14ac:dyDescent="0.25">
      <c r="A3172">
        <v>3170</v>
      </c>
      <c r="B3172" s="3" t="s">
        <v>3170</v>
      </c>
      <c r="C3172" s="3" t="s">
        <v>7280</v>
      </c>
      <c r="D3172">
        <v>2000</v>
      </c>
      <c r="E3172" s="5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8324</v>
      </c>
      <c r="O3172" s="10">
        <f t="shared" si="294"/>
        <v>112.25</v>
      </c>
      <c r="P3172" s="5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4">
        <f t="shared" si="298"/>
        <v>41789.080370370371</v>
      </c>
      <c r="T3172" s="14">
        <f t="shared" si="299"/>
        <v>41822.166666666664</v>
      </c>
    </row>
    <row r="3173" spans="1:20" ht="45" x14ac:dyDescent="0.25">
      <c r="A3173">
        <v>3171</v>
      </c>
      <c r="B3173" s="3" t="s">
        <v>3171</v>
      </c>
      <c r="C3173" s="3" t="s">
        <v>7281</v>
      </c>
      <c r="D3173">
        <v>7000</v>
      </c>
      <c r="E3173" s="5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8324</v>
      </c>
      <c r="O3173" s="10">
        <f t="shared" si="294"/>
        <v>108.8142857142857</v>
      </c>
      <c r="P3173" s="5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4">
        <f t="shared" si="298"/>
        <v>42466.608310185184</v>
      </c>
      <c r="T3173" s="14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 s="5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8324</v>
      </c>
      <c r="O3174" s="10">
        <f t="shared" si="294"/>
        <v>114.99999999999999</v>
      </c>
      <c r="P3174" s="5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4">
        <f t="shared" si="298"/>
        <v>40923.729953703703</v>
      </c>
      <c r="T3174" s="14">
        <f t="shared" si="299"/>
        <v>40953.729953703703</v>
      </c>
    </row>
    <row r="3175" spans="1:20" ht="45" x14ac:dyDescent="0.25">
      <c r="A3175">
        <v>3173</v>
      </c>
      <c r="B3175" s="3" t="s">
        <v>3173</v>
      </c>
      <c r="C3175" s="3" t="s">
        <v>7283</v>
      </c>
      <c r="D3175">
        <v>10000</v>
      </c>
      <c r="E3175" s="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8324</v>
      </c>
      <c r="O3175" s="10">
        <f t="shared" si="294"/>
        <v>103</v>
      </c>
      <c r="P3175" s="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4">
        <f t="shared" si="298"/>
        <v>41878.878379629627</v>
      </c>
      <c r="T3175" s="14">
        <f t="shared" si="299"/>
        <v>41908.878379629627</v>
      </c>
    </row>
    <row r="3176" spans="1:20" ht="45" x14ac:dyDescent="0.25">
      <c r="A3176">
        <v>3174</v>
      </c>
      <c r="B3176" s="3" t="s">
        <v>3174</v>
      </c>
      <c r="C3176" s="3" t="s">
        <v>7284</v>
      </c>
      <c r="D3176">
        <v>3000</v>
      </c>
      <c r="E3176" s="5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8324</v>
      </c>
      <c r="O3176" s="10">
        <f t="shared" si="294"/>
        <v>101.13333333333334</v>
      </c>
      <c r="P3176" s="5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4">
        <f t="shared" si="298"/>
        <v>41862.864675925928</v>
      </c>
      <c r="T3176" s="14">
        <f t="shared" si="299"/>
        <v>41876.864675925928</v>
      </c>
    </row>
    <row r="3177" spans="1:20" ht="45" x14ac:dyDescent="0.25">
      <c r="A3177">
        <v>3175</v>
      </c>
      <c r="B3177" s="3" t="s">
        <v>3175</v>
      </c>
      <c r="C3177" s="3" t="s">
        <v>7285</v>
      </c>
      <c r="D3177">
        <v>5000</v>
      </c>
      <c r="E3177" s="5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8324</v>
      </c>
      <c r="O3177" s="10">
        <f t="shared" si="294"/>
        <v>109.55999999999999</v>
      </c>
      <c r="P3177" s="5">
        <f t="shared" si="295"/>
        <v>91.3</v>
      </c>
      <c r="Q3177" t="str">
        <f t="shared" si="296"/>
        <v>theater</v>
      </c>
      <c r="R3177" t="str">
        <f t="shared" si="297"/>
        <v>plays</v>
      </c>
      <c r="S3177" s="14">
        <f t="shared" si="298"/>
        <v>40531.886886574073</v>
      </c>
      <c r="T3177" s="14">
        <f t="shared" si="299"/>
        <v>40591.886886574073</v>
      </c>
    </row>
    <row r="3178" spans="1:20" ht="45" x14ac:dyDescent="0.25">
      <c r="A3178">
        <v>3176</v>
      </c>
      <c r="B3178" s="3" t="s">
        <v>3176</v>
      </c>
      <c r="C3178" s="3" t="s">
        <v>7286</v>
      </c>
      <c r="D3178">
        <v>1900</v>
      </c>
      <c r="E3178" s="5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8324</v>
      </c>
      <c r="O3178" s="10">
        <f t="shared" si="294"/>
        <v>114.8421052631579</v>
      </c>
      <c r="P3178" s="5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4">
        <f t="shared" si="298"/>
        <v>41477.930914351848</v>
      </c>
      <c r="T3178" s="14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 s="5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8324</v>
      </c>
      <c r="O3179" s="10">
        <f t="shared" si="294"/>
        <v>117.39999999999999</v>
      </c>
      <c r="P3179" s="5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4">
        <f t="shared" si="298"/>
        <v>41781.666770833333</v>
      </c>
      <c r="T3179" s="14">
        <f t="shared" si="299"/>
        <v>41811.666770833333</v>
      </c>
    </row>
    <row r="3180" spans="1:20" ht="45" x14ac:dyDescent="0.25">
      <c r="A3180">
        <v>3178</v>
      </c>
      <c r="B3180" s="3" t="s">
        <v>3178</v>
      </c>
      <c r="C3180" s="3" t="s">
        <v>7288</v>
      </c>
      <c r="D3180">
        <v>1500</v>
      </c>
      <c r="E3180" s="5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8324</v>
      </c>
      <c r="O3180" s="10">
        <f t="shared" si="294"/>
        <v>171.73333333333335</v>
      </c>
      <c r="P3180" s="5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4">
        <f t="shared" si="298"/>
        <v>41806.605034722219</v>
      </c>
      <c r="T3180" s="14">
        <f t="shared" si="299"/>
        <v>41836.605034722219</v>
      </c>
    </row>
    <row r="3181" spans="1:20" ht="30" x14ac:dyDescent="0.25">
      <c r="A3181">
        <v>3179</v>
      </c>
      <c r="B3181" s="3" t="s">
        <v>3179</v>
      </c>
      <c r="C3181" s="3" t="s">
        <v>7289</v>
      </c>
      <c r="D3181">
        <v>4200</v>
      </c>
      <c r="E3181" s="5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8324</v>
      </c>
      <c r="O3181" s="10">
        <f t="shared" si="294"/>
        <v>114.16238095238094</v>
      </c>
      <c r="P3181" s="5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4">
        <f t="shared" si="298"/>
        <v>41375.702210648145</v>
      </c>
      <c r="T3181" s="14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 s="5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8324</v>
      </c>
      <c r="O3182" s="10">
        <f t="shared" si="294"/>
        <v>119.75</v>
      </c>
      <c r="P3182" s="5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4">
        <f t="shared" si="298"/>
        <v>41780.412604166668</v>
      </c>
      <c r="T3182" s="14">
        <f t="shared" si="299"/>
        <v>41810.412604166668</v>
      </c>
    </row>
    <row r="3183" spans="1:20" ht="45" x14ac:dyDescent="0.25">
      <c r="A3183">
        <v>3181</v>
      </c>
      <c r="B3183" s="3" t="s">
        <v>3181</v>
      </c>
      <c r="C3183" s="3" t="s">
        <v>7291</v>
      </c>
      <c r="D3183">
        <v>500</v>
      </c>
      <c r="E3183" s="5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8324</v>
      </c>
      <c r="O3183" s="10">
        <f t="shared" si="294"/>
        <v>109.00000000000001</v>
      </c>
      <c r="P3183" s="5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4">
        <f t="shared" si="298"/>
        <v>41779.310034722221</v>
      </c>
      <c r="T3183" s="14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 s="5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8324</v>
      </c>
      <c r="O3184" s="10">
        <f t="shared" si="294"/>
        <v>100.88571428571429</v>
      </c>
      <c r="P3184" s="5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4">
        <f t="shared" si="298"/>
        <v>40883.949317129627</v>
      </c>
      <c r="T3184" s="14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 s="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8324</v>
      </c>
      <c r="O3185" s="10">
        <f t="shared" si="294"/>
        <v>109.00000000000001</v>
      </c>
      <c r="P3185" s="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4">
        <f t="shared" si="298"/>
        <v>41491.79478009259</v>
      </c>
      <c r="T3185" s="14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 s="5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8324</v>
      </c>
      <c r="O3186" s="10">
        <f t="shared" si="294"/>
        <v>107.20930232558139</v>
      </c>
      <c r="P3186" s="5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4">
        <f t="shared" si="298"/>
        <v>41791.993414351848</v>
      </c>
      <c r="T3186" s="14">
        <f t="shared" si="299"/>
        <v>41821.993414351848</v>
      </c>
    </row>
    <row r="3187" spans="1:20" ht="45" x14ac:dyDescent="0.25">
      <c r="A3187">
        <v>3185</v>
      </c>
      <c r="B3187" s="3" t="s">
        <v>3185</v>
      </c>
      <c r="C3187" s="3" t="s">
        <v>7295</v>
      </c>
      <c r="D3187">
        <v>1000</v>
      </c>
      <c r="E3187" s="5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8324</v>
      </c>
      <c r="O3187" s="10">
        <f t="shared" si="294"/>
        <v>100</v>
      </c>
      <c r="P3187" s="5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4">
        <f t="shared" si="298"/>
        <v>41829.977326388893</v>
      </c>
      <c r="T3187" s="14">
        <f t="shared" si="299"/>
        <v>41836.977326388893</v>
      </c>
    </row>
    <row r="3188" spans="1:20" ht="45" x14ac:dyDescent="0.25">
      <c r="A3188">
        <v>3186</v>
      </c>
      <c r="B3188" s="3" t="s">
        <v>3186</v>
      </c>
      <c r="C3188" s="3" t="s">
        <v>7296</v>
      </c>
      <c r="D3188">
        <v>3200</v>
      </c>
      <c r="E3188" s="5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8324</v>
      </c>
      <c r="O3188" s="10">
        <f t="shared" si="294"/>
        <v>102.18750000000001</v>
      </c>
      <c r="P3188" s="5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4">
        <f t="shared" si="298"/>
        <v>41868.924050925925</v>
      </c>
      <c r="T3188" s="14">
        <f t="shared" si="299"/>
        <v>41898.875</v>
      </c>
    </row>
    <row r="3189" spans="1:20" ht="45" x14ac:dyDescent="0.25">
      <c r="A3189">
        <v>3187</v>
      </c>
      <c r="B3189" s="3" t="s">
        <v>3187</v>
      </c>
      <c r="C3189" s="3" t="s">
        <v>7297</v>
      </c>
      <c r="D3189">
        <v>15000</v>
      </c>
      <c r="E3189" s="5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8324</v>
      </c>
      <c r="O3189" s="10">
        <f t="shared" si="294"/>
        <v>116.29333333333334</v>
      </c>
      <c r="P3189" s="5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4">
        <f t="shared" si="298"/>
        <v>41835.666354166664</v>
      </c>
      <c r="T3189" s="14">
        <f t="shared" si="299"/>
        <v>41855.666354166664</v>
      </c>
    </row>
    <row r="3190" spans="1:20" ht="45" x14ac:dyDescent="0.25">
      <c r="A3190">
        <v>3188</v>
      </c>
      <c r="B3190" s="3" t="s">
        <v>3188</v>
      </c>
      <c r="C3190" s="3" t="s">
        <v>7298</v>
      </c>
      <c r="D3190">
        <v>200</v>
      </c>
      <c r="E3190" s="5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8358</v>
      </c>
      <c r="O3190" s="10">
        <f t="shared" si="294"/>
        <v>65</v>
      </c>
      <c r="P3190" s="5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4">
        <f t="shared" si="298"/>
        <v>42144.415532407409</v>
      </c>
      <c r="T3190" s="14">
        <f t="shared" si="299"/>
        <v>42165.415532407409</v>
      </c>
    </row>
    <row r="3191" spans="1:20" ht="45" x14ac:dyDescent="0.25">
      <c r="A3191">
        <v>3189</v>
      </c>
      <c r="B3191" s="3" t="s">
        <v>3189</v>
      </c>
      <c r="C3191" s="3" t="s">
        <v>7299</v>
      </c>
      <c r="D3191">
        <v>55000</v>
      </c>
      <c r="E3191" s="5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8358</v>
      </c>
      <c r="O3191" s="10">
        <f t="shared" si="294"/>
        <v>12.327272727272726</v>
      </c>
      <c r="P3191" s="5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4">
        <f t="shared" si="298"/>
        <v>42118.346435185187</v>
      </c>
      <c r="T3191" s="14">
        <f t="shared" si="299"/>
        <v>42148.346435185187</v>
      </c>
    </row>
    <row r="3192" spans="1:20" ht="30" x14ac:dyDescent="0.25">
      <c r="A3192">
        <v>3190</v>
      </c>
      <c r="B3192" s="3" t="s">
        <v>3190</v>
      </c>
      <c r="C3192" s="3" t="s">
        <v>7300</v>
      </c>
      <c r="D3192">
        <v>4000</v>
      </c>
      <c r="E3192" s="5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8358</v>
      </c>
      <c r="O3192" s="10">
        <f t="shared" si="294"/>
        <v>0</v>
      </c>
      <c r="P3192" s="5" t="str">
        <f t="shared" si="295"/>
        <v>0</v>
      </c>
      <c r="Q3192" t="str">
        <f t="shared" si="296"/>
        <v>theater</v>
      </c>
      <c r="R3192" t="str">
        <f t="shared" si="297"/>
        <v>musical</v>
      </c>
      <c r="S3192" s="14">
        <f t="shared" si="298"/>
        <v>42683.151331018518</v>
      </c>
      <c r="T3192" s="14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 s="5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8358</v>
      </c>
      <c r="O3193" s="10">
        <f t="shared" si="294"/>
        <v>4.0266666666666664</v>
      </c>
      <c r="P3193" s="5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4">
        <f t="shared" si="298"/>
        <v>42538.755428240736</v>
      </c>
      <c r="T3193" s="14">
        <f t="shared" si="299"/>
        <v>42598.755428240736</v>
      </c>
    </row>
    <row r="3194" spans="1:20" ht="45" x14ac:dyDescent="0.25">
      <c r="A3194">
        <v>3192</v>
      </c>
      <c r="B3194" s="3" t="s">
        <v>3192</v>
      </c>
      <c r="C3194" s="3" t="s">
        <v>7302</v>
      </c>
      <c r="D3194">
        <v>10000</v>
      </c>
      <c r="E3194" s="5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8358</v>
      </c>
      <c r="O3194" s="10">
        <f t="shared" si="294"/>
        <v>1.02</v>
      </c>
      <c r="P3194" s="5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4">
        <f t="shared" si="298"/>
        <v>42018.94049768518</v>
      </c>
      <c r="T3194" s="14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 s="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8358</v>
      </c>
      <c r="O3195" s="10">
        <f t="shared" si="294"/>
        <v>11.74</v>
      </c>
      <c r="P3195" s="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4">
        <f t="shared" si="298"/>
        <v>42010.968240740738</v>
      </c>
      <c r="T3195" s="14">
        <f t="shared" si="299"/>
        <v>42055.968240740738</v>
      </c>
    </row>
    <row r="3196" spans="1:20" ht="45" x14ac:dyDescent="0.25">
      <c r="A3196">
        <v>3194</v>
      </c>
      <c r="B3196" s="3" t="s">
        <v>3194</v>
      </c>
      <c r="C3196" s="3" t="s">
        <v>7304</v>
      </c>
      <c r="D3196">
        <v>11000</v>
      </c>
      <c r="E3196" s="5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8358</v>
      </c>
      <c r="O3196" s="10">
        <f t="shared" si="294"/>
        <v>0</v>
      </c>
      <c r="P3196" s="5" t="str">
        <f t="shared" si="295"/>
        <v>0</v>
      </c>
      <c r="Q3196" t="str">
        <f t="shared" si="296"/>
        <v>theater</v>
      </c>
      <c r="R3196" t="str">
        <f t="shared" si="297"/>
        <v>musical</v>
      </c>
      <c r="S3196" s="14">
        <f t="shared" si="298"/>
        <v>42182.062476851846</v>
      </c>
      <c r="T3196" s="14">
        <f t="shared" si="299"/>
        <v>42212.062476851846</v>
      </c>
    </row>
    <row r="3197" spans="1:20" ht="45" x14ac:dyDescent="0.25">
      <c r="A3197">
        <v>3195</v>
      </c>
      <c r="B3197" s="3" t="s">
        <v>3195</v>
      </c>
      <c r="C3197" s="3" t="s">
        <v>7305</v>
      </c>
      <c r="D3197">
        <v>3500</v>
      </c>
      <c r="E3197" s="5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8358</v>
      </c>
      <c r="O3197" s="10">
        <f t="shared" si="294"/>
        <v>59.142857142857139</v>
      </c>
      <c r="P3197" s="5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4">
        <f t="shared" si="298"/>
        <v>42017.594236111108</v>
      </c>
      <c r="T3197" s="14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 s="5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8358</v>
      </c>
      <c r="O3198" s="10">
        <f t="shared" si="294"/>
        <v>0.06</v>
      </c>
      <c r="P3198" s="5">
        <f t="shared" si="295"/>
        <v>300</v>
      </c>
      <c r="Q3198" t="str">
        <f t="shared" si="296"/>
        <v>theater</v>
      </c>
      <c r="R3198" t="str">
        <f t="shared" si="297"/>
        <v>musical</v>
      </c>
      <c r="S3198" s="14">
        <f t="shared" si="298"/>
        <v>42157.598090277781</v>
      </c>
      <c r="T3198" s="14">
        <f t="shared" si="299"/>
        <v>42217.583333333328</v>
      </c>
    </row>
    <row r="3199" spans="1:20" ht="30" x14ac:dyDescent="0.25">
      <c r="A3199">
        <v>3197</v>
      </c>
      <c r="B3199" s="3" t="s">
        <v>3197</v>
      </c>
      <c r="C3199" s="3" t="s">
        <v>7307</v>
      </c>
      <c r="D3199">
        <v>10000</v>
      </c>
      <c r="E3199" s="5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8358</v>
      </c>
      <c r="O3199" s="10">
        <f t="shared" si="294"/>
        <v>11.450000000000001</v>
      </c>
      <c r="P3199" s="5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4">
        <f t="shared" si="298"/>
        <v>42009.493263888886</v>
      </c>
      <c r="T3199" s="14">
        <f t="shared" si="299"/>
        <v>42039.493263888886</v>
      </c>
    </row>
    <row r="3200" spans="1:20" ht="45" x14ac:dyDescent="0.25">
      <c r="A3200">
        <v>3198</v>
      </c>
      <c r="B3200" s="3" t="s">
        <v>3198</v>
      </c>
      <c r="C3200" s="3" t="s">
        <v>7308</v>
      </c>
      <c r="D3200">
        <v>30000</v>
      </c>
      <c r="E3200" s="5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8358</v>
      </c>
      <c r="O3200" s="10">
        <f t="shared" si="294"/>
        <v>0.36666666666666664</v>
      </c>
      <c r="P3200" s="5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4">
        <f t="shared" si="298"/>
        <v>42013.424502314811</v>
      </c>
      <c r="T3200" s="14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 s="5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8358</v>
      </c>
      <c r="O3201" s="10">
        <f t="shared" si="294"/>
        <v>52.16</v>
      </c>
      <c r="P3201" s="5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4">
        <f t="shared" si="298"/>
        <v>41858.761782407404</v>
      </c>
      <c r="T3201" s="14">
        <f t="shared" si="299"/>
        <v>41888.875</v>
      </c>
    </row>
    <row r="3202" spans="1:20" ht="45" x14ac:dyDescent="0.25">
      <c r="A3202">
        <v>3200</v>
      </c>
      <c r="B3202" s="3" t="s">
        <v>3200</v>
      </c>
      <c r="C3202" s="3" t="s">
        <v>7310</v>
      </c>
      <c r="D3202">
        <v>50000</v>
      </c>
      <c r="E3202" s="5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8358</v>
      </c>
      <c r="O3202" s="10">
        <f t="shared" ref="O3202:O3265" si="300">(E3202/D3202)*100</f>
        <v>2E-3</v>
      </c>
      <c r="P3202" s="5">
        <f t="shared" ref="P3202:P3265" si="301">IFERROR((E3202/L3202),"0")</f>
        <v>1</v>
      </c>
      <c r="Q3202" t="str">
        <f t="shared" ref="Q3202:Q3265" si="302">LEFT(N3202,FIND("/",N3202)-1)</f>
        <v>theater</v>
      </c>
      <c r="R3202" t="str">
        <f t="shared" ref="R3202:R3265" si="303">RIGHT(N3202,LEN(N3202)-SEARCH("/",N3202))</f>
        <v>musical</v>
      </c>
      <c r="S3202" s="14">
        <f t="shared" ref="S3202:S3265" si="304">(((J3202/60)/60)/24) + DATE(1970,1,1)</f>
        <v>42460.320613425924</v>
      </c>
      <c r="T3202" s="14">
        <f t="shared" ref="T3202:T3265" si="305">(((I3202/60)/60)/24) + DATE(1970,1,1)</f>
        <v>42490.231944444444</v>
      </c>
    </row>
    <row r="3203" spans="1:20" ht="45" x14ac:dyDescent="0.25">
      <c r="A3203">
        <v>3201</v>
      </c>
      <c r="B3203" s="3" t="s">
        <v>3201</v>
      </c>
      <c r="C3203" s="3" t="s">
        <v>7311</v>
      </c>
      <c r="D3203">
        <v>2000</v>
      </c>
      <c r="E3203" s="5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8358</v>
      </c>
      <c r="O3203" s="10">
        <f t="shared" si="300"/>
        <v>1.25</v>
      </c>
      <c r="P3203" s="5">
        <f t="shared" si="301"/>
        <v>12.5</v>
      </c>
      <c r="Q3203" t="str">
        <f t="shared" si="302"/>
        <v>theater</v>
      </c>
      <c r="R3203" t="str">
        <f t="shared" si="303"/>
        <v>musical</v>
      </c>
      <c r="S3203" s="14">
        <f t="shared" si="304"/>
        <v>41861.767094907409</v>
      </c>
      <c r="T3203" s="14">
        <f t="shared" si="305"/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 s="5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8358</v>
      </c>
      <c r="O3204" s="10">
        <f t="shared" si="300"/>
        <v>54.52</v>
      </c>
      <c r="P3204" s="5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4">
        <f t="shared" si="304"/>
        <v>42293.853541666671</v>
      </c>
      <c r="T3204" s="14">
        <f t="shared" si="305"/>
        <v>42352.249305555553</v>
      </c>
    </row>
    <row r="3205" spans="1:20" ht="30" x14ac:dyDescent="0.25">
      <c r="A3205">
        <v>3203</v>
      </c>
      <c r="B3205" s="3" t="s">
        <v>3203</v>
      </c>
      <c r="C3205" s="3" t="s">
        <v>7313</v>
      </c>
      <c r="D3205">
        <v>1000</v>
      </c>
      <c r="E3205" s="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8358</v>
      </c>
      <c r="O3205" s="10">
        <f t="shared" si="300"/>
        <v>25</v>
      </c>
      <c r="P3205" s="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4">
        <f t="shared" si="304"/>
        <v>42242.988680555558</v>
      </c>
      <c r="T3205" s="14">
        <f t="shared" si="305"/>
        <v>42272.988680555558</v>
      </c>
    </row>
    <row r="3206" spans="1:20" ht="45" x14ac:dyDescent="0.25">
      <c r="A3206">
        <v>3204</v>
      </c>
      <c r="B3206" s="3" t="s">
        <v>3204</v>
      </c>
      <c r="C3206" s="3" t="s">
        <v>7314</v>
      </c>
      <c r="D3206">
        <v>500</v>
      </c>
      <c r="E3206" s="5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8358</v>
      </c>
      <c r="O3206" s="10">
        <f t="shared" si="300"/>
        <v>0</v>
      </c>
      <c r="P3206" s="5" t="str">
        <f t="shared" si="301"/>
        <v>0</v>
      </c>
      <c r="Q3206" t="str">
        <f t="shared" si="302"/>
        <v>theater</v>
      </c>
      <c r="R3206" t="str">
        <f t="shared" si="303"/>
        <v>musical</v>
      </c>
      <c r="S3206" s="14">
        <f t="shared" si="304"/>
        <v>42172.686099537037</v>
      </c>
      <c r="T3206" s="14">
        <f t="shared" si="305"/>
        <v>42202.676388888889</v>
      </c>
    </row>
    <row r="3207" spans="1:20" ht="45" x14ac:dyDescent="0.25">
      <c r="A3207">
        <v>3205</v>
      </c>
      <c r="B3207" s="3" t="s">
        <v>3205</v>
      </c>
      <c r="C3207" s="3" t="s">
        <v>7315</v>
      </c>
      <c r="D3207">
        <v>8000</v>
      </c>
      <c r="E3207" s="5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8358</v>
      </c>
      <c r="O3207" s="10">
        <f t="shared" si="300"/>
        <v>3.4125000000000001</v>
      </c>
      <c r="P3207" s="5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4">
        <f t="shared" si="304"/>
        <v>42095.374675925923</v>
      </c>
      <c r="T3207" s="14">
        <f t="shared" si="305"/>
        <v>42125.374675925923</v>
      </c>
    </row>
    <row r="3208" spans="1:20" ht="45" x14ac:dyDescent="0.25">
      <c r="A3208">
        <v>3206</v>
      </c>
      <c r="B3208" s="3" t="s">
        <v>3206</v>
      </c>
      <c r="C3208" s="3" t="s">
        <v>7316</v>
      </c>
      <c r="D3208">
        <v>5000</v>
      </c>
      <c r="E3208" s="5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8358</v>
      </c>
      <c r="O3208" s="10">
        <f t="shared" si="300"/>
        <v>0</v>
      </c>
      <c r="P3208" s="5" t="str">
        <f t="shared" si="301"/>
        <v>0</v>
      </c>
      <c r="Q3208" t="str">
        <f t="shared" si="302"/>
        <v>theater</v>
      </c>
      <c r="R3208" t="str">
        <f t="shared" si="303"/>
        <v>musical</v>
      </c>
      <c r="S3208" s="14">
        <f t="shared" si="304"/>
        <v>42236.276053240741</v>
      </c>
      <c r="T3208" s="14">
        <f t="shared" si="305"/>
        <v>42266.276053240741</v>
      </c>
    </row>
    <row r="3209" spans="1:20" ht="45" x14ac:dyDescent="0.25">
      <c r="A3209">
        <v>3207</v>
      </c>
      <c r="B3209" s="3" t="s">
        <v>3207</v>
      </c>
      <c r="C3209" s="3" t="s">
        <v>7317</v>
      </c>
      <c r="D3209">
        <v>5500</v>
      </c>
      <c r="E3209" s="5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8358</v>
      </c>
      <c r="O3209" s="10">
        <f t="shared" si="300"/>
        <v>46.36363636363636</v>
      </c>
      <c r="P3209" s="5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4">
        <f t="shared" si="304"/>
        <v>42057.277858796297</v>
      </c>
      <c r="T3209" s="14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 s="5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8324</v>
      </c>
      <c r="O3210" s="10">
        <f t="shared" si="300"/>
        <v>103.49999999999999</v>
      </c>
      <c r="P3210" s="5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4">
        <f t="shared" si="304"/>
        <v>41827.605057870373</v>
      </c>
      <c r="T3210" s="14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 s="5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8324</v>
      </c>
      <c r="O3211" s="10">
        <f t="shared" si="300"/>
        <v>119.32315789473684</v>
      </c>
      <c r="P3211" s="5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4">
        <f t="shared" si="304"/>
        <v>41778.637245370373</v>
      </c>
      <c r="T3211" s="14">
        <f t="shared" si="305"/>
        <v>41810.958333333336</v>
      </c>
    </row>
    <row r="3212" spans="1:20" ht="45" x14ac:dyDescent="0.25">
      <c r="A3212">
        <v>3210</v>
      </c>
      <c r="B3212" s="3" t="s">
        <v>3210</v>
      </c>
      <c r="C3212" s="3" t="s">
        <v>7320</v>
      </c>
      <c r="D3212">
        <v>3000</v>
      </c>
      <c r="E3212" s="5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8324</v>
      </c>
      <c r="O3212" s="10">
        <f t="shared" si="300"/>
        <v>125.76666666666667</v>
      </c>
      <c r="P3212" s="5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4">
        <f t="shared" si="304"/>
        <v>41013.936562499999</v>
      </c>
      <c r="T3212" s="14">
        <f t="shared" si="305"/>
        <v>41061.165972222225</v>
      </c>
    </row>
    <row r="3213" spans="1:20" ht="45" x14ac:dyDescent="0.25">
      <c r="A3213">
        <v>3211</v>
      </c>
      <c r="B3213" s="3" t="s">
        <v>3211</v>
      </c>
      <c r="C3213" s="3" t="s">
        <v>7321</v>
      </c>
      <c r="D3213">
        <v>23000</v>
      </c>
      <c r="E3213" s="5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8324</v>
      </c>
      <c r="O3213" s="10">
        <f t="shared" si="300"/>
        <v>119.74347826086958</v>
      </c>
      <c r="P3213" s="5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4">
        <f t="shared" si="304"/>
        <v>41834.586574074077</v>
      </c>
      <c r="T3213" s="14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 s="5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8324</v>
      </c>
      <c r="O3214" s="10">
        <f t="shared" si="300"/>
        <v>126.25</v>
      </c>
      <c r="P3214" s="5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4">
        <f t="shared" si="304"/>
        <v>41829.795729166668</v>
      </c>
      <c r="T3214" s="14">
        <f t="shared" si="305"/>
        <v>41859.795729166668</v>
      </c>
    </row>
    <row r="3215" spans="1:20" ht="45" x14ac:dyDescent="0.25">
      <c r="A3215">
        <v>3213</v>
      </c>
      <c r="B3215" s="3" t="s">
        <v>3213</v>
      </c>
      <c r="C3215" s="3" t="s">
        <v>7323</v>
      </c>
      <c r="D3215">
        <v>6000</v>
      </c>
      <c r="E3215" s="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8324</v>
      </c>
      <c r="O3215" s="10">
        <f t="shared" si="300"/>
        <v>100.11666666666667</v>
      </c>
      <c r="P3215" s="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4">
        <f t="shared" si="304"/>
        <v>42171.763414351852</v>
      </c>
      <c r="T3215" s="14">
        <f t="shared" si="305"/>
        <v>42211.763414351852</v>
      </c>
    </row>
    <row r="3216" spans="1:20" ht="45" x14ac:dyDescent="0.25">
      <c r="A3216">
        <v>3214</v>
      </c>
      <c r="B3216" s="3" t="s">
        <v>3214</v>
      </c>
      <c r="C3216" s="3" t="s">
        <v>7324</v>
      </c>
      <c r="D3216">
        <v>12000</v>
      </c>
      <c r="E3216" s="5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8324</v>
      </c>
      <c r="O3216" s="10">
        <f t="shared" si="300"/>
        <v>102.13333333333334</v>
      </c>
      <c r="P3216" s="5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4">
        <f t="shared" si="304"/>
        <v>42337.792511574073</v>
      </c>
      <c r="T3216" s="14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 s="5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8324</v>
      </c>
      <c r="O3217" s="10">
        <f t="shared" si="300"/>
        <v>100.35142857142858</v>
      </c>
      <c r="P3217" s="5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4">
        <f t="shared" si="304"/>
        <v>42219.665173611109</v>
      </c>
      <c r="T3217" s="14">
        <f t="shared" si="305"/>
        <v>42257.165972222225</v>
      </c>
    </row>
    <row r="3218" spans="1:20" ht="45" x14ac:dyDescent="0.25">
      <c r="A3218">
        <v>3216</v>
      </c>
      <c r="B3218" s="3" t="s">
        <v>3216</v>
      </c>
      <c r="C3218" s="3" t="s">
        <v>7326</v>
      </c>
      <c r="D3218">
        <v>2000</v>
      </c>
      <c r="E3218" s="5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8324</v>
      </c>
      <c r="O3218" s="10">
        <f t="shared" si="300"/>
        <v>100.05</v>
      </c>
      <c r="P3218" s="5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4">
        <f t="shared" si="304"/>
        <v>42165.462627314817</v>
      </c>
      <c r="T3218" s="14">
        <f t="shared" si="305"/>
        <v>42196.604166666672</v>
      </c>
    </row>
    <row r="3219" spans="1:20" ht="30" x14ac:dyDescent="0.25">
      <c r="A3219">
        <v>3217</v>
      </c>
      <c r="B3219" s="3" t="s">
        <v>3217</v>
      </c>
      <c r="C3219" s="3" t="s">
        <v>7327</v>
      </c>
      <c r="D3219">
        <v>4500</v>
      </c>
      <c r="E3219" s="5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8324</v>
      </c>
      <c r="O3219" s="10">
        <f t="shared" si="300"/>
        <v>116.02222222222223</v>
      </c>
      <c r="P3219" s="5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4">
        <f t="shared" si="304"/>
        <v>42648.546111111107</v>
      </c>
      <c r="T3219" s="14">
        <f t="shared" si="305"/>
        <v>42678.546111111107</v>
      </c>
    </row>
    <row r="3220" spans="1:20" ht="45" x14ac:dyDescent="0.25">
      <c r="A3220">
        <v>3218</v>
      </c>
      <c r="B3220" s="3" t="s">
        <v>3218</v>
      </c>
      <c r="C3220" s="3" t="s">
        <v>7328</v>
      </c>
      <c r="D3220">
        <v>12000</v>
      </c>
      <c r="E3220" s="5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8324</v>
      </c>
      <c r="O3220" s="10">
        <f t="shared" si="300"/>
        <v>102.1</v>
      </c>
      <c r="P3220" s="5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4">
        <f t="shared" si="304"/>
        <v>41971.002152777779</v>
      </c>
      <c r="T3220" s="14">
        <f t="shared" si="305"/>
        <v>42004</v>
      </c>
    </row>
    <row r="3221" spans="1:20" ht="30" x14ac:dyDescent="0.25">
      <c r="A3221">
        <v>3219</v>
      </c>
      <c r="B3221" s="3" t="s">
        <v>3219</v>
      </c>
      <c r="C3221" s="3" t="s">
        <v>7329</v>
      </c>
      <c r="D3221">
        <v>20000</v>
      </c>
      <c r="E3221" s="5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8324</v>
      </c>
      <c r="O3221" s="10">
        <f t="shared" si="300"/>
        <v>100.11000000000001</v>
      </c>
      <c r="P3221" s="5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4">
        <f t="shared" si="304"/>
        <v>42050.983182870375</v>
      </c>
      <c r="T3221" s="14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 s="5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8324</v>
      </c>
      <c r="O3222" s="10">
        <f t="shared" si="300"/>
        <v>100.84</v>
      </c>
      <c r="P3222" s="5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4">
        <f t="shared" si="304"/>
        <v>42772.833379629628</v>
      </c>
      <c r="T3222" s="14">
        <f t="shared" si="305"/>
        <v>42806.875</v>
      </c>
    </row>
    <row r="3223" spans="1:20" ht="45" x14ac:dyDescent="0.25">
      <c r="A3223">
        <v>3221</v>
      </c>
      <c r="B3223" s="3" t="s">
        <v>3221</v>
      </c>
      <c r="C3223" s="3" t="s">
        <v>7331</v>
      </c>
      <c r="D3223">
        <v>4000</v>
      </c>
      <c r="E3223" s="5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8324</v>
      </c>
      <c r="O3223" s="10">
        <f t="shared" si="300"/>
        <v>103.42499999999998</v>
      </c>
      <c r="P3223" s="5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4">
        <f t="shared" si="304"/>
        <v>42155.696793981479</v>
      </c>
      <c r="T3223" s="14">
        <f t="shared" si="305"/>
        <v>42190.696793981479</v>
      </c>
    </row>
    <row r="3224" spans="1:20" ht="30" x14ac:dyDescent="0.25">
      <c r="A3224">
        <v>3222</v>
      </c>
      <c r="B3224" s="3" t="s">
        <v>3222</v>
      </c>
      <c r="C3224" s="3" t="s">
        <v>7332</v>
      </c>
      <c r="D3224">
        <v>2500</v>
      </c>
      <c r="E3224" s="5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8324</v>
      </c>
      <c r="O3224" s="10">
        <f t="shared" si="300"/>
        <v>124.8</v>
      </c>
      <c r="P3224" s="5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4">
        <f t="shared" si="304"/>
        <v>42270.582141203704</v>
      </c>
      <c r="T3224" s="14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 s="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8324</v>
      </c>
      <c r="O3225" s="10">
        <f t="shared" si="300"/>
        <v>109.51612903225806</v>
      </c>
      <c r="P3225" s="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4">
        <f t="shared" si="304"/>
        <v>42206.835370370376</v>
      </c>
      <c r="T3225" s="14">
        <f t="shared" si="305"/>
        <v>42236.835370370376</v>
      </c>
    </row>
    <row r="3226" spans="1:20" ht="45" x14ac:dyDescent="0.25">
      <c r="A3226">
        <v>3224</v>
      </c>
      <c r="B3226" s="3" t="s">
        <v>3224</v>
      </c>
      <c r="C3226" s="3" t="s">
        <v>7334</v>
      </c>
      <c r="D3226">
        <v>30000</v>
      </c>
      <c r="E3226" s="5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8324</v>
      </c>
      <c r="O3226" s="10">
        <f t="shared" si="300"/>
        <v>102.03333333333333</v>
      </c>
      <c r="P3226" s="5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4">
        <f t="shared" si="304"/>
        <v>42697.850844907407</v>
      </c>
      <c r="T3226" s="14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 s="5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8324</v>
      </c>
      <c r="O3227" s="10">
        <f t="shared" si="300"/>
        <v>102.35000000000001</v>
      </c>
      <c r="P3227" s="5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4">
        <f t="shared" si="304"/>
        <v>42503.559467592597</v>
      </c>
      <c r="T3227" s="14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 s="5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8324</v>
      </c>
      <c r="O3228" s="10">
        <f t="shared" si="300"/>
        <v>104.16666666666667</v>
      </c>
      <c r="P3228" s="5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4">
        <f t="shared" si="304"/>
        <v>42277.583472222221</v>
      </c>
      <c r="T3228" s="14">
        <f t="shared" si="305"/>
        <v>42307.583472222221</v>
      </c>
    </row>
    <row r="3229" spans="1:20" ht="45" x14ac:dyDescent="0.25">
      <c r="A3229">
        <v>3227</v>
      </c>
      <c r="B3229" s="3" t="s">
        <v>3227</v>
      </c>
      <c r="C3229" s="3" t="s">
        <v>7337</v>
      </c>
      <c r="D3229">
        <v>1200</v>
      </c>
      <c r="E3229" s="5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8324</v>
      </c>
      <c r="O3229" s="10">
        <f t="shared" si="300"/>
        <v>125</v>
      </c>
      <c r="P3229" s="5">
        <f t="shared" si="301"/>
        <v>50</v>
      </c>
      <c r="Q3229" t="str">
        <f t="shared" si="302"/>
        <v>theater</v>
      </c>
      <c r="R3229" t="str">
        <f t="shared" si="303"/>
        <v>plays</v>
      </c>
      <c r="S3229" s="14">
        <f t="shared" si="304"/>
        <v>42722.882361111115</v>
      </c>
      <c r="T3229" s="14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 s="5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8324</v>
      </c>
      <c r="O3230" s="10">
        <f t="shared" si="300"/>
        <v>102.34285714285714</v>
      </c>
      <c r="P3230" s="5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4">
        <f t="shared" si="304"/>
        <v>42323.70930555556</v>
      </c>
      <c r="T3230" s="14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 s="5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8324</v>
      </c>
      <c r="O3231" s="10">
        <f t="shared" si="300"/>
        <v>107.86500000000001</v>
      </c>
      <c r="P3231" s="5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4">
        <f t="shared" si="304"/>
        <v>41933.291643518518</v>
      </c>
      <c r="T3231" s="14">
        <f t="shared" si="305"/>
        <v>41963.333310185189</v>
      </c>
    </row>
    <row r="3232" spans="1:20" ht="45" x14ac:dyDescent="0.25">
      <c r="A3232">
        <v>3230</v>
      </c>
      <c r="B3232" s="3" t="s">
        <v>3230</v>
      </c>
      <c r="C3232" s="3" t="s">
        <v>7340</v>
      </c>
      <c r="D3232">
        <v>2600</v>
      </c>
      <c r="E3232" s="5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8324</v>
      </c>
      <c r="O3232" s="10">
        <f t="shared" si="300"/>
        <v>109.88461538461539</v>
      </c>
      <c r="P3232" s="5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4">
        <f t="shared" si="304"/>
        <v>41898.168125000004</v>
      </c>
      <c r="T3232" s="14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 s="5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8324</v>
      </c>
      <c r="O3233" s="10">
        <f t="shared" si="300"/>
        <v>161</v>
      </c>
      <c r="P3233" s="5">
        <f t="shared" si="301"/>
        <v>57.5</v>
      </c>
      <c r="Q3233" t="str">
        <f t="shared" si="302"/>
        <v>theater</v>
      </c>
      <c r="R3233" t="str">
        <f t="shared" si="303"/>
        <v>plays</v>
      </c>
      <c r="S3233" s="14">
        <f t="shared" si="304"/>
        <v>42446.943831018521</v>
      </c>
      <c r="T3233" s="14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 s="5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8324</v>
      </c>
      <c r="O3234" s="10">
        <f t="shared" si="300"/>
        <v>131.20000000000002</v>
      </c>
      <c r="P3234" s="5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4">
        <f t="shared" si="304"/>
        <v>42463.81385416667</v>
      </c>
      <c r="T3234" s="14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 s="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8324</v>
      </c>
      <c r="O3235" s="10">
        <f t="shared" si="300"/>
        <v>118.8</v>
      </c>
      <c r="P3235" s="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4">
        <f t="shared" si="304"/>
        <v>42766.805034722223</v>
      </c>
      <c r="T3235" s="14">
        <f t="shared" si="305"/>
        <v>42796.805034722223</v>
      </c>
    </row>
    <row r="3236" spans="1:20" ht="45" x14ac:dyDescent="0.25">
      <c r="A3236">
        <v>3234</v>
      </c>
      <c r="B3236" s="3" t="s">
        <v>3234</v>
      </c>
      <c r="C3236" s="3" t="s">
        <v>7344</v>
      </c>
      <c r="D3236">
        <v>4000</v>
      </c>
      <c r="E3236" s="5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8324</v>
      </c>
      <c r="O3236" s="10">
        <f t="shared" si="300"/>
        <v>100.39275000000001</v>
      </c>
      <c r="P3236" s="5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4">
        <f t="shared" si="304"/>
        <v>42734.789444444439</v>
      </c>
      <c r="T3236" s="14">
        <f t="shared" si="305"/>
        <v>42767.979861111111</v>
      </c>
    </row>
    <row r="3237" spans="1:20" ht="45" x14ac:dyDescent="0.25">
      <c r="A3237">
        <v>3235</v>
      </c>
      <c r="B3237" s="3" t="s">
        <v>3235</v>
      </c>
      <c r="C3237" s="3" t="s">
        <v>7345</v>
      </c>
      <c r="D3237">
        <v>15000</v>
      </c>
      <c r="E3237" s="5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8324</v>
      </c>
      <c r="O3237" s="10">
        <f t="shared" si="300"/>
        <v>103.20666666666666</v>
      </c>
      <c r="P3237" s="5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4">
        <f t="shared" si="304"/>
        <v>42522.347812499997</v>
      </c>
      <c r="T3237" s="14">
        <f t="shared" si="305"/>
        <v>42552.347812499997</v>
      </c>
    </row>
    <row r="3238" spans="1:20" ht="45" x14ac:dyDescent="0.25">
      <c r="A3238">
        <v>3236</v>
      </c>
      <c r="B3238" s="3" t="s">
        <v>3236</v>
      </c>
      <c r="C3238" s="3" t="s">
        <v>7346</v>
      </c>
      <c r="D3238">
        <v>20000</v>
      </c>
      <c r="E3238" s="5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8324</v>
      </c>
      <c r="O3238" s="10">
        <f t="shared" si="300"/>
        <v>100.6</v>
      </c>
      <c r="P3238" s="5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4">
        <f t="shared" si="304"/>
        <v>42702.917048611111</v>
      </c>
      <c r="T3238" s="14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 s="5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8324</v>
      </c>
      <c r="O3239" s="10">
        <f t="shared" si="300"/>
        <v>100.78754285714287</v>
      </c>
      <c r="P3239" s="5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4">
        <f t="shared" si="304"/>
        <v>42252.474351851852</v>
      </c>
      <c r="T3239" s="14">
        <f t="shared" si="305"/>
        <v>42276.165972222225</v>
      </c>
    </row>
    <row r="3240" spans="1:20" ht="45" x14ac:dyDescent="0.25">
      <c r="A3240">
        <v>3238</v>
      </c>
      <c r="B3240" s="3" t="s">
        <v>3238</v>
      </c>
      <c r="C3240" s="3" t="s">
        <v>7348</v>
      </c>
      <c r="D3240">
        <v>2800</v>
      </c>
      <c r="E3240" s="5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8324</v>
      </c>
      <c r="O3240" s="10">
        <f t="shared" si="300"/>
        <v>112.32142857142857</v>
      </c>
      <c r="P3240" s="5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4">
        <f t="shared" si="304"/>
        <v>42156.510393518518</v>
      </c>
      <c r="T3240" s="14">
        <f t="shared" si="305"/>
        <v>42186.510393518518</v>
      </c>
    </row>
    <row r="3241" spans="1:20" ht="45" x14ac:dyDescent="0.25">
      <c r="A3241">
        <v>3239</v>
      </c>
      <c r="B3241" s="3" t="s">
        <v>3239</v>
      </c>
      <c r="C3241" s="3" t="s">
        <v>7349</v>
      </c>
      <c r="D3241">
        <v>5862</v>
      </c>
      <c r="E3241" s="5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8324</v>
      </c>
      <c r="O3241" s="10">
        <f t="shared" si="300"/>
        <v>105.91914022517912</v>
      </c>
      <c r="P3241" s="5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4">
        <f t="shared" si="304"/>
        <v>42278.089039351849</v>
      </c>
      <c r="T3241" s="14">
        <f t="shared" si="305"/>
        <v>42302.999305555553</v>
      </c>
    </row>
    <row r="3242" spans="1:20" ht="45" x14ac:dyDescent="0.25">
      <c r="A3242">
        <v>3240</v>
      </c>
      <c r="B3242" s="3" t="s">
        <v>3240</v>
      </c>
      <c r="C3242" s="3" t="s">
        <v>7350</v>
      </c>
      <c r="D3242">
        <v>3000</v>
      </c>
      <c r="E3242" s="5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8324</v>
      </c>
      <c r="O3242" s="10">
        <f t="shared" si="300"/>
        <v>100.56666666666668</v>
      </c>
      <c r="P3242" s="5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4">
        <f t="shared" si="304"/>
        <v>42754.693842592591</v>
      </c>
      <c r="T3242" s="14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 s="5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8324</v>
      </c>
      <c r="O3243" s="10">
        <f t="shared" si="300"/>
        <v>115.30588235294117</v>
      </c>
      <c r="P3243" s="5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4">
        <f t="shared" si="304"/>
        <v>41893.324884259258</v>
      </c>
      <c r="T3243" s="14">
        <f t="shared" si="305"/>
        <v>41926.290972222225</v>
      </c>
    </row>
    <row r="3244" spans="1:20" ht="30" x14ac:dyDescent="0.25">
      <c r="A3244">
        <v>3242</v>
      </c>
      <c r="B3244" s="3" t="s">
        <v>3242</v>
      </c>
      <c r="C3244" s="3" t="s">
        <v>7352</v>
      </c>
      <c r="D3244">
        <v>10000</v>
      </c>
      <c r="E3244" s="5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8324</v>
      </c>
      <c r="O3244" s="10">
        <f t="shared" si="300"/>
        <v>127.30419999999999</v>
      </c>
      <c r="P3244" s="5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4">
        <f t="shared" si="304"/>
        <v>41871.755694444444</v>
      </c>
      <c r="T3244" s="14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 s="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8324</v>
      </c>
      <c r="O3245" s="10">
        <f t="shared" si="300"/>
        <v>102.83750000000001</v>
      </c>
      <c r="P3245" s="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4">
        <f t="shared" si="304"/>
        <v>42262.096782407403</v>
      </c>
      <c r="T3245" s="14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 s="5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8324</v>
      </c>
      <c r="O3246" s="10">
        <f t="shared" si="300"/>
        <v>102.9375</v>
      </c>
      <c r="P3246" s="5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4">
        <f t="shared" si="304"/>
        <v>42675.694236111114</v>
      </c>
      <c r="T3246" s="14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 s="5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8324</v>
      </c>
      <c r="O3247" s="10">
        <f t="shared" si="300"/>
        <v>104.3047619047619</v>
      </c>
      <c r="P3247" s="5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4">
        <f t="shared" si="304"/>
        <v>42135.60020833333</v>
      </c>
      <c r="T3247" s="14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 s="5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8324</v>
      </c>
      <c r="O3248" s="10">
        <f t="shared" si="300"/>
        <v>111.22000000000001</v>
      </c>
      <c r="P3248" s="5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4">
        <f t="shared" si="304"/>
        <v>42230.472222222219</v>
      </c>
      <c r="T3248" s="14">
        <f t="shared" si="305"/>
        <v>42259.165972222225</v>
      </c>
    </row>
    <row r="3249" spans="1:20" ht="45" x14ac:dyDescent="0.25">
      <c r="A3249">
        <v>3247</v>
      </c>
      <c r="B3249" s="3" t="s">
        <v>3247</v>
      </c>
      <c r="C3249" s="3" t="s">
        <v>7357</v>
      </c>
      <c r="D3249">
        <v>2500</v>
      </c>
      <c r="E3249" s="5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8324</v>
      </c>
      <c r="O3249" s="10">
        <f t="shared" si="300"/>
        <v>105.86</v>
      </c>
      <c r="P3249" s="5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4">
        <f t="shared" si="304"/>
        <v>42167.434166666666</v>
      </c>
      <c r="T3249" s="14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 s="5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8324</v>
      </c>
      <c r="O3250" s="10">
        <f t="shared" si="300"/>
        <v>100.79166666666666</v>
      </c>
      <c r="P3250" s="5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4">
        <f t="shared" si="304"/>
        <v>42068.888391203705</v>
      </c>
      <c r="T3250" s="14">
        <f t="shared" si="305"/>
        <v>42098.846724537041</v>
      </c>
    </row>
    <row r="3251" spans="1:20" ht="45" x14ac:dyDescent="0.25">
      <c r="A3251">
        <v>3249</v>
      </c>
      <c r="B3251" s="3" t="s">
        <v>3249</v>
      </c>
      <c r="C3251" s="3" t="s">
        <v>7359</v>
      </c>
      <c r="D3251">
        <v>5500</v>
      </c>
      <c r="E3251" s="5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8324</v>
      </c>
      <c r="O3251" s="10">
        <f t="shared" si="300"/>
        <v>104.92727272727274</v>
      </c>
      <c r="P3251" s="5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4">
        <f t="shared" si="304"/>
        <v>42145.746689814812</v>
      </c>
      <c r="T3251" s="14">
        <f t="shared" si="305"/>
        <v>42175.746689814812</v>
      </c>
    </row>
    <row r="3252" spans="1:20" ht="45" x14ac:dyDescent="0.25">
      <c r="A3252">
        <v>3250</v>
      </c>
      <c r="B3252" s="3" t="s">
        <v>3250</v>
      </c>
      <c r="C3252" s="3" t="s">
        <v>7360</v>
      </c>
      <c r="D3252">
        <v>25000</v>
      </c>
      <c r="E3252" s="5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8324</v>
      </c>
      <c r="O3252" s="10">
        <f t="shared" si="300"/>
        <v>101.55199999999999</v>
      </c>
      <c r="P3252" s="5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4">
        <f t="shared" si="304"/>
        <v>41918.742175925923</v>
      </c>
      <c r="T3252" s="14">
        <f t="shared" si="305"/>
        <v>41948.783842592595</v>
      </c>
    </row>
    <row r="3253" spans="1:20" ht="45" x14ac:dyDescent="0.25">
      <c r="A3253">
        <v>3251</v>
      </c>
      <c r="B3253" s="3" t="s">
        <v>3251</v>
      </c>
      <c r="C3253" s="3" t="s">
        <v>7361</v>
      </c>
      <c r="D3253">
        <v>1500</v>
      </c>
      <c r="E3253" s="5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8324</v>
      </c>
      <c r="O3253" s="10">
        <f t="shared" si="300"/>
        <v>110.73333333333333</v>
      </c>
      <c r="P3253" s="5">
        <f t="shared" si="301"/>
        <v>83.05</v>
      </c>
      <c r="Q3253" t="str">
        <f t="shared" si="302"/>
        <v>theater</v>
      </c>
      <c r="R3253" t="str">
        <f t="shared" si="303"/>
        <v>plays</v>
      </c>
      <c r="S3253" s="14">
        <f t="shared" si="304"/>
        <v>42146.731087962966</v>
      </c>
      <c r="T3253" s="14">
        <f t="shared" si="305"/>
        <v>42176.731087962966</v>
      </c>
    </row>
    <row r="3254" spans="1:20" ht="30" x14ac:dyDescent="0.25">
      <c r="A3254">
        <v>3252</v>
      </c>
      <c r="B3254" s="3" t="s">
        <v>3252</v>
      </c>
      <c r="C3254" s="3" t="s">
        <v>7362</v>
      </c>
      <c r="D3254">
        <v>2250</v>
      </c>
      <c r="E3254" s="5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8324</v>
      </c>
      <c r="O3254" s="10">
        <f t="shared" si="300"/>
        <v>127.82222222222221</v>
      </c>
      <c r="P3254" s="5">
        <f t="shared" si="301"/>
        <v>57.52</v>
      </c>
      <c r="Q3254" t="str">
        <f t="shared" si="302"/>
        <v>theater</v>
      </c>
      <c r="R3254" t="str">
        <f t="shared" si="303"/>
        <v>plays</v>
      </c>
      <c r="S3254" s="14">
        <f t="shared" si="304"/>
        <v>42590.472685185188</v>
      </c>
      <c r="T3254" s="14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 s="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8324</v>
      </c>
      <c r="O3255" s="10">
        <f t="shared" si="300"/>
        <v>101.82500000000002</v>
      </c>
      <c r="P3255" s="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4">
        <f t="shared" si="304"/>
        <v>42602.576712962968</v>
      </c>
      <c r="T3255" s="14">
        <f t="shared" si="305"/>
        <v>42621.15625</v>
      </c>
    </row>
    <row r="3256" spans="1:20" ht="45" x14ac:dyDescent="0.25">
      <c r="A3256">
        <v>3254</v>
      </c>
      <c r="B3256" s="3" t="s">
        <v>3254</v>
      </c>
      <c r="C3256" s="3" t="s">
        <v>7364</v>
      </c>
      <c r="D3256">
        <v>13000</v>
      </c>
      <c r="E3256" s="5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8324</v>
      </c>
      <c r="O3256" s="10">
        <f t="shared" si="300"/>
        <v>101.25769230769231</v>
      </c>
      <c r="P3256" s="5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4">
        <f t="shared" si="304"/>
        <v>42059.085752314815</v>
      </c>
      <c r="T3256" s="14">
        <f t="shared" si="305"/>
        <v>42089.044085648144</v>
      </c>
    </row>
    <row r="3257" spans="1:20" ht="45" x14ac:dyDescent="0.25">
      <c r="A3257">
        <v>3255</v>
      </c>
      <c r="B3257" s="3" t="s">
        <v>3255</v>
      </c>
      <c r="C3257" s="3" t="s">
        <v>7365</v>
      </c>
      <c r="D3257">
        <v>300</v>
      </c>
      <c r="E3257" s="5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8324</v>
      </c>
      <c r="O3257" s="10">
        <f t="shared" si="300"/>
        <v>175</v>
      </c>
      <c r="P3257" s="5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4">
        <f t="shared" si="304"/>
        <v>41889.768229166664</v>
      </c>
      <c r="T3257" s="14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 s="5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8324</v>
      </c>
      <c r="O3258" s="10">
        <f t="shared" si="300"/>
        <v>128.06</v>
      </c>
      <c r="P3258" s="5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4">
        <f t="shared" si="304"/>
        <v>42144.573807870373</v>
      </c>
      <c r="T3258" s="14">
        <f t="shared" si="305"/>
        <v>42166.165972222225</v>
      </c>
    </row>
    <row r="3259" spans="1:20" ht="45" x14ac:dyDescent="0.25">
      <c r="A3259">
        <v>3257</v>
      </c>
      <c r="B3259" s="3" t="s">
        <v>3257</v>
      </c>
      <c r="C3259" s="3" t="s">
        <v>7367</v>
      </c>
      <c r="D3259">
        <v>2000</v>
      </c>
      <c r="E3259" s="5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8324</v>
      </c>
      <c r="O3259" s="10">
        <f t="shared" si="300"/>
        <v>106.29949999999999</v>
      </c>
      <c r="P3259" s="5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4">
        <f t="shared" si="304"/>
        <v>42758.559629629628</v>
      </c>
      <c r="T3259" s="14">
        <f t="shared" si="305"/>
        <v>42788.559629629628</v>
      </c>
    </row>
    <row r="3260" spans="1:20" ht="30" x14ac:dyDescent="0.25">
      <c r="A3260">
        <v>3258</v>
      </c>
      <c r="B3260" s="3" t="s">
        <v>3258</v>
      </c>
      <c r="C3260" s="3" t="s">
        <v>7368</v>
      </c>
      <c r="D3260">
        <v>7000</v>
      </c>
      <c r="E3260" s="5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8324</v>
      </c>
      <c r="O3260" s="10">
        <f t="shared" si="300"/>
        <v>105.21428571428571</v>
      </c>
      <c r="P3260" s="5">
        <f t="shared" si="301"/>
        <v>98.2</v>
      </c>
      <c r="Q3260" t="str">
        <f t="shared" si="302"/>
        <v>theater</v>
      </c>
      <c r="R3260" t="str">
        <f t="shared" si="303"/>
        <v>plays</v>
      </c>
      <c r="S3260" s="14">
        <f t="shared" si="304"/>
        <v>41982.887280092589</v>
      </c>
      <c r="T3260" s="14">
        <f t="shared" si="305"/>
        <v>42012.887280092589</v>
      </c>
    </row>
    <row r="3261" spans="1:20" ht="45" x14ac:dyDescent="0.25">
      <c r="A3261">
        <v>3259</v>
      </c>
      <c r="B3261" s="3" t="s">
        <v>3259</v>
      </c>
      <c r="C3261" s="3" t="s">
        <v>7369</v>
      </c>
      <c r="D3261">
        <v>23000</v>
      </c>
      <c r="E3261" s="5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8324</v>
      </c>
      <c r="O3261" s="10">
        <f t="shared" si="300"/>
        <v>106.16782608695652</v>
      </c>
      <c r="P3261" s="5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4">
        <f t="shared" si="304"/>
        <v>42614.760937500003</v>
      </c>
      <c r="T3261" s="14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 s="5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8324</v>
      </c>
      <c r="O3262" s="10">
        <f t="shared" si="300"/>
        <v>109.24000000000001</v>
      </c>
      <c r="P3262" s="5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4">
        <f t="shared" si="304"/>
        <v>42303.672662037032</v>
      </c>
      <c r="T3262" s="14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 s="5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8324</v>
      </c>
      <c r="O3263" s="10">
        <f t="shared" si="300"/>
        <v>100.45454545454547</v>
      </c>
      <c r="P3263" s="5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4">
        <f t="shared" si="304"/>
        <v>42171.725416666668</v>
      </c>
      <c r="T3263" s="14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 s="5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8324</v>
      </c>
      <c r="O3264" s="10">
        <f t="shared" si="300"/>
        <v>103.04098360655738</v>
      </c>
      <c r="P3264" s="5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4">
        <f t="shared" si="304"/>
        <v>41964.315532407403</v>
      </c>
      <c r="T3264" s="14">
        <f t="shared" si="305"/>
        <v>41995.166666666672</v>
      </c>
    </row>
    <row r="3265" spans="1:20" ht="30" x14ac:dyDescent="0.25">
      <c r="A3265">
        <v>3263</v>
      </c>
      <c r="B3265" s="3" t="s">
        <v>3263</v>
      </c>
      <c r="C3265" s="3" t="s">
        <v>7373</v>
      </c>
      <c r="D3265">
        <v>2500</v>
      </c>
      <c r="E3265" s="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8324</v>
      </c>
      <c r="O3265" s="10">
        <f t="shared" si="300"/>
        <v>112.1664</v>
      </c>
      <c r="P3265" s="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4">
        <f t="shared" si="304"/>
        <v>42284.516064814816</v>
      </c>
      <c r="T3265" s="14">
        <f t="shared" si="305"/>
        <v>42307.875</v>
      </c>
    </row>
    <row r="3266" spans="1:20" ht="30" x14ac:dyDescent="0.25">
      <c r="A3266">
        <v>3264</v>
      </c>
      <c r="B3266" s="3" t="s">
        <v>3264</v>
      </c>
      <c r="C3266" s="3" t="s">
        <v>7374</v>
      </c>
      <c r="D3266">
        <v>2500</v>
      </c>
      <c r="E3266" s="5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8324</v>
      </c>
      <c r="O3266" s="10">
        <f t="shared" ref="O3266:O3329" si="306">(E3266/D3266)*100</f>
        <v>103</v>
      </c>
      <c r="P3266" s="5">
        <f t="shared" ref="P3266:P3329" si="307">IFERROR((E3266/L3266),"0")</f>
        <v>52.551020408163268</v>
      </c>
      <c r="Q3266" t="str">
        <f t="shared" ref="Q3266:Q3329" si="308">LEFT(N3266,FIND("/",N3266)-1)</f>
        <v>theater</v>
      </c>
      <c r="R3266" t="str">
        <f t="shared" ref="R3266:R3329" si="309">RIGHT(N3266,LEN(N3266)-SEARCH("/",N3266))</f>
        <v>plays</v>
      </c>
      <c r="S3266" s="14">
        <f t="shared" ref="S3266:S3329" si="310">(((J3266/60)/60)/24) + DATE(1970,1,1)</f>
        <v>42016.800208333334</v>
      </c>
      <c r="T3266" s="14">
        <f t="shared" ref="T3266:T3329" si="311">(((I3266/60)/60)/24) + DATE(1970,1,1)</f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 s="5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8324</v>
      </c>
      <c r="O3267" s="10">
        <f t="shared" si="306"/>
        <v>164</v>
      </c>
      <c r="P3267" s="5">
        <f t="shared" si="307"/>
        <v>70.285714285714292</v>
      </c>
      <c r="Q3267" t="str">
        <f t="shared" si="308"/>
        <v>theater</v>
      </c>
      <c r="R3267" t="str">
        <f t="shared" si="309"/>
        <v>plays</v>
      </c>
      <c r="S3267" s="14">
        <f t="shared" si="310"/>
        <v>42311.711979166663</v>
      </c>
      <c r="T3267" s="14">
        <f t="shared" si="311"/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 s="5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8324</v>
      </c>
      <c r="O3268" s="10">
        <f t="shared" si="306"/>
        <v>131.28333333333333</v>
      </c>
      <c r="P3268" s="5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4">
        <f t="shared" si="310"/>
        <v>42136.536134259266</v>
      </c>
      <c r="T3268" s="14">
        <f t="shared" si="311"/>
        <v>42167.875</v>
      </c>
    </row>
    <row r="3269" spans="1:20" ht="45" x14ac:dyDescent="0.25">
      <c r="A3269">
        <v>3267</v>
      </c>
      <c r="B3269" s="3" t="s">
        <v>3267</v>
      </c>
      <c r="C3269" s="3" t="s">
        <v>7377</v>
      </c>
      <c r="D3269">
        <v>15000</v>
      </c>
      <c r="E3269" s="5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8324</v>
      </c>
      <c r="O3269" s="10">
        <f t="shared" si="306"/>
        <v>102.1</v>
      </c>
      <c r="P3269" s="5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4">
        <f t="shared" si="310"/>
        <v>42172.757638888885</v>
      </c>
      <c r="T3269" s="14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 s="5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8324</v>
      </c>
      <c r="O3270" s="10">
        <f t="shared" si="306"/>
        <v>128</v>
      </c>
      <c r="P3270" s="5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4">
        <f t="shared" si="310"/>
        <v>42590.90425925926</v>
      </c>
      <c r="T3270" s="14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 s="5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8324</v>
      </c>
      <c r="O3271" s="10">
        <f t="shared" si="306"/>
        <v>101.49999999999999</v>
      </c>
      <c r="P3271" s="5">
        <f t="shared" si="307"/>
        <v>116</v>
      </c>
      <c r="Q3271" t="str">
        <f t="shared" si="308"/>
        <v>theater</v>
      </c>
      <c r="R3271" t="str">
        <f t="shared" si="309"/>
        <v>plays</v>
      </c>
      <c r="S3271" s="14">
        <f t="shared" si="310"/>
        <v>42137.395798611105</v>
      </c>
      <c r="T3271" s="14">
        <f t="shared" si="311"/>
        <v>42171.458333333328</v>
      </c>
    </row>
    <row r="3272" spans="1:20" ht="45" x14ac:dyDescent="0.25">
      <c r="A3272">
        <v>3270</v>
      </c>
      <c r="B3272" s="3" t="s">
        <v>3270</v>
      </c>
      <c r="C3272" s="3" t="s">
        <v>7380</v>
      </c>
      <c r="D3272">
        <v>1800</v>
      </c>
      <c r="E3272" s="5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8324</v>
      </c>
      <c r="O3272" s="10">
        <f t="shared" si="306"/>
        <v>101.66666666666666</v>
      </c>
      <c r="P3272" s="5">
        <f t="shared" si="307"/>
        <v>61</v>
      </c>
      <c r="Q3272" t="str">
        <f t="shared" si="308"/>
        <v>theater</v>
      </c>
      <c r="R3272" t="str">
        <f t="shared" si="309"/>
        <v>plays</v>
      </c>
      <c r="S3272" s="14">
        <f t="shared" si="310"/>
        <v>42167.533159722225</v>
      </c>
      <c r="T3272" s="14">
        <f t="shared" si="311"/>
        <v>42197.533159722225</v>
      </c>
    </row>
    <row r="3273" spans="1:20" x14ac:dyDescent="0.25">
      <c r="A3273">
        <v>3271</v>
      </c>
      <c r="B3273" s="3" t="s">
        <v>3271</v>
      </c>
      <c r="C3273" s="3" t="s">
        <v>7381</v>
      </c>
      <c r="D3273">
        <v>1500</v>
      </c>
      <c r="E3273" s="5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8324</v>
      </c>
      <c r="O3273" s="10">
        <f t="shared" si="306"/>
        <v>130</v>
      </c>
      <c r="P3273" s="5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4">
        <f t="shared" si="310"/>
        <v>41915.437210648146</v>
      </c>
      <c r="T3273" s="14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 s="5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8324</v>
      </c>
      <c r="O3274" s="10">
        <f t="shared" si="306"/>
        <v>154.43</v>
      </c>
      <c r="P3274" s="5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4">
        <f t="shared" si="310"/>
        <v>42284.500104166669</v>
      </c>
      <c r="T3274" s="14">
        <f t="shared" si="311"/>
        <v>42314.541770833333</v>
      </c>
    </row>
    <row r="3275" spans="1:20" ht="45" x14ac:dyDescent="0.25">
      <c r="A3275">
        <v>3273</v>
      </c>
      <c r="B3275" s="3" t="s">
        <v>3273</v>
      </c>
      <c r="C3275" s="3" t="s">
        <v>7383</v>
      </c>
      <c r="D3275">
        <v>4000</v>
      </c>
      <c r="E3275" s="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8324</v>
      </c>
      <c r="O3275" s="10">
        <f t="shared" si="306"/>
        <v>107.4</v>
      </c>
      <c r="P3275" s="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4">
        <f t="shared" si="310"/>
        <v>42611.801412037035</v>
      </c>
      <c r="T3275" s="14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 s="5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8324</v>
      </c>
      <c r="O3276" s="10">
        <f t="shared" si="306"/>
        <v>101.32258064516128</v>
      </c>
      <c r="P3276" s="5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4">
        <f t="shared" si="310"/>
        <v>42400.704537037032</v>
      </c>
      <c r="T3276" s="14">
        <f t="shared" si="311"/>
        <v>42444.875</v>
      </c>
    </row>
    <row r="3277" spans="1:20" ht="45" x14ac:dyDescent="0.25">
      <c r="A3277">
        <v>3275</v>
      </c>
      <c r="B3277" s="3" t="s">
        <v>3275</v>
      </c>
      <c r="C3277" s="3" t="s">
        <v>7385</v>
      </c>
      <c r="D3277">
        <v>1800</v>
      </c>
      <c r="E3277" s="5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8324</v>
      </c>
      <c r="O3277" s="10">
        <f t="shared" si="306"/>
        <v>100.27777777777777</v>
      </c>
      <c r="P3277" s="5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4">
        <f t="shared" si="310"/>
        <v>42017.88045138889</v>
      </c>
      <c r="T3277" s="14">
        <f t="shared" si="311"/>
        <v>42044.1875</v>
      </c>
    </row>
    <row r="3278" spans="1:20" ht="45" x14ac:dyDescent="0.25">
      <c r="A3278">
        <v>3276</v>
      </c>
      <c r="B3278" s="3" t="s">
        <v>3276</v>
      </c>
      <c r="C3278" s="3" t="s">
        <v>7386</v>
      </c>
      <c r="D3278">
        <v>4500</v>
      </c>
      <c r="E3278" s="5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8324</v>
      </c>
      <c r="O3278" s="10">
        <f t="shared" si="306"/>
        <v>116.84444444444443</v>
      </c>
      <c r="P3278" s="5">
        <f t="shared" si="307"/>
        <v>52.58</v>
      </c>
      <c r="Q3278" t="str">
        <f t="shared" si="308"/>
        <v>theater</v>
      </c>
      <c r="R3278" t="str">
        <f t="shared" si="309"/>
        <v>plays</v>
      </c>
      <c r="S3278" s="14">
        <f t="shared" si="310"/>
        <v>42426.949988425928</v>
      </c>
      <c r="T3278" s="14">
        <f t="shared" si="311"/>
        <v>42461.165972222225</v>
      </c>
    </row>
    <row r="3279" spans="1:20" ht="45" x14ac:dyDescent="0.25">
      <c r="A3279">
        <v>3277</v>
      </c>
      <c r="B3279" s="3" t="s">
        <v>3277</v>
      </c>
      <c r="C3279" s="3" t="s">
        <v>7387</v>
      </c>
      <c r="D3279">
        <v>5000</v>
      </c>
      <c r="E3279" s="5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8324</v>
      </c>
      <c r="O3279" s="10">
        <f t="shared" si="306"/>
        <v>108.60000000000001</v>
      </c>
      <c r="P3279" s="5">
        <f t="shared" si="307"/>
        <v>54.3</v>
      </c>
      <c r="Q3279" t="str">
        <f t="shared" si="308"/>
        <v>theater</v>
      </c>
      <c r="R3279" t="str">
        <f t="shared" si="309"/>
        <v>plays</v>
      </c>
      <c r="S3279" s="14">
        <f t="shared" si="310"/>
        <v>41931.682939814818</v>
      </c>
      <c r="T3279" s="14">
        <f t="shared" si="311"/>
        <v>41961.724606481483</v>
      </c>
    </row>
    <row r="3280" spans="1:20" ht="45" x14ac:dyDescent="0.25">
      <c r="A3280">
        <v>3278</v>
      </c>
      <c r="B3280" s="3" t="s">
        <v>3278</v>
      </c>
      <c r="C3280" s="3" t="s">
        <v>7388</v>
      </c>
      <c r="D3280">
        <v>2500</v>
      </c>
      <c r="E3280" s="5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8324</v>
      </c>
      <c r="O3280" s="10">
        <f t="shared" si="306"/>
        <v>103.4</v>
      </c>
      <c r="P3280" s="5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4">
        <f t="shared" si="310"/>
        <v>42124.848414351851</v>
      </c>
      <c r="T3280" s="14">
        <f t="shared" si="311"/>
        <v>42154.848414351851</v>
      </c>
    </row>
    <row r="3281" spans="1:20" ht="45" x14ac:dyDescent="0.25">
      <c r="A3281">
        <v>3279</v>
      </c>
      <c r="B3281" s="3" t="s">
        <v>3279</v>
      </c>
      <c r="C3281" s="3" t="s">
        <v>7389</v>
      </c>
      <c r="D3281">
        <v>5800</v>
      </c>
      <c r="E3281" s="5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8324</v>
      </c>
      <c r="O3281" s="10">
        <f t="shared" si="306"/>
        <v>114.27586206896552</v>
      </c>
      <c r="P3281" s="5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4">
        <f t="shared" si="310"/>
        <v>42431.102534722217</v>
      </c>
      <c r="T3281" s="14">
        <f t="shared" si="311"/>
        <v>42461.06086805556</v>
      </c>
    </row>
    <row r="3282" spans="1:20" ht="45" x14ac:dyDescent="0.25">
      <c r="A3282">
        <v>3280</v>
      </c>
      <c r="B3282" s="3" t="s">
        <v>3280</v>
      </c>
      <c r="C3282" s="3" t="s">
        <v>7390</v>
      </c>
      <c r="D3282">
        <v>2000</v>
      </c>
      <c r="E3282" s="5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8324</v>
      </c>
      <c r="O3282" s="10">
        <f t="shared" si="306"/>
        <v>103</v>
      </c>
      <c r="P3282" s="5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4">
        <f t="shared" si="310"/>
        <v>42121.756921296299</v>
      </c>
      <c r="T3282" s="14">
        <f t="shared" si="311"/>
        <v>42156.208333333328</v>
      </c>
    </row>
    <row r="3283" spans="1:20" ht="30" x14ac:dyDescent="0.25">
      <c r="A3283">
        <v>3281</v>
      </c>
      <c r="B3283" s="3" t="s">
        <v>3281</v>
      </c>
      <c r="C3283" s="3" t="s">
        <v>7391</v>
      </c>
      <c r="D3283">
        <v>5000</v>
      </c>
      <c r="E3283" s="5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8324</v>
      </c>
      <c r="O3283" s="10">
        <f t="shared" si="306"/>
        <v>121.6</v>
      </c>
      <c r="P3283" s="5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4">
        <f t="shared" si="310"/>
        <v>42219.019733796296</v>
      </c>
      <c r="T3283" s="14">
        <f t="shared" si="311"/>
        <v>42249.019733796296</v>
      </c>
    </row>
    <row r="3284" spans="1:20" ht="45" x14ac:dyDescent="0.25">
      <c r="A3284">
        <v>3282</v>
      </c>
      <c r="B3284" s="3" t="s">
        <v>3282</v>
      </c>
      <c r="C3284" s="3" t="s">
        <v>7392</v>
      </c>
      <c r="D3284">
        <v>31000</v>
      </c>
      <c r="E3284" s="5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8324</v>
      </c>
      <c r="O3284" s="10">
        <f t="shared" si="306"/>
        <v>102.6467741935484</v>
      </c>
      <c r="P3284" s="5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4">
        <f t="shared" si="310"/>
        <v>42445.19430555556</v>
      </c>
      <c r="T3284" s="14">
        <f t="shared" si="311"/>
        <v>42489.19430555556</v>
      </c>
    </row>
    <row r="3285" spans="1:20" ht="45" x14ac:dyDescent="0.25">
      <c r="A3285">
        <v>3283</v>
      </c>
      <c r="B3285" s="3" t="s">
        <v>3283</v>
      </c>
      <c r="C3285" s="3" t="s">
        <v>7393</v>
      </c>
      <c r="D3285">
        <v>800</v>
      </c>
      <c r="E3285" s="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8324</v>
      </c>
      <c r="O3285" s="10">
        <f t="shared" si="306"/>
        <v>104.75000000000001</v>
      </c>
      <c r="P3285" s="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4">
        <f t="shared" si="310"/>
        <v>42379.74418981481</v>
      </c>
      <c r="T3285" s="14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 s="5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8324</v>
      </c>
      <c r="O3286" s="10">
        <f t="shared" si="306"/>
        <v>101.6</v>
      </c>
      <c r="P3286" s="5">
        <f t="shared" si="307"/>
        <v>203.2</v>
      </c>
      <c r="Q3286" t="str">
        <f t="shared" si="308"/>
        <v>theater</v>
      </c>
      <c r="R3286" t="str">
        <f t="shared" si="309"/>
        <v>plays</v>
      </c>
      <c r="S3286" s="14">
        <f t="shared" si="310"/>
        <v>42380.884872685187</v>
      </c>
      <c r="T3286" s="14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 s="5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8324</v>
      </c>
      <c r="O3287" s="10">
        <f t="shared" si="306"/>
        <v>112.10242048409683</v>
      </c>
      <c r="P3287" s="5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4">
        <f t="shared" si="310"/>
        <v>42762.942430555559</v>
      </c>
      <c r="T3287" s="14">
        <f t="shared" si="311"/>
        <v>42794.208333333328</v>
      </c>
    </row>
    <row r="3288" spans="1:20" ht="45" x14ac:dyDescent="0.25">
      <c r="A3288">
        <v>3286</v>
      </c>
      <c r="B3288" s="3" t="s">
        <v>3286</v>
      </c>
      <c r="C3288" s="3" t="s">
        <v>7396</v>
      </c>
      <c r="D3288">
        <v>15000</v>
      </c>
      <c r="E3288" s="5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8324</v>
      </c>
      <c r="O3288" s="10">
        <f t="shared" si="306"/>
        <v>101.76666666666667</v>
      </c>
      <c r="P3288" s="5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4">
        <f t="shared" si="310"/>
        <v>42567.840069444443</v>
      </c>
      <c r="T3288" s="14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 s="5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8324</v>
      </c>
      <c r="O3289" s="10">
        <f t="shared" si="306"/>
        <v>100</v>
      </c>
      <c r="P3289" s="5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4">
        <f t="shared" si="310"/>
        <v>42311.750324074077</v>
      </c>
      <c r="T3289" s="14">
        <f t="shared" si="311"/>
        <v>42336.750324074077</v>
      </c>
    </row>
    <row r="3290" spans="1:20" ht="45" x14ac:dyDescent="0.25">
      <c r="A3290">
        <v>3288</v>
      </c>
      <c r="B3290" s="3" t="s">
        <v>3288</v>
      </c>
      <c r="C3290" s="3" t="s">
        <v>7398</v>
      </c>
      <c r="D3290">
        <v>10000</v>
      </c>
      <c r="E3290" s="5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8324</v>
      </c>
      <c r="O3290" s="10">
        <f t="shared" si="306"/>
        <v>100.26489999999998</v>
      </c>
      <c r="P3290" s="5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4">
        <f t="shared" si="310"/>
        <v>42505.774479166663</v>
      </c>
      <c r="T3290" s="14">
        <f t="shared" si="311"/>
        <v>42541.958333333328</v>
      </c>
    </row>
    <row r="3291" spans="1:20" ht="45" x14ac:dyDescent="0.25">
      <c r="A3291">
        <v>3289</v>
      </c>
      <c r="B3291" s="3" t="s">
        <v>3289</v>
      </c>
      <c r="C3291" s="3" t="s">
        <v>7399</v>
      </c>
      <c r="D3291">
        <v>500</v>
      </c>
      <c r="E3291" s="5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8324</v>
      </c>
      <c r="O3291" s="10">
        <f t="shared" si="306"/>
        <v>133.04200000000003</v>
      </c>
      <c r="P3291" s="5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4">
        <f t="shared" si="310"/>
        <v>42758.368078703701</v>
      </c>
      <c r="T3291" s="14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 s="5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8324</v>
      </c>
      <c r="O3292" s="10">
        <f t="shared" si="306"/>
        <v>121.2</v>
      </c>
      <c r="P3292" s="5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4">
        <f t="shared" si="310"/>
        <v>42775.51494212963</v>
      </c>
      <c r="T3292" s="14">
        <f t="shared" si="311"/>
        <v>42805.51494212963</v>
      </c>
    </row>
    <row r="3293" spans="1:20" ht="45" x14ac:dyDescent="0.25">
      <c r="A3293">
        <v>3291</v>
      </c>
      <c r="B3293" s="3" t="s">
        <v>3291</v>
      </c>
      <c r="C3293" s="3" t="s">
        <v>7401</v>
      </c>
      <c r="D3293">
        <v>500</v>
      </c>
      <c r="E3293" s="5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8324</v>
      </c>
      <c r="O3293" s="10">
        <f t="shared" si="306"/>
        <v>113.99999999999999</v>
      </c>
      <c r="P3293" s="5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4">
        <f t="shared" si="310"/>
        <v>42232.702546296292</v>
      </c>
      <c r="T3293" s="14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 s="5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8324</v>
      </c>
      <c r="O3294" s="10">
        <f t="shared" si="306"/>
        <v>286.13861386138615</v>
      </c>
      <c r="P3294" s="5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4">
        <f t="shared" si="310"/>
        <v>42282.770231481481</v>
      </c>
      <c r="T3294" s="14">
        <f t="shared" si="311"/>
        <v>42342.811898148153</v>
      </c>
    </row>
    <row r="3295" spans="1:20" ht="45" x14ac:dyDescent="0.25">
      <c r="A3295">
        <v>3293</v>
      </c>
      <c r="B3295" s="3" t="s">
        <v>3293</v>
      </c>
      <c r="C3295" s="3" t="s">
        <v>7403</v>
      </c>
      <c r="D3295">
        <v>4500</v>
      </c>
      <c r="E3295" s="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8324</v>
      </c>
      <c r="O3295" s="10">
        <f t="shared" si="306"/>
        <v>170.44444444444446</v>
      </c>
      <c r="P3295" s="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4">
        <f t="shared" si="310"/>
        <v>42768.425370370373</v>
      </c>
      <c r="T3295" s="14">
        <f t="shared" si="311"/>
        <v>42798.425370370373</v>
      </c>
    </row>
    <row r="3296" spans="1:20" ht="45" x14ac:dyDescent="0.25">
      <c r="A3296">
        <v>3294</v>
      </c>
      <c r="B3296" s="3" t="s">
        <v>3294</v>
      </c>
      <c r="C3296" s="3" t="s">
        <v>7404</v>
      </c>
      <c r="D3296">
        <v>600</v>
      </c>
      <c r="E3296" s="5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8324</v>
      </c>
      <c r="O3296" s="10">
        <f t="shared" si="306"/>
        <v>118.33333333333333</v>
      </c>
      <c r="P3296" s="5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4">
        <f t="shared" si="310"/>
        <v>42141.541134259256</v>
      </c>
      <c r="T3296" s="14">
        <f t="shared" si="311"/>
        <v>42171.541134259256</v>
      </c>
    </row>
    <row r="3297" spans="1:20" ht="45" x14ac:dyDescent="0.25">
      <c r="A3297">
        <v>3295</v>
      </c>
      <c r="B3297" s="3" t="s">
        <v>3295</v>
      </c>
      <c r="C3297" s="3" t="s">
        <v>7405</v>
      </c>
      <c r="D3297">
        <v>700</v>
      </c>
      <c r="E3297" s="5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8324</v>
      </c>
      <c r="O3297" s="10">
        <f t="shared" si="306"/>
        <v>102.85857142857142</v>
      </c>
      <c r="P3297" s="5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4">
        <f t="shared" si="310"/>
        <v>42609.442465277782</v>
      </c>
      <c r="T3297" s="14">
        <f t="shared" si="311"/>
        <v>42639.442465277782</v>
      </c>
    </row>
    <row r="3298" spans="1:20" ht="45" x14ac:dyDescent="0.25">
      <c r="A3298">
        <v>3296</v>
      </c>
      <c r="B3298" s="3" t="s">
        <v>3296</v>
      </c>
      <c r="C3298" s="3" t="s">
        <v>7406</v>
      </c>
      <c r="D3298">
        <v>1500</v>
      </c>
      <c r="E3298" s="5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8324</v>
      </c>
      <c r="O3298" s="10">
        <f t="shared" si="306"/>
        <v>144.06666666666666</v>
      </c>
      <c r="P3298" s="5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4">
        <f t="shared" si="310"/>
        <v>42309.756620370375</v>
      </c>
      <c r="T3298" s="14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 s="5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8324</v>
      </c>
      <c r="O3299" s="10">
        <f t="shared" si="306"/>
        <v>100.07272727272726</v>
      </c>
      <c r="P3299" s="5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4">
        <f t="shared" si="310"/>
        <v>42193.771481481483</v>
      </c>
      <c r="T3299" s="14">
        <f t="shared" si="311"/>
        <v>42212.957638888889</v>
      </c>
    </row>
    <row r="3300" spans="1:20" ht="45" x14ac:dyDescent="0.25">
      <c r="A3300">
        <v>3298</v>
      </c>
      <c r="B3300" s="3" t="s">
        <v>3298</v>
      </c>
      <c r="C3300" s="3" t="s">
        <v>7408</v>
      </c>
      <c r="D3300">
        <v>10000</v>
      </c>
      <c r="E3300" s="5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8324</v>
      </c>
      <c r="O3300" s="10">
        <f t="shared" si="306"/>
        <v>101.73</v>
      </c>
      <c r="P3300" s="5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4">
        <f t="shared" si="310"/>
        <v>42239.957962962959</v>
      </c>
      <c r="T3300" s="14">
        <f t="shared" si="311"/>
        <v>42260</v>
      </c>
    </row>
    <row r="3301" spans="1:20" ht="45" x14ac:dyDescent="0.25">
      <c r="A3301">
        <v>3299</v>
      </c>
      <c r="B3301" s="3" t="s">
        <v>3299</v>
      </c>
      <c r="C3301" s="3" t="s">
        <v>7409</v>
      </c>
      <c r="D3301">
        <v>3000</v>
      </c>
      <c r="E3301" s="5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8324</v>
      </c>
      <c r="O3301" s="10">
        <f t="shared" si="306"/>
        <v>116.19999999999999</v>
      </c>
      <c r="P3301" s="5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4">
        <f t="shared" si="310"/>
        <v>42261.917395833334</v>
      </c>
      <c r="T3301" s="14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 s="5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8324</v>
      </c>
      <c r="O3302" s="10">
        <f t="shared" si="306"/>
        <v>136.16666666666666</v>
      </c>
      <c r="P3302" s="5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4">
        <f t="shared" si="310"/>
        <v>42102.743773148148</v>
      </c>
      <c r="T3302" s="14">
        <f t="shared" si="311"/>
        <v>42123.743773148148</v>
      </c>
    </row>
    <row r="3303" spans="1:20" ht="45" x14ac:dyDescent="0.25">
      <c r="A3303">
        <v>3301</v>
      </c>
      <c r="B3303" s="3" t="s">
        <v>3301</v>
      </c>
      <c r="C3303" s="3" t="s">
        <v>7411</v>
      </c>
      <c r="D3303">
        <v>3000</v>
      </c>
      <c r="E3303" s="5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8324</v>
      </c>
      <c r="O3303" s="10">
        <f t="shared" si="306"/>
        <v>133.46666666666667</v>
      </c>
      <c r="P3303" s="5">
        <f t="shared" si="307"/>
        <v>57.2</v>
      </c>
      <c r="Q3303" t="str">
        <f t="shared" si="308"/>
        <v>theater</v>
      </c>
      <c r="R3303" t="str">
        <f t="shared" si="309"/>
        <v>plays</v>
      </c>
      <c r="S3303" s="14">
        <f t="shared" si="310"/>
        <v>42538.73583333334</v>
      </c>
      <c r="T3303" s="14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 s="5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8324</v>
      </c>
      <c r="O3304" s="10">
        <f t="shared" si="306"/>
        <v>103.39285714285715</v>
      </c>
      <c r="P3304" s="5">
        <f t="shared" si="307"/>
        <v>173.7</v>
      </c>
      <c r="Q3304" t="str">
        <f t="shared" si="308"/>
        <v>theater</v>
      </c>
      <c r="R3304" t="str">
        <f t="shared" si="309"/>
        <v>plays</v>
      </c>
      <c r="S3304" s="14">
        <f t="shared" si="310"/>
        <v>42681.35157407407</v>
      </c>
      <c r="T3304" s="14">
        <f t="shared" si="311"/>
        <v>42711.35157407407</v>
      </c>
    </row>
    <row r="3305" spans="1:20" ht="45" x14ac:dyDescent="0.25">
      <c r="A3305">
        <v>3303</v>
      </c>
      <c r="B3305" s="3" t="s">
        <v>3303</v>
      </c>
      <c r="C3305" s="3" t="s">
        <v>7413</v>
      </c>
      <c r="D3305">
        <v>1800</v>
      </c>
      <c r="E3305" s="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8324</v>
      </c>
      <c r="O3305" s="10">
        <f t="shared" si="306"/>
        <v>115.88888888888889</v>
      </c>
      <c r="P3305" s="5">
        <f t="shared" si="307"/>
        <v>59.6</v>
      </c>
      <c r="Q3305" t="str">
        <f t="shared" si="308"/>
        <v>theater</v>
      </c>
      <c r="R3305" t="str">
        <f t="shared" si="309"/>
        <v>plays</v>
      </c>
      <c r="S3305" s="14">
        <f t="shared" si="310"/>
        <v>42056.65143518518</v>
      </c>
      <c r="T3305" s="14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 s="5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8324</v>
      </c>
      <c r="O3306" s="10">
        <f t="shared" si="306"/>
        <v>104.51666666666665</v>
      </c>
      <c r="P3306" s="5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4">
        <f t="shared" si="310"/>
        <v>42696.624444444446</v>
      </c>
      <c r="T3306" s="14">
        <f t="shared" si="311"/>
        <v>42726.624444444446</v>
      </c>
    </row>
    <row r="3307" spans="1:20" ht="45" x14ac:dyDescent="0.25">
      <c r="A3307">
        <v>3305</v>
      </c>
      <c r="B3307" s="3" t="s">
        <v>3305</v>
      </c>
      <c r="C3307" s="3" t="s">
        <v>7415</v>
      </c>
      <c r="D3307">
        <v>4000</v>
      </c>
      <c r="E3307" s="5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8324</v>
      </c>
      <c r="O3307" s="10">
        <f t="shared" si="306"/>
        <v>102.02500000000001</v>
      </c>
      <c r="P3307" s="5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4">
        <f t="shared" si="310"/>
        <v>42186.855879629627</v>
      </c>
      <c r="T3307" s="14">
        <f t="shared" si="311"/>
        <v>42216.855879629627</v>
      </c>
    </row>
    <row r="3308" spans="1:20" ht="45" x14ac:dyDescent="0.25">
      <c r="A3308">
        <v>3306</v>
      </c>
      <c r="B3308" s="3" t="s">
        <v>3306</v>
      </c>
      <c r="C3308" s="3" t="s">
        <v>7416</v>
      </c>
      <c r="D3308">
        <v>1500</v>
      </c>
      <c r="E3308" s="5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8324</v>
      </c>
      <c r="O3308" s="10">
        <f t="shared" si="306"/>
        <v>175.33333333333334</v>
      </c>
      <c r="P3308" s="5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4">
        <f t="shared" si="310"/>
        <v>42493.219236111108</v>
      </c>
      <c r="T3308" s="14">
        <f t="shared" si="311"/>
        <v>42531.125</v>
      </c>
    </row>
    <row r="3309" spans="1:20" ht="45" x14ac:dyDescent="0.25">
      <c r="A3309">
        <v>3307</v>
      </c>
      <c r="B3309" s="3" t="s">
        <v>3307</v>
      </c>
      <c r="C3309" s="3" t="s">
        <v>7417</v>
      </c>
      <c r="D3309">
        <v>1000</v>
      </c>
      <c r="E3309" s="5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8324</v>
      </c>
      <c r="O3309" s="10">
        <f t="shared" si="306"/>
        <v>106.67999999999999</v>
      </c>
      <c r="P3309" s="5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4">
        <f t="shared" si="310"/>
        <v>42475.057164351849</v>
      </c>
      <c r="T3309" s="14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 s="5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8324</v>
      </c>
      <c r="O3310" s="10">
        <f t="shared" si="306"/>
        <v>122.28571428571429</v>
      </c>
      <c r="P3310" s="5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4">
        <f t="shared" si="310"/>
        <v>42452.876909722225</v>
      </c>
      <c r="T3310" s="14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 s="5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8324</v>
      </c>
      <c r="O3311" s="10">
        <f t="shared" si="306"/>
        <v>159.42857142857144</v>
      </c>
      <c r="P3311" s="5">
        <f t="shared" si="307"/>
        <v>18</v>
      </c>
      <c r="Q3311" t="str">
        <f t="shared" si="308"/>
        <v>theater</v>
      </c>
      <c r="R3311" t="str">
        <f t="shared" si="309"/>
        <v>plays</v>
      </c>
      <c r="S3311" s="14">
        <f t="shared" si="310"/>
        <v>42628.650208333333</v>
      </c>
      <c r="T3311" s="14">
        <f t="shared" si="311"/>
        <v>42659.650208333333</v>
      </c>
    </row>
    <row r="3312" spans="1:20" ht="30" x14ac:dyDescent="0.25">
      <c r="A3312">
        <v>3310</v>
      </c>
      <c r="B3312" s="3" t="s">
        <v>3310</v>
      </c>
      <c r="C3312" s="3" t="s">
        <v>7420</v>
      </c>
      <c r="D3312">
        <v>6500</v>
      </c>
      <c r="E3312" s="5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8324</v>
      </c>
      <c r="O3312" s="10">
        <f t="shared" si="306"/>
        <v>100.07692307692308</v>
      </c>
      <c r="P3312" s="5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4">
        <f t="shared" si="310"/>
        <v>42253.928530092591</v>
      </c>
      <c r="T3312" s="14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 s="5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8324</v>
      </c>
      <c r="O3313" s="10">
        <f t="shared" si="306"/>
        <v>109.84</v>
      </c>
      <c r="P3313" s="5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4">
        <f t="shared" si="310"/>
        <v>42264.29178240741</v>
      </c>
      <c r="T3313" s="14">
        <f t="shared" si="311"/>
        <v>42294.29178240741</v>
      </c>
    </row>
    <row r="3314" spans="1:20" ht="45" x14ac:dyDescent="0.25">
      <c r="A3314">
        <v>3312</v>
      </c>
      <c r="B3314" s="3" t="s">
        <v>3312</v>
      </c>
      <c r="C3314" s="3" t="s">
        <v>7422</v>
      </c>
      <c r="D3314">
        <v>2500</v>
      </c>
      <c r="E3314" s="5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8324</v>
      </c>
      <c r="O3314" s="10">
        <f t="shared" si="306"/>
        <v>100.03999999999999</v>
      </c>
      <c r="P3314" s="5">
        <f t="shared" si="307"/>
        <v>61</v>
      </c>
      <c r="Q3314" t="str">
        <f t="shared" si="308"/>
        <v>theater</v>
      </c>
      <c r="R3314" t="str">
        <f t="shared" si="309"/>
        <v>plays</v>
      </c>
      <c r="S3314" s="14">
        <f t="shared" si="310"/>
        <v>42664.809560185182</v>
      </c>
      <c r="T3314" s="14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 s="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8324</v>
      </c>
      <c r="O3315" s="10">
        <f t="shared" si="306"/>
        <v>116.05000000000001</v>
      </c>
      <c r="P3315" s="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4">
        <f t="shared" si="310"/>
        <v>42382.244409722218</v>
      </c>
      <c r="T3315" s="14">
        <f t="shared" si="311"/>
        <v>42396.041666666672</v>
      </c>
    </row>
    <row r="3316" spans="1:20" ht="45" x14ac:dyDescent="0.25">
      <c r="A3316">
        <v>3314</v>
      </c>
      <c r="B3316" s="3" t="s">
        <v>3314</v>
      </c>
      <c r="C3316" s="3" t="s">
        <v>7424</v>
      </c>
      <c r="D3316">
        <v>800</v>
      </c>
      <c r="E3316" s="5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8324</v>
      </c>
      <c r="O3316" s="10">
        <f t="shared" si="306"/>
        <v>210.75</v>
      </c>
      <c r="P3316" s="5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4">
        <f t="shared" si="310"/>
        <v>42105.267488425925</v>
      </c>
      <c r="T3316" s="14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 s="5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8324</v>
      </c>
      <c r="O3317" s="10">
        <f t="shared" si="306"/>
        <v>110.00000000000001</v>
      </c>
      <c r="P3317" s="5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4">
        <f t="shared" si="310"/>
        <v>42466.303715277783</v>
      </c>
      <c r="T3317" s="14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 s="5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8324</v>
      </c>
      <c r="O3318" s="10">
        <f t="shared" si="306"/>
        <v>100.08673425918037</v>
      </c>
      <c r="P3318" s="5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4">
        <f t="shared" si="310"/>
        <v>41826.871238425927</v>
      </c>
      <c r="T3318" s="14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 s="5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8324</v>
      </c>
      <c r="O3319" s="10">
        <f t="shared" si="306"/>
        <v>106.19047619047619</v>
      </c>
      <c r="P3319" s="5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4">
        <f t="shared" si="310"/>
        <v>42499.039629629624</v>
      </c>
      <c r="T3319" s="14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 s="5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8324</v>
      </c>
      <c r="O3320" s="10">
        <f t="shared" si="306"/>
        <v>125.6</v>
      </c>
      <c r="P3320" s="5">
        <f t="shared" si="307"/>
        <v>78.5</v>
      </c>
      <c r="Q3320" t="str">
        <f t="shared" si="308"/>
        <v>theater</v>
      </c>
      <c r="R3320" t="str">
        <f t="shared" si="309"/>
        <v>plays</v>
      </c>
      <c r="S3320" s="14">
        <f t="shared" si="310"/>
        <v>42431.302002314813</v>
      </c>
      <c r="T3320" s="14">
        <f t="shared" si="311"/>
        <v>42471.104166666672</v>
      </c>
    </row>
    <row r="3321" spans="1:20" ht="45" x14ac:dyDescent="0.25">
      <c r="A3321">
        <v>3319</v>
      </c>
      <c r="B3321" s="3" t="s">
        <v>3319</v>
      </c>
      <c r="C3321" s="3" t="s">
        <v>7429</v>
      </c>
      <c r="D3321">
        <v>500</v>
      </c>
      <c r="E3321" s="5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8324</v>
      </c>
      <c r="O3321" s="10">
        <f t="shared" si="306"/>
        <v>108</v>
      </c>
      <c r="P3321" s="5">
        <f t="shared" si="307"/>
        <v>33.75</v>
      </c>
      <c r="Q3321" t="str">
        <f t="shared" si="308"/>
        <v>theater</v>
      </c>
      <c r="R3321" t="str">
        <f t="shared" si="309"/>
        <v>plays</v>
      </c>
      <c r="S3321" s="14">
        <f t="shared" si="310"/>
        <v>41990.585486111115</v>
      </c>
      <c r="T3321" s="14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 s="5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8324</v>
      </c>
      <c r="O3322" s="10">
        <f t="shared" si="306"/>
        <v>101</v>
      </c>
      <c r="P3322" s="5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4">
        <f t="shared" si="310"/>
        <v>42513.045798611114</v>
      </c>
      <c r="T3322" s="14">
        <f t="shared" si="311"/>
        <v>42543.045798611114</v>
      </c>
    </row>
    <row r="3323" spans="1:20" ht="45" x14ac:dyDescent="0.25">
      <c r="A3323">
        <v>3321</v>
      </c>
      <c r="B3323" s="3" t="s">
        <v>3321</v>
      </c>
      <c r="C3323" s="3" t="s">
        <v>7431</v>
      </c>
      <c r="D3323">
        <v>500</v>
      </c>
      <c r="E3323" s="5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8324</v>
      </c>
      <c r="O3323" s="10">
        <f t="shared" si="306"/>
        <v>107.4</v>
      </c>
      <c r="P3323" s="5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4">
        <f t="shared" si="310"/>
        <v>41914.100289351853</v>
      </c>
      <c r="T3323" s="14">
        <f t="shared" si="311"/>
        <v>41928.165972222225</v>
      </c>
    </row>
    <row r="3324" spans="1:20" ht="45" x14ac:dyDescent="0.25">
      <c r="A3324">
        <v>3322</v>
      </c>
      <c r="B3324" s="3" t="s">
        <v>3322</v>
      </c>
      <c r="C3324" s="3" t="s">
        <v>7432</v>
      </c>
      <c r="D3324">
        <v>3300</v>
      </c>
      <c r="E3324" s="5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8324</v>
      </c>
      <c r="O3324" s="10">
        <f t="shared" si="306"/>
        <v>101.51515151515152</v>
      </c>
      <c r="P3324" s="5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4">
        <f t="shared" si="310"/>
        <v>42521.010370370372</v>
      </c>
      <c r="T3324" s="14">
        <f t="shared" si="311"/>
        <v>42543.163194444445</v>
      </c>
    </row>
    <row r="3325" spans="1:20" ht="45" x14ac:dyDescent="0.25">
      <c r="A3325">
        <v>3323</v>
      </c>
      <c r="B3325" s="3" t="s">
        <v>3323</v>
      </c>
      <c r="C3325" s="3" t="s">
        <v>7433</v>
      </c>
      <c r="D3325">
        <v>1000</v>
      </c>
      <c r="E3325" s="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8324</v>
      </c>
      <c r="O3325" s="10">
        <f t="shared" si="306"/>
        <v>125.89999999999999</v>
      </c>
      <c r="P3325" s="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4">
        <f t="shared" si="310"/>
        <v>42608.36583333333</v>
      </c>
      <c r="T3325" s="14">
        <f t="shared" si="311"/>
        <v>42638.36583333333</v>
      </c>
    </row>
    <row r="3326" spans="1:20" ht="30" x14ac:dyDescent="0.25">
      <c r="A3326">
        <v>3324</v>
      </c>
      <c r="B3326" s="3" t="s">
        <v>3324</v>
      </c>
      <c r="C3326" s="3" t="s">
        <v>7434</v>
      </c>
      <c r="D3326">
        <v>1500</v>
      </c>
      <c r="E3326" s="5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8324</v>
      </c>
      <c r="O3326" s="10">
        <f t="shared" si="306"/>
        <v>101.66666666666666</v>
      </c>
      <c r="P3326" s="5">
        <f t="shared" si="307"/>
        <v>152.5</v>
      </c>
      <c r="Q3326" t="str">
        <f t="shared" si="308"/>
        <v>theater</v>
      </c>
      <c r="R3326" t="str">
        <f t="shared" si="309"/>
        <v>plays</v>
      </c>
      <c r="S3326" s="14">
        <f t="shared" si="310"/>
        <v>42512.58321759259</v>
      </c>
      <c r="T3326" s="14">
        <f t="shared" si="311"/>
        <v>42526.58321759259</v>
      </c>
    </row>
    <row r="3327" spans="1:20" ht="45" x14ac:dyDescent="0.25">
      <c r="A3327">
        <v>3325</v>
      </c>
      <c r="B3327" s="3" t="s">
        <v>3325</v>
      </c>
      <c r="C3327" s="3" t="s">
        <v>7435</v>
      </c>
      <c r="D3327">
        <v>400</v>
      </c>
      <c r="E3327" s="5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8324</v>
      </c>
      <c r="O3327" s="10">
        <f t="shared" si="306"/>
        <v>112.5</v>
      </c>
      <c r="P3327" s="5">
        <f t="shared" si="307"/>
        <v>30</v>
      </c>
      <c r="Q3327" t="str">
        <f t="shared" si="308"/>
        <v>theater</v>
      </c>
      <c r="R3327" t="str">
        <f t="shared" si="309"/>
        <v>plays</v>
      </c>
      <c r="S3327" s="14">
        <f t="shared" si="310"/>
        <v>42064.785613425927</v>
      </c>
      <c r="T3327" s="14">
        <f t="shared" si="311"/>
        <v>42099.743946759263</v>
      </c>
    </row>
    <row r="3328" spans="1:20" ht="45" x14ac:dyDescent="0.25">
      <c r="A3328">
        <v>3326</v>
      </c>
      <c r="B3328" s="3" t="s">
        <v>3326</v>
      </c>
      <c r="C3328" s="3" t="s">
        <v>7436</v>
      </c>
      <c r="D3328">
        <v>8000</v>
      </c>
      <c r="E3328" s="5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8324</v>
      </c>
      <c r="O3328" s="10">
        <f t="shared" si="306"/>
        <v>101.375</v>
      </c>
      <c r="P3328" s="5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4">
        <f t="shared" si="310"/>
        <v>42041.714178240742</v>
      </c>
      <c r="T3328" s="14">
        <f t="shared" si="311"/>
        <v>42071.67251157407</v>
      </c>
    </row>
    <row r="3329" spans="1:20" ht="45" x14ac:dyDescent="0.25">
      <c r="A3329">
        <v>3327</v>
      </c>
      <c r="B3329" s="3" t="s">
        <v>3327</v>
      </c>
      <c r="C3329" s="3" t="s">
        <v>7437</v>
      </c>
      <c r="D3329">
        <v>800</v>
      </c>
      <c r="E3329" s="5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8324</v>
      </c>
      <c r="O3329" s="10">
        <f t="shared" si="306"/>
        <v>101.25</v>
      </c>
      <c r="P3329" s="5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4">
        <f t="shared" si="310"/>
        <v>42468.374606481477</v>
      </c>
      <c r="T3329" s="14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 s="5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8324</v>
      </c>
      <c r="O3330" s="10">
        <f t="shared" ref="O3330:O3393" si="312">(E3330/D3330)*100</f>
        <v>146.38888888888889</v>
      </c>
      <c r="P3330" s="5">
        <f t="shared" ref="P3330:P3393" si="313">IFERROR((E3330/L3330),"0")</f>
        <v>292.77777777777777</v>
      </c>
      <c r="Q3330" t="str">
        <f t="shared" ref="Q3330:Q3393" si="314">LEFT(N3330,FIND("/",N3330)-1)</f>
        <v>theater</v>
      </c>
      <c r="R3330" t="str">
        <f t="shared" ref="R3330:R3393" si="315">RIGHT(N3330,LEN(N3330)-SEARCH("/",N3330))</f>
        <v>plays</v>
      </c>
      <c r="S3330" s="14">
        <f t="shared" ref="S3330:S3393" si="316">(((J3330/60)/60)/24) + DATE(1970,1,1)</f>
        <v>41822.57503472222</v>
      </c>
      <c r="T3330" s="14">
        <f t="shared" ref="T3330:T3393" si="317">(((I3330/60)/60)/24) + DATE(1970,1,1)</f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 s="5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8324</v>
      </c>
      <c r="O3331" s="10">
        <f t="shared" si="312"/>
        <v>116.8</v>
      </c>
      <c r="P3331" s="5">
        <f t="shared" si="313"/>
        <v>44.92307692307692</v>
      </c>
      <c r="Q3331" t="str">
        <f t="shared" si="314"/>
        <v>theater</v>
      </c>
      <c r="R3331" t="str">
        <f t="shared" si="315"/>
        <v>plays</v>
      </c>
      <c r="S3331" s="14">
        <f t="shared" si="316"/>
        <v>41837.323009259257</v>
      </c>
      <c r="T3331" s="14">
        <f t="shared" si="317"/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 s="5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8324</v>
      </c>
      <c r="O3332" s="10">
        <f t="shared" si="312"/>
        <v>106.26666666666667</v>
      </c>
      <c r="P3332" s="5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4">
        <f t="shared" si="316"/>
        <v>42065.887361111112</v>
      </c>
      <c r="T3332" s="14">
        <f t="shared" si="317"/>
        <v>42095.845694444448</v>
      </c>
    </row>
    <row r="3333" spans="1:20" ht="45" x14ac:dyDescent="0.25">
      <c r="A3333">
        <v>3331</v>
      </c>
      <c r="B3333" s="3" t="s">
        <v>3331</v>
      </c>
      <c r="C3333" s="3" t="s">
        <v>7441</v>
      </c>
      <c r="D3333">
        <v>5000</v>
      </c>
      <c r="E3333" s="5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8324</v>
      </c>
      <c r="O3333" s="10">
        <f t="shared" si="312"/>
        <v>104.52</v>
      </c>
      <c r="P3333" s="5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4">
        <f t="shared" si="316"/>
        <v>42248.697754629626</v>
      </c>
      <c r="T3333" s="14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 s="5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8324</v>
      </c>
      <c r="O3334" s="10">
        <f t="shared" si="312"/>
        <v>100</v>
      </c>
      <c r="P3334" s="5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4">
        <f t="shared" si="316"/>
        <v>41809.860300925924</v>
      </c>
      <c r="T3334" s="14">
        <f t="shared" si="317"/>
        <v>41839.860300925924</v>
      </c>
    </row>
    <row r="3335" spans="1:20" ht="45" x14ac:dyDescent="0.25">
      <c r="A3335">
        <v>3333</v>
      </c>
      <c r="B3335" s="3" t="s">
        <v>3333</v>
      </c>
      <c r="C3335" s="3" t="s">
        <v>7443</v>
      </c>
      <c r="D3335">
        <v>3500</v>
      </c>
      <c r="E3335" s="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8324</v>
      </c>
      <c r="O3335" s="10">
        <f t="shared" si="312"/>
        <v>104.57142857142858</v>
      </c>
      <c r="P3335" s="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4">
        <f t="shared" si="316"/>
        <v>42148.676851851851</v>
      </c>
      <c r="T3335" s="14">
        <f t="shared" si="317"/>
        <v>42170.676851851851</v>
      </c>
    </row>
    <row r="3336" spans="1:20" ht="30" x14ac:dyDescent="0.25">
      <c r="A3336">
        <v>3334</v>
      </c>
      <c r="B3336" s="3" t="s">
        <v>3334</v>
      </c>
      <c r="C3336" s="3" t="s">
        <v>7444</v>
      </c>
      <c r="D3336">
        <v>3871</v>
      </c>
      <c r="E3336" s="5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8324</v>
      </c>
      <c r="O3336" s="10">
        <f t="shared" si="312"/>
        <v>138.62051149573753</v>
      </c>
      <c r="P3336" s="5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4">
        <f t="shared" si="316"/>
        <v>42185.521087962959</v>
      </c>
      <c r="T3336" s="14">
        <f t="shared" si="317"/>
        <v>42215.521087962959</v>
      </c>
    </row>
    <row r="3337" spans="1:20" ht="45" x14ac:dyDescent="0.25">
      <c r="A3337">
        <v>3335</v>
      </c>
      <c r="B3337" s="3" t="s">
        <v>3335</v>
      </c>
      <c r="C3337" s="3" t="s">
        <v>7445</v>
      </c>
      <c r="D3337">
        <v>5000</v>
      </c>
      <c r="E3337" s="5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8324</v>
      </c>
      <c r="O3337" s="10">
        <f t="shared" si="312"/>
        <v>100.32000000000001</v>
      </c>
      <c r="P3337" s="5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4">
        <f t="shared" si="316"/>
        <v>41827.674143518518</v>
      </c>
      <c r="T3337" s="14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 s="5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8324</v>
      </c>
      <c r="O3338" s="10">
        <f t="shared" si="312"/>
        <v>100</v>
      </c>
      <c r="P3338" s="5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4">
        <f t="shared" si="316"/>
        <v>42437.398680555561</v>
      </c>
      <c r="T3338" s="14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 s="5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8324</v>
      </c>
      <c r="O3339" s="10">
        <f t="shared" si="312"/>
        <v>110.2</v>
      </c>
      <c r="P3339" s="5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4">
        <f t="shared" si="316"/>
        <v>41901.282025462962</v>
      </c>
      <c r="T3339" s="14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 s="5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8324</v>
      </c>
      <c r="O3340" s="10">
        <f t="shared" si="312"/>
        <v>102.18</v>
      </c>
      <c r="P3340" s="5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4">
        <f t="shared" si="316"/>
        <v>42769.574999999997</v>
      </c>
      <c r="T3340" s="14">
        <f t="shared" si="317"/>
        <v>42790.574999999997</v>
      </c>
    </row>
    <row r="3341" spans="1:20" ht="30" x14ac:dyDescent="0.25">
      <c r="A3341">
        <v>3339</v>
      </c>
      <c r="B3341" s="3" t="s">
        <v>3339</v>
      </c>
      <c r="C3341" s="3" t="s">
        <v>7449</v>
      </c>
      <c r="D3341">
        <v>8000</v>
      </c>
      <c r="E3341" s="5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8324</v>
      </c>
      <c r="O3341" s="10">
        <f t="shared" si="312"/>
        <v>104.35000000000001</v>
      </c>
      <c r="P3341" s="5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4">
        <f t="shared" si="316"/>
        <v>42549.665717592594</v>
      </c>
      <c r="T3341" s="14">
        <f t="shared" si="317"/>
        <v>42579.665717592594</v>
      </c>
    </row>
    <row r="3342" spans="1:20" ht="45" x14ac:dyDescent="0.25">
      <c r="A3342">
        <v>3340</v>
      </c>
      <c r="B3342" s="3" t="s">
        <v>3340</v>
      </c>
      <c r="C3342" s="3" t="s">
        <v>7450</v>
      </c>
      <c r="D3342">
        <v>3000</v>
      </c>
      <c r="E3342" s="5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8324</v>
      </c>
      <c r="O3342" s="10">
        <f t="shared" si="312"/>
        <v>138.16666666666666</v>
      </c>
      <c r="P3342" s="5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4">
        <f t="shared" si="316"/>
        <v>42685.974004629628</v>
      </c>
      <c r="T3342" s="14">
        <f t="shared" si="317"/>
        <v>42710.974004629628</v>
      </c>
    </row>
    <row r="3343" spans="1:20" ht="45" x14ac:dyDescent="0.25">
      <c r="A3343">
        <v>3341</v>
      </c>
      <c r="B3343" s="3" t="s">
        <v>3341</v>
      </c>
      <c r="C3343" s="3" t="s">
        <v>7451</v>
      </c>
      <c r="D3343">
        <v>3350</v>
      </c>
      <c r="E3343" s="5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8324</v>
      </c>
      <c r="O3343" s="10">
        <f t="shared" si="312"/>
        <v>100</v>
      </c>
      <c r="P3343" s="5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4">
        <f t="shared" si="316"/>
        <v>42510.798854166671</v>
      </c>
      <c r="T3343" s="14">
        <f t="shared" si="317"/>
        <v>42533.708333333328</v>
      </c>
    </row>
    <row r="3344" spans="1:20" ht="30" x14ac:dyDescent="0.25">
      <c r="A3344">
        <v>3342</v>
      </c>
      <c r="B3344" s="3" t="s">
        <v>3342</v>
      </c>
      <c r="C3344" s="3" t="s">
        <v>7452</v>
      </c>
      <c r="D3344">
        <v>6000</v>
      </c>
      <c r="E3344" s="5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8324</v>
      </c>
      <c r="O3344" s="10">
        <f t="shared" si="312"/>
        <v>101.66666666666666</v>
      </c>
      <c r="P3344" s="5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4">
        <f t="shared" si="316"/>
        <v>42062.296412037031</v>
      </c>
      <c r="T3344" s="14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 s="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8324</v>
      </c>
      <c r="O3345" s="10">
        <f t="shared" si="312"/>
        <v>171.42857142857142</v>
      </c>
      <c r="P3345" s="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4">
        <f t="shared" si="316"/>
        <v>42452.916481481487</v>
      </c>
      <c r="T3345" s="14">
        <f t="shared" si="317"/>
        <v>42473.554166666669</v>
      </c>
    </row>
    <row r="3346" spans="1:20" ht="45" x14ac:dyDescent="0.25">
      <c r="A3346">
        <v>3344</v>
      </c>
      <c r="B3346" s="3" t="s">
        <v>3344</v>
      </c>
      <c r="C3346" s="3" t="s">
        <v>7454</v>
      </c>
      <c r="D3346">
        <v>4500</v>
      </c>
      <c r="E3346" s="5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8324</v>
      </c>
      <c r="O3346" s="10">
        <f t="shared" si="312"/>
        <v>101.44444444444444</v>
      </c>
      <c r="P3346" s="5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4">
        <f t="shared" si="316"/>
        <v>41851.200150462959</v>
      </c>
      <c r="T3346" s="14">
        <f t="shared" si="317"/>
        <v>41881.200150462959</v>
      </c>
    </row>
    <row r="3347" spans="1:20" ht="45" x14ac:dyDescent="0.25">
      <c r="A3347">
        <v>3345</v>
      </c>
      <c r="B3347" s="3" t="s">
        <v>3345</v>
      </c>
      <c r="C3347" s="3" t="s">
        <v>7455</v>
      </c>
      <c r="D3347">
        <v>500</v>
      </c>
      <c r="E3347" s="5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8324</v>
      </c>
      <c r="O3347" s="10">
        <f t="shared" si="312"/>
        <v>130</v>
      </c>
      <c r="P3347" s="5">
        <f t="shared" si="313"/>
        <v>50</v>
      </c>
      <c r="Q3347" t="str">
        <f t="shared" si="314"/>
        <v>theater</v>
      </c>
      <c r="R3347" t="str">
        <f t="shared" si="315"/>
        <v>plays</v>
      </c>
      <c r="S3347" s="14">
        <f t="shared" si="316"/>
        <v>42053.106111111112</v>
      </c>
      <c r="T3347" s="14">
        <f t="shared" si="317"/>
        <v>42112.025694444441</v>
      </c>
    </row>
    <row r="3348" spans="1:20" ht="45" x14ac:dyDescent="0.25">
      <c r="A3348">
        <v>3346</v>
      </c>
      <c r="B3348" s="3" t="s">
        <v>3346</v>
      </c>
      <c r="C3348" s="3" t="s">
        <v>7456</v>
      </c>
      <c r="D3348">
        <v>1500</v>
      </c>
      <c r="E3348" s="5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8324</v>
      </c>
      <c r="O3348" s="10">
        <f t="shared" si="312"/>
        <v>110.00000000000001</v>
      </c>
      <c r="P3348" s="5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4">
        <f t="shared" si="316"/>
        <v>42054.024421296301</v>
      </c>
      <c r="T3348" s="14">
        <f t="shared" si="317"/>
        <v>42061.024421296301</v>
      </c>
    </row>
    <row r="3349" spans="1:20" ht="45" x14ac:dyDescent="0.25">
      <c r="A3349">
        <v>3347</v>
      </c>
      <c r="B3349" s="3" t="s">
        <v>3347</v>
      </c>
      <c r="C3349" s="3" t="s">
        <v>7457</v>
      </c>
      <c r="D3349">
        <v>2000</v>
      </c>
      <c r="E3349" s="5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8324</v>
      </c>
      <c r="O3349" s="10">
        <f t="shared" si="312"/>
        <v>119.44999999999999</v>
      </c>
      <c r="P3349" s="5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4">
        <f t="shared" si="316"/>
        <v>42484.551550925928</v>
      </c>
      <c r="T3349" s="14">
        <f t="shared" si="317"/>
        <v>42498.875</v>
      </c>
    </row>
    <row r="3350" spans="1:20" ht="45" x14ac:dyDescent="0.25">
      <c r="A3350">
        <v>3348</v>
      </c>
      <c r="B3350" s="3" t="s">
        <v>3266</v>
      </c>
      <c r="C3350" s="3" t="s">
        <v>7458</v>
      </c>
      <c r="D3350">
        <v>5500</v>
      </c>
      <c r="E3350" s="5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8324</v>
      </c>
      <c r="O3350" s="10">
        <f t="shared" si="312"/>
        <v>100.2909090909091</v>
      </c>
      <c r="P3350" s="5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4">
        <f t="shared" si="316"/>
        <v>42466.558796296296</v>
      </c>
      <c r="T3350" s="14">
        <f t="shared" si="317"/>
        <v>42490.165972222225</v>
      </c>
    </row>
    <row r="3351" spans="1:20" ht="45" x14ac:dyDescent="0.25">
      <c r="A3351">
        <v>3349</v>
      </c>
      <c r="B3351" s="3" t="s">
        <v>3348</v>
      </c>
      <c r="C3351" s="3" t="s">
        <v>7459</v>
      </c>
      <c r="D3351">
        <v>1000</v>
      </c>
      <c r="E3351" s="5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8324</v>
      </c>
      <c r="O3351" s="10">
        <f t="shared" si="312"/>
        <v>153.4</v>
      </c>
      <c r="P3351" s="5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4">
        <f t="shared" si="316"/>
        <v>42513.110787037032</v>
      </c>
      <c r="T3351" s="14">
        <f t="shared" si="317"/>
        <v>42534.708333333328</v>
      </c>
    </row>
    <row r="3352" spans="1:20" ht="45" x14ac:dyDescent="0.25">
      <c r="A3352">
        <v>3350</v>
      </c>
      <c r="B3352" s="3" t="s">
        <v>3349</v>
      </c>
      <c r="C3352" s="3" t="s">
        <v>7460</v>
      </c>
      <c r="D3352">
        <v>3500</v>
      </c>
      <c r="E3352" s="5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8324</v>
      </c>
      <c r="O3352" s="10">
        <f t="shared" si="312"/>
        <v>104.42857142857143</v>
      </c>
      <c r="P3352" s="5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4">
        <f t="shared" si="316"/>
        <v>42302.701516203699</v>
      </c>
      <c r="T3352" s="14">
        <f t="shared" si="317"/>
        <v>42337.958333333328</v>
      </c>
    </row>
    <row r="3353" spans="1:20" ht="45" x14ac:dyDescent="0.25">
      <c r="A3353">
        <v>3351</v>
      </c>
      <c r="B3353" s="3" t="s">
        <v>3350</v>
      </c>
      <c r="C3353" s="3" t="s">
        <v>7461</v>
      </c>
      <c r="D3353">
        <v>5000</v>
      </c>
      <c r="E3353" s="5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8324</v>
      </c>
      <c r="O3353" s="10">
        <f t="shared" si="312"/>
        <v>101.1</v>
      </c>
      <c r="P3353" s="5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4">
        <f t="shared" si="316"/>
        <v>41806.395428240743</v>
      </c>
      <c r="T3353" s="14">
        <f t="shared" si="317"/>
        <v>41843.458333333336</v>
      </c>
    </row>
    <row r="3354" spans="1:20" ht="45" x14ac:dyDescent="0.25">
      <c r="A3354">
        <v>3352</v>
      </c>
      <c r="B3354" s="3" t="s">
        <v>3351</v>
      </c>
      <c r="C3354" s="3" t="s">
        <v>7462</v>
      </c>
      <c r="D3354">
        <v>5000</v>
      </c>
      <c r="E3354" s="5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8324</v>
      </c>
      <c r="O3354" s="10">
        <f t="shared" si="312"/>
        <v>107.52</v>
      </c>
      <c r="P3354" s="5">
        <f t="shared" si="313"/>
        <v>76.8</v>
      </c>
      <c r="Q3354" t="str">
        <f t="shared" si="314"/>
        <v>theater</v>
      </c>
      <c r="R3354" t="str">
        <f t="shared" si="315"/>
        <v>plays</v>
      </c>
      <c r="S3354" s="14">
        <f t="shared" si="316"/>
        <v>42495.992800925931</v>
      </c>
      <c r="T3354" s="14">
        <f t="shared" si="317"/>
        <v>42552.958333333328</v>
      </c>
    </row>
    <row r="3355" spans="1:20" ht="45" x14ac:dyDescent="0.25">
      <c r="A3355">
        <v>3353</v>
      </c>
      <c r="B3355" s="3" t="s">
        <v>3352</v>
      </c>
      <c r="C3355" s="3" t="s">
        <v>7463</v>
      </c>
      <c r="D3355">
        <v>500</v>
      </c>
      <c r="E3355" s="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8324</v>
      </c>
      <c r="O3355" s="10">
        <f t="shared" si="312"/>
        <v>315</v>
      </c>
      <c r="P3355" s="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4">
        <f t="shared" si="316"/>
        <v>42479.432291666672</v>
      </c>
      <c r="T3355" s="14">
        <f t="shared" si="317"/>
        <v>42492.958333333328</v>
      </c>
    </row>
    <row r="3356" spans="1:20" ht="30" x14ac:dyDescent="0.25">
      <c r="A3356">
        <v>3354</v>
      </c>
      <c r="B3356" s="3" t="s">
        <v>3353</v>
      </c>
      <c r="C3356" s="3" t="s">
        <v>7464</v>
      </c>
      <c r="D3356">
        <v>3000</v>
      </c>
      <c r="E3356" s="5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8324</v>
      </c>
      <c r="O3356" s="10">
        <f t="shared" si="312"/>
        <v>101.93333333333334</v>
      </c>
      <c r="P3356" s="5">
        <f t="shared" si="313"/>
        <v>55.6</v>
      </c>
      <c r="Q3356" t="str">
        <f t="shared" si="314"/>
        <v>theater</v>
      </c>
      <c r="R3356" t="str">
        <f t="shared" si="315"/>
        <v>plays</v>
      </c>
      <c r="S3356" s="14">
        <f t="shared" si="316"/>
        <v>42270.7269212963</v>
      </c>
      <c r="T3356" s="14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 s="5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8324</v>
      </c>
      <c r="O3357" s="10">
        <f t="shared" si="312"/>
        <v>126.28571428571429</v>
      </c>
      <c r="P3357" s="5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4">
        <f t="shared" si="316"/>
        <v>42489.619525462964</v>
      </c>
      <c r="T3357" s="14">
        <f t="shared" si="317"/>
        <v>42500.470138888893</v>
      </c>
    </row>
    <row r="3358" spans="1:20" ht="45" x14ac:dyDescent="0.25">
      <c r="A3358">
        <v>3356</v>
      </c>
      <c r="B3358" s="3" t="s">
        <v>3355</v>
      </c>
      <c r="C3358" s="3" t="s">
        <v>7466</v>
      </c>
      <c r="D3358">
        <v>1500</v>
      </c>
      <c r="E3358" s="5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8324</v>
      </c>
      <c r="O3358" s="10">
        <f t="shared" si="312"/>
        <v>101.4</v>
      </c>
      <c r="P3358" s="5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4">
        <f t="shared" si="316"/>
        <v>42536.815648148149</v>
      </c>
      <c r="T3358" s="14">
        <f t="shared" si="317"/>
        <v>42566.815648148149</v>
      </c>
    </row>
    <row r="3359" spans="1:20" ht="45" x14ac:dyDescent="0.25">
      <c r="A3359">
        <v>3357</v>
      </c>
      <c r="B3359" s="3" t="s">
        <v>3356</v>
      </c>
      <c r="C3359" s="3" t="s">
        <v>7467</v>
      </c>
      <c r="D3359">
        <v>2000</v>
      </c>
      <c r="E3359" s="5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8324</v>
      </c>
      <c r="O3359" s="10">
        <f t="shared" si="312"/>
        <v>101</v>
      </c>
      <c r="P3359" s="5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4">
        <f t="shared" si="316"/>
        <v>41822.417939814812</v>
      </c>
      <c r="T3359" s="14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 s="5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8324</v>
      </c>
      <c r="O3360" s="10">
        <f t="shared" si="312"/>
        <v>102.99000000000001</v>
      </c>
      <c r="P3360" s="5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4">
        <f t="shared" si="316"/>
        <v>41932.311099537037</v>
      </c>
      <c r="T3360" s="14">
        <f t="shared" si="317"/>
        <v>41962.352766203709</v>
      </c>
    </row>
    <row r="3361" spans="1:20" ht="30" x14ac:dyDescent="0.25">
      <c r="A3361">
        <v>3359</v>
      </c>
      <c r="B3361" s="3" t="s">
        <v>3358</v>
      </c>
      <c r="C3361" s="3" t="s">
        <v>7469</v>
      </c>
      <c r="D3361">
        <v>4000</v>
      </c>
      <c r="E3361" s="5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8324</v>
      </c>
      <c r="O3361" s="10">
        <f t="shared" si="312"/>
        <v>106.25</v>
      </c>
      <c r="P3361" s="5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4">
        <f t="shared" si="316"/>
        <v>42746.057106481487</v>
      </c>
      <c r="T3361" s="14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 s="5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8324</v>
      </c>
      <c r="O3362" s="10">
        <f t="shared" si="312"/>
        <v>101.37777777777779</v>
      </c>
      <c r="P3362" s="5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4">
        <f t="shared" si="316"/>
        <v>42697.082673611112</v>
      </c>
      <c r="T3362" s="14">
        <f t="shared" si="317"/>
        <v>42718.665972222225</v>
      </c>
    </row>
    <row r="3363" spans="1:20" ht="45" x14ac:dyDescent="0.25">
      <c r="A3363">
        <v>3361</v>
      </c>
      <c r="B3363" s="3" t="s">
        <v>3360</v>
      </c>
      <c r="C3363" s="3" t="s">
        <v>7471</v>
      </c>
      <c r="D3363">
        <v>5000</v>
      </c>
      <c r="E3363" s="5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8324</v>
      </c>
      <c r="O3363" s="10">
        <f t="shared" si="312"/>
        <v>113.46000000000001</v>
      </c>
      <c r="P3363" s="5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4">
        <f t="shared" si="316"/>
        <v>41866.025347222225</v>
      </c>
      <c r="T3363" s="14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 s="5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8324</v>
      </c>
      <c r="O3364" s="10">
        <f t="shared" si="312"/>
        <v>218.00000000000003</v>
      </c>
      <c r="P3364" s="5">
        <f t="shared" si="313"/>
        <v>54.5</v>
      </c>
      <c r="Q3364" t="str">
        <f t="shared" si="314"/>
        <v>theater</v>
      </c>
      <c r="R3364" t="str">
        <f t="shared" si="315"/>
        <v>plays</v>
      </c>
      <c r="S3364" s="14">
        <f t="shared" si="316"/>
        <v>42056.091631944444</v>
      </c>
      <c r="T3364" s="14">
        <f t="shared" si="317"/>
        <v>42070.204861111109</v>
      </c>
    </row>
    <row r="3365" spans="1:20" ht="45" x14ac:dyDescent="0.25">
      <c r="A3365">
        <v>3363</v>
      </c>
      <c r="B3365" s="3" t="s">
        <v>3362</v>
      </c>
      <c r="C3365" s="3" t="s">
        <v>7473</v>
      </c>
      <c r="D3365">
        <v>7750</v>
      </c>
      <c r="E3365" s="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8324</v>
      </c>
      <c r="O3365" s="10">
        <f t="shared" si="312"/>
        <v>101.41935483870968</v>
      </c>
      <c r="P3365" s="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4">
        <f t="shared" si="316"/>
        <v>41851.771354166667</v>
      </c>
      <c r="T3365" s="14">
        <f t="shared" si="317"/>
        <v>41870.666666666664</v>
      </c>
    </row>
    <row r="3366" spans="1:20" ht="45" x14ac:dyDescent="0.25">
      <c r="A3366">
        <v>3364</v>
      </c>
      <c r="B3366" s="3" t="s">
        <v>3363</v>
      </c>
      <c r="C3366" s="3" t="s">
        <v>7474</v>
      </c>
      <c r="D3366">
        <v>3000</v>
      </c>
      <c r="E3366" s="5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8324</v>
      </c>
      <c r="O3366" s="10">
        <f t="shared" si="312"/>
        <v>105.93333333333332</v>
      </c>
      <c r="P3366" s="5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4">
        <f t="shared" si="316"/>
        <v>42422.977418981478</v>
      </c>
      <c r="T3366" s="14">
        <f t="shared" si="317"/>
        <v>42444.875</v>
      </c>
    </row>
    <row r="3367" spans="1:20" ht="45" x14ac:dyDescent="0.25">
      <c r="A3367">
        <v>3365</v>
      </c>
      <c r="B3367" s="3" t="s">
        <v>3364</v>
      </c>
      <c r="C3367" s="3" t="s">
        <v>7475</v>
      </c>
      <c r="D3367">
        <v>2500</v>
      </c>
      <c r="E3367" s="5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8324</v>
      </c>
      <c r="O3367" s="10">
        <f t="shared" si="312"/>
        <v>104</v>
      </c>
      <c r="P3367" s="5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4">
        <f t="shared" si="316"/>
        <v>42321.101759259262</v>
      </c>
      <c r="T3367" s="14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 s="5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8324</v>
      </c>
      <c r="O3368" s="10">
        <f t="shared" si="312"/>
        <v>221</v>
      </c>
      <c r="P3368" s="5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4">
        <f t="shared" si="316"/>
        <v>42107.067557870367</v>
      </c>
      <c r="T3368" s="14">
        <f t="shared" si="317"/>
        <v>42137.067557870367</v>
      </c>
    </row>
    <row r="3369" spans="1:20" ht="45" x14ac:dyDescent="0.25">
      <c r="A3369">
        <v>3367</v>
      </c>
      <c r="B3369" s="3" t="s">
        <v>3366</v>
      </c>
      <c r="C3369" s="3" t="s">
        <v>7477</v>
      </c>
      <c r="D3369">
        <v>750</v>
      </c>
      <c r="E3369" s="5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8324</v>
      </c>
      <c r="O3369" s="10">
        <f t="shared" si="312"/>
        <v>118.66666666666667</v>
      </c>
      <c r="P3369" s="5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4">
        <f t="shared" si="316"/>
        <v>42192.933958333335</v>
      </c>
      <c r="T3369" s="14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 s="5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8324</v>
      </c>
      <c r="O3370" s="10">
        <f t="shared" si="312"/>
        <v>104.60000000000001</v>
      </c>
      <c r="P3370" s="5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4">
        <f t="shared" si="316"/>
        <v>41969.199756944443</v>
      </c>
      <c r="T3370" s="14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 s="5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8324</v>
      </c>
      <c r="O3371" s="10">
        <f t="shared" si="312"/>
        <v>103.89999999999999</v>
      </c>
      <c r="P3371" s="5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4">
        <f t="shared" si="316"/>
        <v>42690.041435185187</v>
      </c>
      <c r="T3371" s="14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 s="5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8324</v>
      </c>
      <c r="O3372" s="10">
        <f t="shared" si="312"/>
        <v>117.73333333333333</v>
      </c>
      <c r="P3372" s="5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4">
        <f t="shared" si="316"/>
        <v>42690.334317129629</v>
      </c>
      <c r="T3372" s="14">
        <f t="shared" si="317"/>
        <v>42721.333333333328</v>
      </c>
    </row>
    <row r="3373" spans="1:20" ht="30" x14ac:dyDescent="0.25">
      <c r="A3373">
        <v>3371</v>
      </c>
      <c r="B3373" s="3" t="s">
        <v>3370</v>
      </c>
      <c r="C3373" s="3" t="s">
        <v>7481</v>
      </c>
      <c r="D3373">
        <v>200</v>
      </c>
      <c r="E3373" s="5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8324</v>
      </c>
      <c r="O3373" s="10">
        <f t="shared" si="312"/>
        <v>138.5</v>
      </c>
      <c r="P3373" s="5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4">
        <f t="shared" si="316"/>
        <v>42312.874594907407</v>
      </c>
      <c r="T3373" s="14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 s="5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8324</v>
      </c>
      <c r="O3374" s="10">
        <f t="shared" si="312"/>
        <v>103.49999999999999</v>
      </c>
      <c r="P3374" s="5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4">
        <f t="shared" si="316"/>
        <v>41855.548101851848</v>
      </c>
      <c r="T3374" s="14">
        <f t="shared" si="317"/>
        <v>41876.207638888889</v>
      </c>
    </row>
    <row r="3375" spans="1:20" ht="45" x14ac:dyDescent="0.25">
      <c r="A3375">
        <v>3373</v>
      </c>
      <c r="B3375" s="3" t="s">
        <v>3372</v>
      </c>
      <c r="C3375" s="3" t="s">
        <v>7483</v>
      </c>
      <c r="D3375">
        <v>2000</v>
      </c>
      <c r="E3375" s="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8324</v>
      </c>
      <c r="O3375" s="10">
        <f t="shared" si="312"/>
        <v>100.25</v>
      </c>
      <c r="P3375" s="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4">
        <f t="shared" si="316"/>
        <v>42179.854629629626</v>
      </c>
      <c r="T3375" s="14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 s="5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8324</v>
      </c>
      <c r="O3376" s="10">
        <f t="shared" si="312"/>
        <v>106.57142857142856</v>
      </c>
      <c r="P3376" s="5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4">
        <f t="shared" si="316"/>
        <v>42275.731666666667</v>
      </c>
      <c r="T3376" s="14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 s="5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8324</v>
      </c>
      <c r="O3377" s="10">
        <f t="shared" si="312"/>
        <v>100</v>
      </c>
      <c r="P3377" s="5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4">
        <f t="shared" si="316"/>
        <v>41765.610798611109</v>
      </c>
      <c r="T3377" s="14">
        <f t="shared" si="317"/>
        <v>41777.610798611109</v>
      </c>
    </row>
    <row r="3378" spans="1:20" ht="45" x14ac:dyDescent="0.25">
      <c r="A3378">
        <v>3376</v>
      </c>
      <c r="B3378" s="3" t="s">
        <v>3375</v>
      </c>
      <c r="C3378" s="3" t="s">
        <v>7486</v>
      </c>
      <c r="D3378">
        <v>8000</v>
      </c>
      <c r="E3378" s="5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8324</v>
      </c>
      <c r="O3378" s="10">
        <f t="shared" si="312"/>
        <v>100.01249999999999</v>
      </c>
      <c r="P3378" s="5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4">
        <f t="shared" si="316"/>
        <v>42059.701319444444</v>
      </c>
      <c r="T3378" s="14">
        <f t="shared" si="317"/>
        <v>42119.659652777773</v>
      </c>
    </row>
    <row r="3379" spans="1:20" ht="45" x14ac:dyDescent="0.25">
      <c r="A3379">
        <v>3377</v>
      </c>
      <c r="B3379" s="3" t="s">
        <v>3376</v>
      </c>
      <c r="C3379" s="3" t="s">
        <v>7487</v>
      </c>
      <c r="D3379">
        <v>8000</v>
      </c>
      <c r="E3379" s="5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8324</v>
      </c>
      <c r="O3379" s="10">
        <f t="shared" si="312"/>
        <v>101.05</v>
      </c>
      <c r="P3379" s="5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4">
        <f t="shared" si="316"/>
        <v>42053.732627314821</v>
      </c>
      <c r="T3379" s="14">
        <f t="shared" si="317"/>
        <v>42083.705555555556</v>
      </c>
    </row>
    <row r="3380" spans="1:20" ht="45" x14ac:dyDescent="0.25">
      <c r="A3380">
        <v>3378</v>
      </c>
      <c r="B3380" s="3" t="s">
        <v>3377</v>
      </c>
      <c r="C3380" s="3" t="s">
        <v>7488</v>
      </c>
      <c r="D3380">
        <v>550</v>
      </c>
      <c r="E3380" s="5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8324</v>
      </c>
      <c r="O3380" s="10">
        <f t="shared" si="312"/>
        <v>107.63636363636364</v>
      </c>
      <c r="P3380" s="5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4">
        <f t="shared" si="316"/>
        <v>41858.355393518519</v>
      </c>
      <c r="T3380" s="14">
        <f t="shared" si="317"/>
        <v>41882.547222222223</v>
      </c>
    </row>
    <row r="3381" spans="1:20" ht="45" x14ac:dyDescent="0.25">
      <c r="A3381">
        <v>3379</v>
      </c>
      <c r="B3381" s="3" t="s">
        <v>3378</v>
      </c>
      <c r="C3381" s="3" t="s">
        <v>7489</v>
      </c>
      <c r="D3381">
        <v>2000</v>
      </c>
      <c r="E3381" s="5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8324</v>
      </c>
      <c r="O3381" s="10">
        <f t="shared" si="312"/>
        <v>103.64999999999999</v>
      </c>
      <c r="P3381" s="5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4">
        <f t="shared" si="316"/>
        <v>42225.513888888891</v>
      </c>
      <c r="T3381" s="14">
        <f t="shared" si="317"/>
        <v>42242.958333333328</v>
      </c>
    </row>
    <row r="3382" spans="1:20" ht="45" x14ac:dyDescent="0.25">
      <c r="A3382">
        <v>3380</v>
      </c>
      <c r="B3382" s="3" t="s">
        <v>3379</v>
      </c>
      <c r="C3382" s="3" t="s">
        <v>7490</v>
      </c>
      <c r="D3382">
        <v>3000</v>
      </c>
      <c r="E3382" s="5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8324</v>
      </c>
      <c r="O3382" s="10">
        <f t="shared" si="312"/>
        <v>104.43333333333334</v>
      </c>
      <c r="P3382" s="5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4">
        <f t="shared" si="316"/>
        <v>41937.95344907407</v>
      </c>
      <c r="T3382" s="14">
        <f t="shared" si="317"/>
        <v>41972.995115740734</v>
      </c>
    </row>
    <row r="3383" spans="1:20" ht="45" x14ac:dyDescent="0.25">
      <c r="A3383">
        <v>3381</v>
      </c>
      <c r="B3383" s="3" t="s">
        <v>3380</v>
      </c>
      <c r="C3383" s="3" t="s">
        <v>7491</v>
      </c>
      <c r="D3383">
        <v>4000</v>
      </c>
      <c r="E3383" s="5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8324</v>
      </c>
      <c r="O3383" s="10">
        <f t="shared" si="312"/>
        <v>102.25</v>
      </c>
      <c r="P3383" s="5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4">
        <f t="shared" si="316"/>
        <v>42044.184988425928</v>
      </c>
      <c r="T3383" s="14">
        <f t="shared" si="317"/>
        <v>42074.143321759257</v>
      </c>
    </row>
    <row r="3384" spans="1:20" ht="45" x14ac:dyDescent="0.25">
      <c r="A3384">
        <v>3382</v>
      </c>
      <c r="B3384" s="3" t="s">
        <v>3381</v>
      </c>
      <c r="C3384" s="3" t="s">
        <v>7492</v>
      </c>
      <c r="D3384">
        <v>3500</v>
      </c>
      <c r="E3384" s="5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8324</v>
      </c>
      <c r="O3384" s="10">
        <f t="shared" si="312"/>
        <v>100.74285714285713</v>
      </c>
      <c r="P3384" s="5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4">
        <f t="shared" si="316"/>
        <v>42559.431203703702</v>
      </c>
      <c r="T3384" s="14">
        <f t="shared" si="317"/>
        <v>42583.957638888889</v>
      </c>
    </row>
    <row r="3385" spans="1:20" ht="45" x14ac:dyDescent="0.25">
      <c r="A3385">
        <v>3383</v>
      </c>
      <c r="B3385" s="3" t="s">
        <v>3382</v>
      </c>
      <c r="C3385" s="3" t="s">
        <v>7493</v>
      </c>
      <c r="D3385">
        <v>1750</v>
      </c>
      <c r="E3385" s="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8324</v>
      </c>
      <c r="O3385" s="10">
        <f t="shared" si="312"/>
        <v>111.71428571428572</v>
      </c>
      <c r="P3385" s="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4">
        <f t="shared" si="316"/>
        <v>42524.782638888893</v>
      </c>
      <c r="T3385" s="14">
        <f t="shared" si="317"/>
        <v>42544.782638888893</v>
      </c>
    </row>
    <row r="3386" spans="1:20" ht="45" x14ac:dyDescent="0.25">
      <c r="A3386">
        <v>3384</v>
      </c>
      <c r="B3386" s="3" t="s">
        <v>3383</v>
      </c>
      <c r="C3386" s="3" t="s">
        <v>7494</v>
      </c>
      <c r="D3386">
        <v>6000</v>
      </c>
      <c r="E3386" s="5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8324</v>
      </c>
      <c r="O3386" s="10">
        <f t="shared" si="312"/>
        <v>100.01100000000001</v>
      </c>
      <c r="P3386" s="5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4">
        <f t="shared" si="316"/>
        <v>42292.087592592594</v>
      </c>
      <c r="T3386" s="14">
        <f t="shared" si="317"/>
        <v>42329.125</v>
      </c>
    </row>
    <row r="3387" spans="1:20" ht="45" x14ac:dyDescent="0.25">
      <c r="A3387">
        <v>3385</v>
      </c>
      <c r="B3387" s="3" t="s">
        <v>3384</v>
      </c>
      <c r="C3387" s="3" t="s">
        <v>7495</v>
      </c>
      <c r="D3387">
        <v>2000</v>
      </c>
      <c r="E3387" s="5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8324</v>
      </c>
      <c r="O3387" s="10">
        <f t="shared" si="312"/>
        <v>100</v>
      </c>
      <c r="P3387" s="5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4">
        <f t="shared" si="316"/>
        <v>41953.8675</v>
      </c>
      <c r="T3387" s="14">
        <f t="shared" si="317"/>
        <v>41983.8675</v>
      </c>
    </row>
    <row r="3388" spans="1:20" ht="45" x14ac:dyDescent="0.25">
      <c r="A3388">
        <v>3386</v>
      </c>
      <c r="B3388" s="3" t="s">
        <v>3385</v>
      </c>
      <c r="C3388" s="3" t="s">
        <v>7496</v>
      </c>
      <c r="D3388">
        <v>2000</v>
      </c>
      <c r="E3388" s="5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8324</v>
      </c>
      <c r="O3388" s="10">
        <f t="shared" si="312"/>
        <v>105</v>
      </c>
      <c r="P3388" s="5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4">
        <f t="shared" si="316"/>
        <v>41946.644745370373</v>
      </c>
      <c r="T3388" s="14">
        <f t="shared" si="317"/>
        <v>41976.644745370373</v>
      </c>
    </row>
    <row r="3389" spans="1:20" ht="45" x14ac:dyDescent="0.25">
      <c r="A3389">
        <v>3387</v>
      </c>
      <c r="B3389" s="3" t="s">
        <v>3386</v>
      </c>
      <c r="C3389" s="3" t="s">
        <v>7497</v>
      </c>
      <c r="D3389">
        <v>3000</v>
      </c>
      <c r="E3389" s="5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8324</v>
      </c>
      <c r="O3389" s="10">
        <f t="shared" si="312"/>
        <v>116.86666666666667</v>
      </c>
      <c r="P3389" s="5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4">
        <f t="shared" si="316"/>
        <v>41947.762592592589</v>
      </c>
      <c r="T3389" s="14">
        <f t="shared" si="317"/>
        <v>41987.762592592597</v>
      </c>
    </row>
    <row r="3390" spans="1:20" ht="45" x14ac:dyDescent="0.25">
      <c r="A3390">
        <v>3388</v>
      </c>
      <c r="B3390" s="3" t="s">
        <v>3387</v>
      </c>
      <c r="C3390" s="3" t="s">
        <v>7498</v>
      </c>
      <c r="D3390">
        <v>1500</v>
      </c>
      <c r="E3390" s="5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8324</v>
      </c>
      <c r="O3390" s="10">
        <f t="shared" si="312"/>
        <v>103.8</v>
      </c>
      <c r="P3390" s="5">
        <f t="shared" si="313"/>
        <v>34.6</v>
      </c>
      <c r="Q3390" t="str">
        <f t="shared" si="314"/>
        <v>theater</v>
      </c>
      <c r="R3390" t="str">
        <f t="shared" si="315"/>
        <v>plays</v>
      </c>
      <c r="S3390" s="14">
        <f t="shared" si="316"/>
        <v>42143.461122685185</v>
      </c>
      <c r="T3390" s="14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 s="5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8324</v>
      </c>
      <c r="O3391" s="10">
        <f t="shared" si="312"/>
        <v>114.5</v>
      </c>
      <c r="P3391" s="5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4">
        <f t="shared" si="316"/>
        <v>42494.563449074078</v>
      </c>
      <c r="T3391" s="14">
        <f t="shared" si="317"/>
        <v>42524.563449074078</v>
      </c>
    </row>
    <row r="3392" spans="1:20" ht="45" x14ac:dyDescent="0.25">
      <c r="A3392">
        <v>3390</v>
      </c>
      <c r="B3392" s="3" t="s">
        <v>3389</v>
      </c>
      <c r="C3392" s="3" t="s">
        <v>7500</v>
      </c>
      <c r="D3392">
        <v>1500</v>
      </c>
      <c r="E3392" s="5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8324</v>
      </c>
      <c r="O3392" s="10">
        <f t="shared" si="312"/>
        <v>102.4</v>
      </c>
      <c r="P3392" s="5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4">
        <f t="shared" si="316"/>
        <v>41815.774826388886</v>
      </c>
      <c r="T3392" s="14">
        <f t="shared" si="317"/>
        <v>41830.774826388886</v>
      </c>
    </row>
    <row r="3393" spans="1:20" ht="45" x14ac:dyDescent="0.25">
      <c r="A3393">
        <v>3391</v>
      </c>
      <c r="B3393" s="3" t="s">
        <v>3390</v>
      </c>
      <c r="C3393" s="3" t="s">
        <v>7501</v>
      </c>
      <c r="D3393">
        <v>500</v>
      </c>
      <c r="E3393" s="5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8324</v>
      </c>
      <c r="O3393" s="10">
        <f t="shared" si="312"/>
        <v>223</v>
      </c>
      <c r="P3393" s="5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4">
        <f t="shared" si="316"/>
        <v>41830.545694444445</v>
      </c>
      <c r="T3393" s="14">
        <f t="shared" si="317"/>
        <v>41859.936111111114</v>
      </c>
    </row>
    <row r="3394" spans="1:20" ht="45" x14ac:dyDescent="0.25">
      <c r="A3394">
        <v>3392</v>
      </c>
      <c r="B3394" s="3" t="s">
        <v>3391</v>
      </c>
      <c r="C3394" s="3" t="s">
        <v>7502</v>
      </c>
      <c r="D3394">
        <v>500</v>
      </c>
      <c r="E3394" s="5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8324</v>
      </c>
      <c r="O3394" s="10">
        <f t="shared" ref="O3394:O3457" si="318">(E3394/D3394)*100</f>
        <v>100</v>
      </c>
      <c r="P3394" s="5">
        <f t="shared" ref="P3394:P3457" si="319">IFERROR((E3394/L3394),"0")</f>
        <v>41.666666666666664</v>
      </c>
      <c r="Q3394" t="str">
        <f t="shared" ref="Q3394:Q3457" si="320">LEFT(N3394,FIND("/",N3394)-1)</f>
        <v>theater</v>
      </c>
      <c r="R3394" t="str">
        <f t="shared" ref="R3394:R3457" si="321">RIGHT(N3394,LEN(N3394)-SEARCH("/",N3394))</f>
        <v>plays</v>
      </c>
      <c r="S3394" s="14">
        <f t="shared" ref="S3394:S3457" si="322">(((J3394/60)/60)/24) + DATE(1970,1,1)</f>
        <v>42446.845543981486</v>
      </c>
      <c r="T3394" s="14">
        <f t="shared" ref="T3394:T3457" si="323">(((I3394/60)/60)/24) + DATE(1970,1,1)</f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 s="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8324</v>
      </c>
      <c r="O3395" s="10">
        <f t="shared" si="318"/>
        <v>105.80000000000001</v>
      </c>
      <c r="P3395" s="5">
        <f t="shared" si="319"/>
        <v>36.06818181818182</v>
      </c>
      <c r="Q3395" t="str">
        <f t="shared" si="320"/>
        <v>theater</v>
      </c>
      <c r="R3395" t="str">
        <f t="shared" si="321"/>
        <v>plays</v>
      </c>
      <c r="S3395" s="14">
        <f t="shared" si="322"/>
        <v>41923.921643518523</v>
      </c>
      <c r="T3395" s="14">
        <f t="shared" si="323"/>
        <v>41949.031944444447</v>
      </c>
    </row>
    <row r="3396" spans="1:20" ht="45" x14ac:dyDescent="0.25">
      <c r="A3396">
        <v>3394</v>
      </c>
      <c r="B3396" s="3" t="s">
        <v>3393</v>
      </c>
      <c r="C3396" s="3" t="s">
        <v>7504</v>
      </c>
      <c r="D3396">
        <v>550</v>
      </c>
      <c r="E3396" s="5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8324</v>
      </c>
      <c r="O3396" s="10">
        <f t="shared" si="318"/>
        <v>142.36363636363635</v>
      </c>
      <c r="P3396" s="5">
        <f t="shared" si="319"/>
        <v>29</v>
      </c>
      <c r="Q3396" t="str">
        <f t="shared" si="320"/>
        <v>theater</v>
      </c>
      <c r="R3396" t="str">
        <f t="shared" si="321"/>
        <v>plays</v>
      </c>
      <c r="S3396" s="14">
        <f t="shared" si="322"/>
        <v>41817.59542824074</v>
      </c>
      <c r="T3396" s="14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 s="5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8324</v>
      </c>
      <c r="O3397" s="10">
        <f t="shared" si="318"/>
        <v>184</v>
      </c>
      <c r="P3397" s="5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4">
        <f t="shared" si="322"/>
        <v>42140.712314814817</v>
      </c>
      <c r="T3397" s="14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 s="5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8324</v>
      </c>
      <c r="O3398" s="10">
        <f t="shared" si="318"/>
        <v>104.33333333333333</v>
      </c>
      <c r="P3398" s="5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4">
        <f t="shared" si="322"/>
        <v>41764.44663194444</v>
      </c>
      <c r="T3398" s="14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 s="5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8324</v>
      </c>
      <c r="O3399" s="10">
        <f t="shared" si="318"/>
        <v>112.00000000000001</v>
      </c>
      <c r="P3399" s="5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4">
        <f t="shared" si="322"/>
        <v>42378.478344907402</v>
      </c>
      <c r="T3399" s="14">
        <f t="shared" si="323"/>
        <v>42418.916666666672</v>
      </c>
    </row>
    <row r="3400" spans="1:20" ht="45" x14ac:dyDescent="0.25">
      <c r="A3400">
        <v>3398</v>
      </c>
      <c r="B3400" s="3" t="s">
        <v>3397</v>
      </c>
      <c r="C3400" s="3" t="s">
        <v>7508</v>
      </c>
      <c r="D3400">
        <v>4000</v>
      </c>
      <c r="E3400" s="5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8324</v>
      </c>
      <c r="O3400" s="10">
        <f t="shared" si="318"/>
        <v>111.07499999999999</v>
      </c>
      <c r="P3400" s="5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4">
        <f t="shared" si="322"/>
        <v>41941.75203703704</v>
      </c>
      <c r="T3400" s="14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 s="5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8324</v>
      </c>
      <c r="O3401" s="10">
        <f t="shared" si="318"/>
        <v>103.75000000000001</v>
      </c>
      <c r="P3401" s="5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4">
        <f t="shared" si="322"/>
        <v>42026.920428240745</v>
      </c>
      <c r="T3401" s="14">
        <f t="shared" si="323"/>
        <v>42056.920428240745</v>
      </c>
    </row>
    <row r="3402" spans="1:20" ht="45" x14ac:dyDescent="0.25">
      <c r="A3402">
        <v>3400</v>
      </c>
      <c r="B3402" s="3" t="s">
        <v>3399</v>
      </c>
      <c r="C3402" s="3" t="s">
        <v>7510</v>
      </c>
      <c r="D3402">
        <v>10000</v>
      </c>
      <c r="E3402" s="5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8324</v>
      </c>
      <c r="O3402" s="10">
        <f t="shared" si="318"/>
        <v>100.41</v>
      </c>
      <c r="P3402" s="5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4">
        <f t="shared" si="322"/>
        <v>41834.953865740739</v>
      </c>
      <c r="T3402" s="14">
        <f t="shared" si="323"/>
        <v>41879.953865740739</v>
      </c>
    </row>
    <row r="3403" spans="1:20" ht="45" x14ac:dyDescent="0.25">
      <c r="A3403">
        <v>3401</v>
      </c>
      <c r="B3403" s="3" t="s">
        <v>3400</v>
      </c>
      <c r="C3403" s="3" t="s">
        <v>7511</v>
      </c>
      <c r="D3403">
        <v>2900</v>
      </c>
      <c r="E3403" s="5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8324</v>
      </c>
      <c r="O3403" s="10">
        <f t="shared" si="318"/>
        <v>101.86206896551724</v>
      </c>
      <c r="P3403" s="5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4">
        <f t="shared" si="322"/>
        <v>42193.723912037036</v>
      </c>
      <c r="T3403" s="14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 s="5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8324</v>
      </c>
      <c r="O3404" s="10">
        <f t="shared" si="318"/>
        <v>109.76666666666665</v>
      </c>
      <c r="P3404" s="5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4">
        <f t="shared" si="322"/>
        <v>42290.61855324074</v>
      </c>
      <c r="T3404" s="14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 s="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8324</v>
      </c>
      <c r="O3405" s="10">
        <f t="shared" si="318"/>
        <v>100</v>
      </c>
      <c r="P3405" s="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4">
        <f t="shared" si="322"/>
        <v>42150.462083333332</v>
      </c>
      <c r="T3405" s="14">
        <f t="shared" si="323"/>
        <v>42180.462083333332</v>
      </c>
    </row>
    <row r="3406" spans="1:20" ht="45" x14ac:dyDescent="0.25">
      <c r="A3406">
        <v>3404</v>
      </c>
      <c r="B3406" s="3" t="s">
        <v>3403</v>
      </c>
      <c r="C3406" s="3" t="s">
        <v>7514</v>
      </c>
      <c r="D3406">
        <v>500</v>
      </c>
      <c r="E3406" s="5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8324</v>
      </c>
      <c r="O3406" s="10">
        <f t="shared" si="318"/>
        <v>122</v>
      </c>
      <c r="P3406" s="5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4">
        <f t="shared" si="322"/>
        <v>42152.503495370373</v>
      </c>
      <c r="T3406" s="14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 s="5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8324</v>
      </c>
      <c r="O3407" s="10">
        <f t="shared" si="318"/>
        <v>137.57142857142856</v>
      </c>
      <c r="P3407" s="5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4">
        <f t="shared" si="322"/>
        <v>42410.017199074078</v>
      </c>
      <c r="T3407" s="14">
        <f t="shared" si="323"/>
        <v>42430.999305555553</v>
      </c>
    </row>
    <row r="3408" spans="1:20" ht="30" x14ac:dyDescent="0.25">
      <c r="A3408">
        <v>3406</v>
      </c>
      <c r="B3408" s="3" t="s">
        <v>3405</v>
      </c>
      <c r="C3408" s="3" t="s">
        <v>7516</v>
      </c>
      <c r="D3408">
        <v>10000</v>
      </c>
      <c r="E3408" s="5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8324</v>
      </c>
      <c r="O3408" s="10">
        <f t="shared" si="318"/>
        <v>100.31000000000002</v>
      </c>
      <c r="P3408" s="5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4">
        <f t="shared" si="322"/>
        <v>41791.492777777778</v>
      </c>
      <c r="T3408" s="14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 s="5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8324</v>
      </c>
      <c r="O3409" s="10">
        <f t="shared" si="318"/>
        <v>107.1</v>
      </c>
      <c r="P3409" s="5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4">
        <f t="shared" si="322"/>
        <v>41796.422326388885</v>
      </c>
      <c r="T3409" s="14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 s="5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8324</v>
      </c>
      <c r="O3410" s="10">
        <f t="shared" si="318"/>
        <v>211</v>
      </c>
      <c r="P3410" s="5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4">
        <f t="shared" si="322"/>
        <v>41808.991944444446</v>
      </c>
      <c r="T3410" s="14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 s="5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8324</v>
      </c>
      <c r="O3411" s="10">
        <f t="shared" si="318"/>
        <v>123.6</v>
      </c>
      <c r="P3411" s="5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4">
        <f t="shared" si="322"/>
        <v>42544.814328703709</v>
      </c>
      <c r="T3411" s="14">
        <f t="shared" si="323"/>
        <v>42582.873611111107</v>
      </c>
    </row>
    <row r="3412" spans="1:20" ht="45" x14ac:dyDescent="0.25">
      <c r="A3412">
        <v>3410</v>
      </c>
      <c r="B3412" s="3" t="s">
        <v>3409</v>
      </c>
      <c r="C3412" s="3" t="s">
        <v>7520</v>
      </c>
      <c r="D3412">
        <v>3000</v>
      </c>
      <c r="E3412" s="5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8324</v>
      </c>
      <c r="O3412" s="10">
        <f t="shared" si="318"/>
        <v>108.5</v>
      </c>
      <c r="P3412" s="5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4">
        <f t="shared" si="322"/>
        <v>42500.041550925926</v>
      </c>
      <c r="T3412" s="14">
        <f t="shared" si="323"/>
        <v>42527.291666666672</v>
      </c>
    </row>
    <row r="3413" spans="1:20" ht="45" x14ac:dyDescent="0.25">
      <c r="A3413">
        <v>3411</v>
      </c>
      <c r="B3413" s="3" t="s">
        <v>3410</v>
      </c>
      <c r="C3413" s="3" t="s">
        <v>7521</v>
      </c>
      <c r="D3413">
        <v>15000</v>
      </c>
      <c r="E3413" s="5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8324</v>
      </c>
      <c r="O3413" s="10">
        <f t="shared" si="318"/>
        <v>103.56666666666668</v>
      </c>
      <c r="P3413" s="5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4">
        <f t="shared" si="322"/>
        <v>42265.022824074069</v>
      </c>
      <c r="T3413" s="14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 s="5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8324</v>
      </c>
      <c r="O3414" s="10">
        <f t="shared" si="318"/>
        <v>100</v>
      </c>
      <c r="P3414" s="5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4">
        <f t="shared" si="322"/>
        <v>41879.959050925929</v>
      </c>
      <c r="T3414" s="14">
        <f t="shared" si="323"/>
        <v>41909.959050925929</v>
      </c>
    </row>
    <row r="3415" spans="1:20" ht="45" x14ac:dyDescent="0.25">
      <c r="A3415">
        <v>3413</v>
      </c>
      <c r="B3415" s="3" t="s">
        <v>3412</v>
      </c>
      <c r="C3415" s="3" t="s">
        <v>7523</v>
      </c>
      <c r="D3415">
        <v>500</v>
      </c>
      <c r="E3415" s="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8324</v>
      </c>
      <c r="O3415" s="10">
        <f t="shared" si="318"/>
        <v>130</v>
      </c>
      <c r="P3415" s="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4">
        <f t="shared" si="322"/>
        <v>42053.733078703706</v>
      </c>
      <c r="T3415" s="14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 s="5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8324</v>
      </c>
      <c r="O3416" s="10">
        <f t="shared" si="318"/>
        <v>103.49999999999999</v>
      </c>
      <c r="P3416" s="5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4">
        <f t="shared" si="322"/>
        <v>42675.832465277781</v>
      </c>
      <c r="T3416" s="14">
        <f t="shared" si="323"/>
        <v>42705.332638888889</v>
      </c>
    </row>
    <row r="3417" spans="1:20" ht="30" x14ac:dyDescent="0.25">
      <c r="A3417">
        <v>3415</v>
      </c>
      <c r="B3417" s="3" t="s">
        <v>3414</v>
      </c>
      <c r="C3417" s="3" t="s">
        <v>7525</v>
      </c>
      <c r="D3417">
        <v>200</v>
      </c>
      <c r="E3417" s="5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8324</v>
      </c>
      <c r="O3417" s="10">
        <f t="shared" si="318"/>
        <v>100</v>
      </c>
      <c r="P3417" s="5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4">
        <f t="shared" si="322"/>
        <v>42467.144166666665</v>
      </c>
      <c r="T3417" s="14">
        <f t="shared" si="323"/>
        <v>42477.979166666672</v>
      </c>
    </row>
    <row r="3418" spans="1:20" ht="45" x14ac:dyDescent="0.25">
      <c r="A3418">
        <v>3416</v>
      </c>
      <c r="B3418" s="3" t="s">
        <v>3415</v>
      </c>
      <c r="C3418" s="3" t="s">
        <v>7526</v>
      </c>
      <c r="D3418">
        <v>4000</v>
      </c>
      <c r="E3418" s="5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8324</v>
      </c>
      <c r="O3418" s="10">
        <f t="shared" si="318"/>
        <v>119.6</v>
      </c>
      <c r="P3418" s="5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4">
        <f t="shared" si="322"/>
        <v>42089.412557870368</v>
      </c>
      <c r="T3418" s="14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 s="5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8324</v>
      </c>
      <c r="O3419" s="10">
        <f t="shared" si="318"/>
        <v>100.00058823529412</v>
      </c>
      <c r="P3419" s="5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4">
        <f t="shared" si="322"/>
        <v>41894.91375</v>
      </c>
      <c r="T3419" s="14">
        <f t="shared" si="323"/>
        <v>41938.029861111114</v>
      </c>
    </row>
    <row r="3420" spans="1:20" ht="45" x14ac:dyDescent="0.25">
      <c r="A3420">
        <v>3418</v>
      </c>
      <c r="B3420" s="3" t="s">
        <v>3417</v>
      </c>
      <c r="C3420" s="3" t="s">
        <v>7528</v>
      </c>
      <c r="D3420">
        <v>4000</v>
      </c>
      <c r="E3420" s="5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8324</v>
      </c>
      <c r="O3420" s="10">
        <f t="shared" si="318"/>
        <v>100.875</v>
      </c>
      <c r="P3420" s="5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4">
        <f t="shared" si="322"/>
        <v>41752.83457175926</v>
      </c>
      <c r="T3420" s="14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 s="5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8324</v>
      </c>
      <c r="O3421" s="10">
        <f t="shared" si="318"/>
        <v>106.54545454545455</v>
      </c>
      <c r="P3421" s="5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4">
        <f t="shared" si="322"/>
        <v>42448.821585648147</v>
      </c>
      <c r="T3421" s="14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 s="5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8324</v>
      </c>
      <c r="O3422" s="10">
        <f t="shared" si="318"/>
        <v>138</v>
      </c>
      <c r="P3422" s="5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4">
        <f t="shared" si="322"/>
        <v>42405.090300925927</v>
      </c>
      <c r="T3422" s="14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 s="5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8324</v>
      </c>
      <c r="O3423" s="10">
        <f t="shared" si="318"/>
        <v>101.15</v>
      </c>
      <c r="P3423" s="5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4">
        <f t="shared" si="322"/>
        <v>42037.791238425925</v>
      </c>
      <c r="T3423" s="14">
        <f t="shared" si="323"/>
        <v>42067.791238425925</v>
      </c>
    </row>
    <row r="3424" spans="1:20" ht="45" x14ac:dyDescent="0.25">
      <c r="A3424">
        <v>3422</v>
      </c>
      <c r="B3424" s="3" t="s">
        <v>3421</v>
      </c>
      <c r="C3424" s="3" t="s">
        <v>7532</v>
      </c>
      <c r="D3424">
        <v>3000</v>
      </c>
      <c r="E3424" s="5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8324</v>
      </c>
      <c r="O3424" s="10">
        <f t="shared" si="318"/>
        <v>109.1</v>
      </c>
      <c r="P3424" s="5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4">
        <f t="shared" si="322"/>
        <v>42323.562222222223</v>
      </c>
      <c r="T3424" s="14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 s="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8324</v>
      </c>
      <c r="O3425" s="10">
        <f t="shared" si="318"/>
        <v>140</v>
      </c>
      <c r="P3425" s="5">
        <f t="shared" si="319"/>
        <v>35</v>
      </c>
      <c r="Q3425" t="str">
        <f t="shared" si="320"/>
        <v>theater</v>
      </c>
      <c r="R3425" t="str">
        <f t="shared" si="321"/>
        <v>plays</v>
      </c>
      <c r="S3425" s="14">
        <f t="shared" si="322"/>
        <v>42088.911354166667</v>
      </c>
      <c r="T3425" s="14">
        <f t="shared" si="323"/>
        <v>42118.911354166667</v>
      </c>
    </row>
    <row r="3426" spans="1:20" ht="45" x14ac:dyDescent="0.25">
      <c r="A3426">
        <v>3424</v>
      </c>
      <c r="B3426" s="3" t="s">
        <v>3423</v>
      </c>
      <c r="C3426" s="3" t="s">
        <v>7534</v>
      </c>
      <c r="D3426">
        <v>6000</v>
      </c>
      <c r="E3426" s="5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8324</v>
      </c>
      <c r="O3426" s="10">
        <f t="shared" si="318"/>
        <v>103.58333333333334</v>
      </c>
      <c r="P3426" s="5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4">
        <f t="shared" si="322"/>
        <v>42018.676898148144</v>
      </c>
      <c r="T3426" s="14">
        <f t="shared" si="323"/>
        <v>42040.290972222225</v>
      </c>
    </row>
    <row r="3427" spans="1:20" ht="45" x14ac:dyDescent="0.25">
      <c r="A3427">
        <v>3425</v>
      </c>
      <c r="B3427" s="3" t="s">
        <v>3424</v>
      </c>
      <c r="C3427" s="3" t="s">
        <v>7535</v>
      </c>
      <c r="D3427">
        <v>30000</v>
      </c>
      <c r="E3427" s="5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8324</v>
      </c>
      <c r="O3427" s="10">
        <f t="shared" si="318"/>
        <v>102.97033333333331</v>
      </c>
      <c r="P3427" s="5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4">
        <f t="shared" si="322"/>
        <v>41884.617314814815</v>
      </c>
      <c r="T3427" s="14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 s="5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8324</v>
      </c>
      <c r="O3428" s="10">
        <f t="shared" si="318"/>
        <v>108.13333333333333</v>
      </c>
      <c r="P3428" s="5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4">
        <f t="shared" si="322"/>
        <v>41884.056747685187</v>
      </c>
      <c r="T3428" s="14">
        <f t="shared" si="323"/>
        <v>41903.083333333336</v>
      </c>
    </row>
    <row r="3429" spans="1:20" ht="45" x14ac:dyDescent="0.25">
      <c r="A3429">
        <v>3427</v>
      </c>
      <c r="B3429" s="3" t="s">
        <v>3426</v>
      </c>
      <c r="C3429" s="3" t="s">
        <v>7537</v>
      </c>
      <c r="D3429">
        <v>1500</v>
      </c>
      <c r="E3429" s="5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8324</v>
      </c>
      <c r="O3429" s="10">
        <f t="shared" si="318"/>
        <v>100</v>
      </c>
      <c r="P3429" s="5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4">
        <f t="shared" si="322"/>
        <v>41792.645277777774</v>
      </c>
      <c r="T3429" s="14">
        <f t="shared" si="323"/>
        <v>41822.645277777774</v>
      </c>
    </row>
    <row r="3430" spans="1:20" ht="45" x14ac:dyDescent="0.25">
      <c r="A3430">
        <v>3428</v>
      </c>
      <c r="B3430" s="3" t="s">
        <v>3427</v>
      </c>
      <c r="C3430" s="3" t="s">
        <v>7538</v>
      </c>
      <c r="D3430">
        <v>2000</v>
      </c>
      <c r="E3430" s="5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8324</v>
      </c>
      <c r="O3430" s="10">
        <f t="shared" si="318"/>
        <v>102.75000000000001</v>
      </c>
      <c r="P3430" s="5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4">
        <f t="shared" si="322"/>
        <v>42038.720451388886</v>
      </c>
      <c r="T3430" s="14">
        <f t="shared" si="323"/>
        <v>42063.708333333328</v>
      </c>
    </row>
    <row r="3431" spans="1:20" ht="45" x14ac:dyDescent="0.25">
      <c r="A3431">
        <v>3429</v>
      </c>
      <c r="B3431" s="3" t="s">
        <v>3428</v>
      </c>
      <c r="C3431" s="3" t="s">
        <v>7539</v>
      </c>
      <c r="D3431">
        <v>150</v>
      </c>
      <c r="E3431" s="5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8324</v>
      </c>
      <c r="O3431" s="10">
        <f t="shared" si="318"/>
        <v>130</v>
      </c>
      <c r="P3431" s="5">
        <f t="shared" si="319"/>
        <v>16.25</v>
      </c>
      <c r="Q3431" t="str">
        <f t="shared" si="320"/>
        <v>theater</v>
      </c>
      <c r="R3431" t="str">
        <f t="shared" si="321"/>
        <v>plays</v>
      </c>
      <c r="S3431" s="14">
        <f t="shared" si="322"/>
        <v>42662.021539351852</v>
      </c>
      <c r="T3431" s="14">
        <f t="shared" si="323"/>
        <v>42676.021539351852</v>
      </c>
    </row>
    <row r="3432" spans="1:20" ht="45" x14ac:dyDescent="0.25">
      <c r="A3432">
        <v>3430</v>
      </c>
      <c r="B3432" s="3" t="s">
        <v>3429</v>
      </c>
      <c r="C3432" s="3" t="s">
        <v>7540</v>
      </c>
      <c r="D3432">
        <v>2000</v>
      </c>
      <c r="E3432" s="5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8324</v>
      </c>
      <c r="O3432" s="10">
        <f t="shared" si="318"/>
        <v>108.54949999999999</v>
      </c>
      <c r="P3432" s="5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4">
        <f t="shared" si="322"/>
        <v>41820.945613425924</v>
      </c>
      <c r="T3432" s="14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 s="5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8324</v>
      </c>
      <c r="O3433" s="10">
        <f t="shared" si="318"/>
        <v>100</v>
      </c>
      <c r="P3433" s="5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4">
        <f t="shared" si="322"/>
        <v>41839.730937500004</v>
      </c>
      <c r="T3433" s="14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 s="5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8324</v>
      </c>
      <c r="O3434" s="10">
        <f t="shared" si="318"/>
        <v>109.65</v>
      </c>
      <c r="P3434" s="5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4">
        <f t="shared" si="322"/>
        <v>42380.581180555557</v>
      </c>
      <c r="T3434" s="14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 s="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8324</v>
      </c>
      <c r="O3435" s="10">
        <f t="shared" si="318"/>
        <v>100.26315789473684</v>
      </c>
      <c r="P3435" s="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4">
        <f t="shared" si="322"/>
        <v>41776.063136574077</v>
      </c>
      <c r="T3435" s="14">
        <f t="shared" si="323"/>
        <v>41807.125</v>
      </c>
    </row>
    <row r="3436" spans="1:20" ht="45" x14ac:dyDescent="0.25">
      <c r="A3436">
        <v>3434</v>
      </c>
      <c r="B3436" s="3" t="s">
        <v>3433</v>
      </c>
      <c r="C3436" s="3" t="s">
        <v>7544</v>
      </c>
      <c r="D3436">
        <v>10000</v>
      </c>
      <c r="E3436" s="5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8324</v>
      </c>
      <c r="O3436" s="10">
        <f t="shared" si="318"/>
        <v>105.55000000000001</v>
      </c>
      <c r="P3436" s="5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4">
        <f t="shared" si="322"/>
        <v>41800.380428240744</v>
      </c>
      <c r="T3436" s="14">
        <f t="shared" si="323"/>
        <v>41830.380428240744</v>
      </c>
    </row>
    <row r="3437" spans="1:20" ht="45" x14ac:dyDescent="0.25">
      <c r="A3437">
        <v>3435</v>
      </c>
      <c r="B3437" s="3" t="s">
        <v>3434</v>
      </c>
      <c r="C3437" s="3" t="s">
        <v>7545</v>
      </c>
      <c r="D3437">
        <v>1000</v>
      </c>
      <c r="E3437" s="5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8324</v>
      </c>
      <c r="O3437" s="10">
        <f t="shared" si="318"/>
        <v>112.00000000000001</v>
      </c>
      <c r="P3437" s="5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4">
        <f t="shared" si="322"/>
        <v>42572.61681712963</v>
      </c>
      <c r="T3437" s="14">
        <f t="shared" si="323"/>
        <v>42589.125</v>
      </c>
    </row>
    <row r="3438" spans="1:20" ht="45" x14ac:dyDescent="0.25">
      <c r="A3438">
        <v>3436</v>
      </c>
      <c r="B3438" s="3" t="s">
        <v>3435</v>
      </c>
      <c r="C3438" s="3" t="s">
        <v>7546</v>
      </c>
      <c r="D3438">
        <v>5000</v>
      </c>
      <c r="E3438" s="5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8324</v>
      </c>
      <c r="O3438" s="10">
        <f t="shared" si="318"/>
        <v>105.89999999999999</v>
      </c>
      <c r="P3438" s="5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4">
        <f t="shared" si="322"/>
        <v>41851.541585648149</v>
      </c>
      <c r="T3438" s="14">
        <f t="shared" si="323"/>
        <v>41872.686111111114</v>
      </c>
    </row>
    <row r="3439" spans="1:20" ht="45" x14ac:dyDescent="0.25">
      <c r="A3439">
        <v>3437</v>
      </c>
      <c r="B3439" s="3" t="s">
        <v>3436</v>
      </c>
      <c r="C3439" s="3" t="s">
        <v>7547</v>
      </c>
      <c r="D3439">
        <v>3000</v>
      </c>
      <c r="E3439" s="5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8324</v>
      </c>
      <c r="O3439" s="10">
        <f t="shared" si="318"/>
        <v>101</v>
      </c>
      <c r="P3439" s="5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4">
        <f t="shared" si="322"/>
        <v>42205.710879629631</v>
      </c>
      <c r="T3439" s="14">
        <f t="shared" si="323"/>
        <v>42235.710879629631</v>
      </c>
    </row>
    <row r="3440" spans="1:20" ht="45" x14ac:dyDescent="0.25">
      <c r="A3440">
        <v>3438</v>
      </c>
      <c r="B3440" s="3" t="s">
        <v>3437</v>
      </c>
      <c r="C3440" s="3" t="s">
        <v>7548</v>
      </c>
      <c r="D3440">
        <v>2500</v>
      </c>
      <c r="E3440" s="5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8324</v>
      </c>
      <c r="O3440" s="10">
        <f t="shared" si="318"/>
        <v>104.2</v>
      </c>
      <c r="P3440" s="5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4">
        <f t="shared" si="322"/>
        <v>42100.927858796291</v>
      </c>
      <c r="T3440" s="14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 s="5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8324</v>
      </c>
      <c r="O3441" s="10">
        <f t="shared" si="318"/>
        <v>134.67833333333334</v>
      </c>
      <c r="P3441" s="5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4">
        <f t="shared" si="322"/>
        <v>42374.911226851851</v>
      </c>
      <c r="T3441" s="14">
        <f t="shared" si="323"/>
        <v>42388.207638888889</v>
      </c>
    </row>
    <row r="3442" spans="1:20" ht="45" x14ac:dyDescent="0.25">
      <c r="A3442">
        <v>3440</v>
      </c>
      <c r="B3442" s="3" t="s">
        <v>3439</v>
      </c>
      <c r="C3442" s="3" t="s">
        <v>7550</v>
      </c>
      <c r="D3442">
        <v>5000</v>
      </c>
      <c r="E3442" s="5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8324</v>
      </c>
      <c r="O3442" s="10">
        <f t="shared" si="318"/>
        <v>105.2184</v>
      </c>
      <c r="P3442" s="5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4">
        <f t="shared" si="322"/>
        <v>41809.12300925926</v>
      </c>
      <c r="T3442" s="14">
        <f t="shared" si="323"/>
        <v>41831.677083333336</v>
      </c>
    </row>
    <row r="3443" spans="1:20" ht="45" x14ac:dyDescent="0.25">
      <c r="A3443">
        <v>3441</v>
      </c>
      <c r="B3443" s="3" t="s">
        <v>3440</v>
      </c>
      <c r="C3443" s="3" t="s">
        <v>7551</v>
      </c>
      <c r="D3443">
        <v>2500</v>
      </c>
      <c r="E3443" s="5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8324</v>
      </c>
      <c r="O3443" s="10">
        <f t="shared" si="318"/>
        <v>102.60000000000001</v>
      </c>
      <c r="P3443" s="5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4">
        <f t="shared" si="322"/>
        <v>42294.429641203707</v>
      </c>
      <c r="T3443" s="14">
        <f t="shared" si="323"/>
        <v>42321.845138888893</v>
      </c>
    </row>
    <row r="3444" spans="1:20" ht="45" x14ac:dyDescent="0.25">
      <c r="A3444">
        <v>3442</v>
      </c>
      <c r="B3444" s="3" t="s">
        <v>3441</v>
      </c>
      <c r="C3444" s="3" t="s">
        <v>7552</v>
      </c>
      <c r="D3444">
        <v>250</v>
      </c>
      <c r="E3444" s="5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8324</v>
      </c>
      <c r="O3444" s="10">
        <f t="shared" si="318"/>
        <v>100</v>
      </c>
      <c r="P3444" s="5">
        <f t="shared" si="319"/>
        <v>31.25</v>
      </c>
      <c r="Q3444" t="str">
        <f t="shared" si="320"/>
        <v>theater</v>
      </c>
      <c r="R3444" t="str">
        <f t="shared" si="321"/>
        <v>plays</v>
      </c>
      <c r="S3444" s="14">
        <f t="shared" si="322"/>
        <v>42124.841111111105</v>
      </c>
      <c r="T3444" s="14">
        <f t="shared" si="323"/>
        <v>42154.841111111105</v>
      </c>
    </row>
    <row r="3445" spans="1:20" ht="45" x14ac:dyDescent="0.25">
      <c r="A3445">
        <v>3443</v>
      </c>
      <c r="B3445" s="3" t="s">
        <v>3442</v>
      </c>
      <c r="C3445" s="3" t="s">
        <v>7553</v>
      </c>
      <c r="D3445">
        <v>1000</v>
      </c>
      <c r="E3445" s="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8324</v>
      </c>
      <c r="O3445" s="10">
        <f t="shared" si="318"/>
        <v>185.5</v>
      </c>
      <c r="P3445" s="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4">
        <f t="shared" si="322"/>
        <v>41861.524837962963</v>
      </c>
      <c r="T3445" s="14">
        <f t="shared" si="323"/>
        <v>41891.524837962963</v>
      </c>
    </row>
    <row r="3446" spans="1:20" ht="45" x14ac:dyDescent="0.25">
      <c r="A3446">
        <v>3444</v>
      </c>
      <c r="B3446" s="3" t="s">
        <v>3443</v>
      </c>
      <c r="C3446" s="3" t="s">
        <v>7554</v>
      </c>
      <c r="D3446">
        <v>300</v>
      </c>
      <c r="E3446" s="5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8324</v>
      </c>
      <c r="O3446" s="10">
        <f t="shared" si="318"/>
        <v>289</v>
      </c>
      <c r="P3446" s="5">
        <f t="shared" si="319"/>
        <v>43.35</v>
      </c>
      <c r="Q3446" t="str">
        <f t="shared" si="320"/>
        <v>theater</v>
      </c>
      <c r="R3446" t="str">
        <f t="shared" si="321"/>
        <v>plays</v>
      </c>
      <c r="S3446" s="14">
        <f t="shared" si="322"/>
        <v>42521.291504629626</v>
      </c>
      <c r="T3446" s="14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 s="5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8324</v>
      </c>
      <c r="O3447" s="10">
        <f t="shared" si="318"/>
        <v>100</v>
      </c>
      <c r="P3447" s="5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4">
        <f t="shared" si="322"/>
        <v>42272.530509259261</v>
      </c>
      <c r="T3447" s="14">
        <f t="shared" si="323"/>
        <v>42300.530509259261</v>
      </c>
    </row>
    <row r="3448" spans="1:20" ht="45" x14ac:dyDescent="0.25">
      <c r="A3448">
        <v>3446</v>
      </c>
      <c r="B3448" s="3" t="s">
        <v>3445</v>
      </c>
      <c r="C3448" s="3" t="s">
        <v>7556</v>
      </c>
      <c r="D3448">
        <v>1000</v>
      </c>
      <c r="E3448" s="5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8324</v>
      </c>
      <c r="O3448" s="10">
        <f t="shared" si="318"/>
        <v>108.2</v>
      </c>
      <c r="P3448" s="5">
        <f t="shared" si="319"/>
        <v>43.28</v>
      </c>
      <c r="Q3448" t="str">
        <f t="shared" si="320"/>
        <v>theater</v>
      </c>
      <c r="R3448" t="str">
        <f t="shared" si="321"/>
        <v>plays</v>
      </c>
      <c r="S3448" s="14">
        <f t="shared" si="322"/>
        <v>42016.832465277781</v>
      </c>
      <c r="T3448" s="14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 s="5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8324</v>
      </c>
      <c r="O3449" s="10">
        <f t="shared" si="318"/>
        <v>107.80000000000001</v>
      </c>
      <c r="P3449" s="5">
        <f t="shared" si="319"/>
        <v>77</v>
      </c>
      <c r="Q3449" t="str">
        <f t="shared" si="320"/>
        <v>theater</v>
      </c>
      <c r="R3449" t="str">
        <f t="shared" si="321"/>
        <v>plays</v>
      </c>
      <c r="S3449" s="14">
        <f t="shared" si="322"/>
        <v>42402.889027777783</v>
      </c>
      <c r="T3449" s="14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 s="5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8324</v>
      </c>
      <c r="O3450" s="10">
        <f t="shared" si="318"/>
        <v>109.76190476190477</v>
      </c>
      <c r="P3450" s="5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4">
        <f t="shared" si="322"/>
        <v>41960.119085648148</v>
      </c>
      <c r="T3450" s="14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 s="5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8324</v>
      </c>
      <c r="O3451" s="10">
        <f t="shared" si="318"/>
        <v>170.625</v>
      </c>
      <c r="P3451" s="5">
        <f t="shared" si="319"/>
        <v>68.25</v>
      </c>
      <c r="Q3451" t="str">
        <f t="shared" si="320"/>
        <v>theater</v>
      </c>
      <c r="R3451" t="str">
        <f t="shared" si="321"/>
        <v>plays</v>
      </c>
      <c r="S3451" s="14">
        <f t="shared" si="322"/>
        <v>42532.052523148144</v>
      </c>
      <c r="T3451" s="14">
        <f t="shared" si="323"/>
        <v>42560.166666666672</v>
      </c>
    </row>
    <row r="3452" spans="1:20" ht="45" x14ac:dyDescent="0.25">
      <c r="A3452">
        <v>3450</v>
      </c>
      <c r="B3452" s="3" t="s">
        <v>3449</v>
      </c>
      <c r="C3452" s="3" t="s">
        <v>7560</v>
      </c>
      <c r="D3452">
        <v>500</v>
      </c>
      <c r="E3452" s="5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8324</v>
      </c>
      <c r="O3452" s="10">
        <f t="shared" si="318"/>
        <v>152</v>
      </c>
      <c r="P3452" s="5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4">
        <f t="shared" si="322"/>
        <v>42036.704525462963</v>
      </c>
      <c r="T3452" s="14">
        <f t="shared" si="323"/>
        <v>42096.662858796291</v>
      </c>
    </row>
    <row r="3453" spans="1:20" ht="45" x14ac:dyDescent="0.25">
      <c r="A3453">
        <v>3451</v>
      </c>
      <c r="B3453" s="3" t="s">
        <v>3450</v>
      </c>
      <c r="C3453" s="3" t="s">
        <v>7561</v>
      </c>
      <c r="D3453">
        <v>650</v>
      </c>
      <c r="E3453" s="5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8324</v>
      </c>
      <c r="O3453" s="10">
        <f t="shared" si="318"/>
        <v>101.23076923076924</v>
      </c>
      <c r="P3453" s="5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4">
        <f t="shared" si="322"/>
        <v>42088.723692129628</v>
      </c>
      <c r="T3453" s="14">
        <f t="shared" si="323"/>
        <v>42115.723692129628</v>
      </c>
    </row>
    <row r="3454" spans="1:20" ht="45" x14ac:dyDescent="0.25">
      <c r="A3454">
        <v>3452</v>
      </c>
      <c r="B3454" s="3" t="s">
        <v>3451</v>
      </c>
      <c r="C3454" s="3" t="s">
        <v>7562</v>
      </c>
      <c r="D3454">
        <v>1000</v>
      </c>
      <c r="E3454" s="5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8324</v>
      </c>
      <c r="O3454" s="10">
        <f t="shared" si="318"/>
        <v>153.19999999999999</v>
      </c>
      <c r="P3454" s="5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4">
        <f t="shared" si="322"/>
        <v>41820.639189814814</v>
      </c>
      <c r="T3454" s="14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 s="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8324</v>
      </c>
      <c r="O3455" s="10">
        <f t="shared" si="318"/>
        <v>128.33333333333334</v>
      </c>
      <c r="P3455" s="5">
        <f t="shared" si="319"/>
        <v>27.5</v>
      </c>
      <c r="Q3455" t="str">
        <f t="shared" si="320"/>
        <v>theater</v>
      </c>
      <c r="R3455" t="str">
        <f t="shared" si="321"/>
        <v>plays</v>
      </c>
      <c r="S3455" s="14">
        <f t="shared" si="322"/>
        <v>42535.97865740741</v>
      </c>
      <c r="T3455" s="14">
        <f t="shared" si="323"/>
        <v>42595.97865740741</v>
      </c>
    </row>
    <row r="3456" spans="1:20" ht="45" x14ac:dyDescent="0.25">
      <c r="A3456">
        <v>3454</v>
      </c>
      <c r="B3456" s="3" t="s">
        <v>3453</v>
      </c>
      <c r="C3456" s="3" t="s">
        <v>7564</v>
      </c>
      <c r="D3456">
        <v>700</v>
      </c>
      <c r="E3456" s="5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8324</v>
      </c>
      <c r="O3456" s="10">
        <f t="shared" si="318"/>
        <v>100.71428571428571</v>
      </c>
      <c r="P3456" s="5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4">
        <f t="shared" si="322"/>
        <v>41821.698599537034</v>
      </c>
      <c r="T3456" s="14">
        <f t="shared" si="323"/>
        <v>41851.698599537034</v>
      </c>
    </row>
    <row r="3457" spans="1:20" ht="45" x14ac:dyDescent="0.25">
      <c r="A3457">
        <v>3455</v>
      </c>
      <c r="B3457" s="3" t="s">
        <v>3454</v>
      </c>
      <c r="C3457" s="3" t="s">
        <v>7565</v>
      </c>
      <c r="D3457">
        <v>10000</v>
      </c>
      <c r="E3457" s="5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8324</v>
      </c>
      <c r="O3457" s="10">
        <f t="shared" si="318"/>
        <v>100.64999999999999</v>
      </c>
      <c r="P3457" s="5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4">
        <f t="shared" si="322"/>
        <v>42626.7503125</v>
      </c>
      <c r="T3457" s="14">
        <f t="shared" si="323"/>
        <v>42656.7503125</v>
      </c>
    </row>
    <row r="3458" spans="1:20" ht="45" x14ac:dyDescent="0.25">
      <c r="A3458">
        <v>3456</v>
      </c>
      <c r="B3458" s="3" t="s">
        <v>3455</v>
      </c>
      <c r="C3458" s="3" t="s">
        <v>7566</v>
      </c>
      <c r="D3458">
        <v>3000</v>
      </c>
      <c r="E3458" s="5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8324</v>
      </c>
      <c r="O3458" s="10">
        <f t="shared" ref="O3458:O3521" si="324">(E3458/D3458)*100</f>
        <v>191.3</v>
      </c>
      <c r="P3458" s="5">
        <f t="shared" ref="P3458:P3521" si="325">IFERROR((E3458/L3458),"0")</f>
        <v>358.6875</v>
      </c>
      <c r="Q3458" t="str">
        <f t="shared" ref="Q3458:Q3521" si="326">LEFT(N3458,FIND("/",N3458)-1)</f>
        <v>theater</v>
      </c>
      <c r="R3458" t="str">
        <f t="shared" ref="R3458:R3521" si="327">RIGHT(N3458,LEN(N3458)-SEARCH("/",N3458))</f>
        <v>plays</v>
      </c>
      <c r="S3458" s="14">
        <f t="shared" ref="S3458:S3521" si="328">(((J3458/60)/60)/24) + DATE(1970,1,1)</f>
        <v>41821.205636574072</v>
      </c>
      <c r="T3458" s="14">
        <f t="shared" ref="T3458:T3521" si="329">(((I3458/60)/60)/24) + DATE(1970,1,1)</f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 s="5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8324</v>
      </c>
      <c r="O3459" s="10">
        <f t="shared" si="324"/>
        <v>140.19999999999999</v>
      </c>
      <c r="P3459" s="5">
        <f t="shared" si="325"/>
        <v>50.981818181818184</v>
      </c>
      <c r="Q3459" t="str">
        <f t="shared" si="326"/>
        <v>theater</v>
      </c>
      <c r="R3459" t="str">
        <f t="shared" si="327"/>
        <v>plays</v>
      </c>
      <c r="S3459" s="14">
        <f t="shared" si="328"/>
        <v>42016.706678240742</v>
      </c>
      <c r="T3459" s="14">
        <f t="shared" si="329"/>
        <v>42047.249305555553</v>
      </c>
    </row>
    <row r="3460" spans="1:20" ht="45" x14ac:dyDescent="0.25">
      <c r="A3460">
        <v>3458</v>
      </c>
      <c r="B3460" s="3" t="s">
        <v>3457</v>
      </c>
      <c r="C3460" s="3" t="s">
        <v>7568</v>
      </c>
      <c r="D3460">
        <v>978</v>
      </c>
      <c r="E3460" s="5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8324</v>
      </c>
      <c r="O3460" s="10">
        <f t="shared" si="324"/>
        <v>124.33537832310839</v>
      </c>
      <c r="P3460" s="5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4">
        <f t="shared" si="328"/>
        <v>42011.202581018515</v>
      </c>
      <c r="T3460" s="14">
        <f t="shared" si="329"/>
        <v>42038.185416666667</v>
      </c>
    </row>
    <row r="3461" spans="1:20" ht="45" x14ac:dyDescent="0.25">
      <c r="A3461">
        <v>3459</v>
      </c>
      <c r="B3461" s="3" t="s">
        <v>3458</v>
      </c>
      <c r="C3461" s="3" t="s">
        <v>7569</v>
      </c>
      <c r="D3461">
        <v>500</v>
      </c>
      <c r="E3461" s="5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8324</v>
      </c>
      <c r="O3461" s="10">
        <f t="shared" si="324"/>
        <v>126.2</v>
      </c>
      <c r="P3461" s="5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4">
        <f t="shared" si="328"/>
        <v>42480.479861111111</v>
      </c>
      <c r="T3461" s="14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 s="5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8324</v>
      </c>
      <c r="O3462" s="10">
        <f t="shared" si="324"/>
        <v>190</v>
      </c>
      <c r="P3462" s="5">
        <f t="shared" si="325"/>
        <v>50</v>
      </c>
      <c r="Q3462" t="str">
        <f t="shared" si="326"/>
        <v>theater</v>
      </c>
      <c r="R3462" t="str">
        <f t="shared" si="327"/>
        <v>plays</v>
      </c>
      <c r="S3462" s="14">
        <f t="shared" si="328"/>
        <v>41852.527222222219</v>
      </c>
      <c r="T3462" s="14">
        <f t="shared" si="329"/>
        <v>41866.527222222219</v>
      </c>
    </row>
    <row r="3463" spans="1:20" ht="45" x14ac:dyDescent="0.25">
      <c r="A3463">
        <v>3461</v>
      </c>
      <c r="B3463" s="3" t="s">
        <v>3460</v>
      </c>
      <c r="C3463" s="3" t="s">
        <v>7571</v>
      </c>
      <c r="D3463">
        <v>500</v>
      </c>
      <c r="E3463" s="5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8324</v>
      </c>
      <c r="O3463" s="10">
        <f t="shared" si="324"/>
        <v>139</v>
      </c>
      <c r="P3463" s="5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4">
        <f t="shared" si="328"/>
        <v>42643.632858796293</v>
      </c>
      <c r="T3463" s="14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 s="5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8324</v>
      </c>
      <c r="O3464" s="10">
        <f t="shared" si="324"/>
        <v>202</v>
      </c>
      <c r="P3464" s="5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4">
        <f t="shared" si="328"/>
        <v>42179.898472222223</v>
      </c>
      <c r="T3464" s="14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 s="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8324</v>
      </c>
      <c r="O3465" s="10">
        <f t="shared" si="324"/>
        <v>103.38000000000001</v>
      </c>
      <c r="P3465" s="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4">
        <f t="shared" si="328"/>
        <v>42612.918807870374</v>
      </c>
      <c r="T3465" s="14">
        <f t="shared" si="329"/>
        <v>42654.165972222225</v>
      </c>
    </row>
    <row r="3466" spans="1:20" ht="45" x14ac:dyDescent="0.25">
      <c r="A3466">
        <v>3464</v>
      </c>
      <c r="B3466" s="3" t="s">
        <v>3463</v>
      </c>
      <c r="C3466" s="3" t="s">
        <v>7574</v>
      </c>
      <c r="D3466">
        <v>5000</v>
      </c>
      <c r="E3466" s="5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8324</v>
      </c>
      <c r="O3466" s="10">
        <f t="shared" si="324"/>
        <v>102.3236</v>
      </c>
      <c r="P3466" s="5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4">
        <f t="shared" si="328"/>
        <v>42575.130057870367</v>
      </c>
      <c r="T3466" s="14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 s="5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8324</v>
      </c>
      <c r="O3467" s="10">
        <f t="shared" si="324"/>
        <v>103</v>
      </c>
      <c r="P3467" s="5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4">
        <f t="shared" si="328"/>
        <v>42200.625833333332</v>
      </c>
      <c r="T3467" s="14">
        <f t="shared" si="329"/>
        <v>42225.666666666672</v>
      </c>
    </row>
    <row r="3468" spans="1:20" ht="30" x14ac:dyDescent="0.25">
      <c r="A3468">
        <v>3466</v>
      </c>
      <c r="B3468" s="3" t="s">
        <v>3465</v>
      </c>
      <c r="C3468" s="3" t="s">
        <v>7576</v>
      </c>
      <c r="D3468">
        <v>3500</v>
      </c>
      <c r="E3468" s="5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8324</v>
      </c>
      <c r="O3468" s="10">
        <f t="shared" si="324"/>
        <v>127.14285714285714</v>
      </c>
      <c r="P3468" s="5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4">
        <f t="shared" si="328"/>
        <v>42420.019097222219</v>
      </c>
      <c r="T3468" s="14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 s="5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8324</v>
      </c>
      <c r="O3469" s="10">
        <f t="shared" si="324"/>
        <v>101</v>
      </c>
      <c r="P3469" s="5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4">
        <f t="shared" si="328"/>
        <v>42053.671666666662</v>
      </c>
      <c r="T3469" s="14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 s="5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8324</v>
      </c>
      <c r="O3470" s="10">
        <f t="shared" si="324"/>
        <v>121.78</v>
      </c>
      <c r="P3470" s="5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4">
        <f t="shared" si="328"/>
        <v>42605.765381944439</v>
      </c>
      <c r="T3470" s="14">
        <f t="shared" si="329"/>
        <v>42634.125</v>
      </c>
    </row>
    <row r="3471" spans="1:20" ht="45" x14ac:dyDescent="0.25">
      <c r="A3471">
        <v>3469</v>
      </c>
      <c r="B3471" s="3" t="s">
        <v>3468</v>
      </c>
      <c r="C3471" s="3" t="s">
        <v>7579</v>
      </c>
      <c r="D3471">
        <v>2800</v>
      </c>
      <c r="E3471" s="5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8324</v>
      </c>
      <c r="O3471" s="10">
        <f t="shared" si="324"/>
        <v>113.39285714285714</v>
      </c>
      <c r="P3471" s="5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4">
        <f t="shared" si="328"/>
        <v>42458.641724537039</v>
      </c>
      <c r="T3471" s="14">
        <f t="shared" si="329"/>
        <v>42488.641724537039</v>
      </c>
    </row>
    <row r="3472" spans="1:20" ht="30" x14ac:dyDescent="0.25">
      <c r="A3472">
        <v>3470</v>
      </c>
      <c r="B3472" s="3" t="s">
        <v>3469</v>
      </c>
      <c r="C3472" s="3" t="s">
        <v>7580</v>
      </c>
      <c r="D3472">
        <v>250</v>
      </c>
      <c r="E3472" s="5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8324</v>
      </c>
      <c r="O3472" s="10">
        <f t="shared" si="324"/>
        <v>150</v>
      </c>
      <c r="P3472" s="5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4">
        <f t="shared" si="328"/>
        <v>42529.022013888884</v>
      </c>
      <c r="T3472" s="14">
        <f t="shared" si="329"/>
        <v>42566.901388888888</v>
      </c>
    </row>
    <row r="3473" spans="1:20" ht="45" x14ac:dyDescent="0.25">
      <c r="A3473">
        <v>3471</v>
      </c>
      <c r="B3473" s="3" t="s">
        <v>3470</v>
      </c>
      <c r="C3473" s="3" t="s">
        <v>7581</v>
      </c>
      <c r="D3473">
        <v>500</v>
      </c>
      <c r="E3473" s="5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8324</v>
      </c>
      <c r="O3473" s="10">
        <f t="shared" si="324"/>
        <v>214.6</v>
      </c>
      <c r="P3473" s="5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4">
        <f t="shared" si="328"/>
        <v>41841.820486111108</v>
      </c>
      <c r="T3473" s="14">
        <f t="shared" si="329"/>
        <v>41882.833333333336</v>
      </c>
    </row>
    <row r="3474" spans="1:20" ht="45" x14ac:dyDescent="0.25">
      <c r="A3474">
        <v>3472</v>
      </c>
      <c r="B3474" s="3" t="s">
        <v>3471</v>
      </c>
      <c r="C3474" s="3" t="s">
        <v>7582</v>
      </c>
      <c r="D3474">
        <v>2000</v>
      </c>
      <c r="E3474" s="5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8324</v>
      </c>
      <c r="O3474" s="10">
        <f t="shared" si="324"/>
        <v>102.05</v>
      </c>
      <c r="P3474" s="5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4">
        <f t="shared" si="328"/>
        <v>41928.170497685183</v>
      </c>
      <c r="T3474" s="14">
        <f t="shared" si="329"/>
        <v>41949.249305555553</v>
      </c>
    </row>
    <row r="3475" spans="1:20" ht="45" x14ac:dyDescent="0.25">
      <c r="A3475">
        <v>3473</v>
      </c>
      <c r="B3475" s="3" t="s">
        <v>3472</v>
      </c>
      <c r="C3475" s="3" t="s">
        <v>7583</v>
      </c>
      <c r="D3475">
        <v>4900</v>
      </c>
      <c r="E3475" s="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8324</v>
      </c>
      <c r="O3475" s="10">
        <f t="shared" si="324"/>
        <v>100</v>
      </c>
      <c r="P3475" s="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4">
        <f t="shared" si="328"/>
        <v>42062.834444444445</v>
      </c>
      <c r="T3475" s="14">
        <f t="shared" si="329"/>
        <v>42083.852083333331</v>
      </c>
    </row>
    <row r="3476" spans="1:20" ht="45" x14ac:dyDescent="0.25">
      <c r="A3476">
        <v>3474</v>
      </c>
      <c r="B3476" s="3" t="s">
        <v>3473</v>
      </c>
      <c r="C3476" s="3" t="s">
        <v>7584</v>
      </c>
      <c r="D3476">
        <v>2000</v>
      </c>
      <c r="E3476" s="5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8324</v>
      </c>
      <c r="O3476" s="10">
        <f t="shared" si="324"/>
        <v>101</v>
      </c>
      <c r="P3476" s="5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4">
        <f t="shared" si="328"/>
        <v>42541.501516203702</v>
      </c>
      <c r="T3476" s="14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 s="5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8324</v>
      </c>
      <c r="O3477" s="10">
        <f t="shared" si="324"/>
        <v>113.33333333333333</v>
      </c>
      <c r="P3477" s="5">
        <f t="shared" si="325"/>
        <v>20</v>
      </c>
      <c r="Q3477" t="str">
        <f t="shared" si="326"/>
        <v>theater</v>
      </c>
      <c r="R3477" t="str">
        <f t="shared" si="327"/>
        <v>plays</v>
      </c>
      <c r="S3477" s="14">
        <f t="shared" si="328"/>
        <v>41918.880833333329</v>
      </c>
      <c r="T3477" s="14">
        <f t="shared" si="329"/>
        <v>41946</v>
      </c>
    </row>
    <row r="3478" spans="1:20" ht="45" x14ac:dyDescent="0.25">
      <c r="A3478">
        <v>3476</v>
      </c>
      <c r="B3478" s="3" t="s">
        <v>3475</v>
      </c>
      <c r="C3478" s="3" t="s">
        <v>7586</v>
      </c>
      <c r="D3478">
        <v>300</v>
      </c>
      <c r="E3478" s="5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8324</v>
      </c>
      <c r="O3478" s="10">
        <f t="shared" si="324"/>
        <v>104</v>
      </c>
      <c r="P3478" s="5">
        <f t="shared" si="325"/>
        <v>52</v>
      </c>
      <c r="Q3478" t="str">
        <f t="shared" si="326"/>
        <v>theater</v>
      </c>
      <c r="R3478" t="str">
        <f t="shared" si="327"/>
        <v>plays</v>
      </c>
      <c r="S3478" s="14">
        <f t="shared" si="328"/>
        <v>41921.279976851853</v>
      </c>
      <c r="T3478" s="14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 s="5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8324</v>
      </c>
      <c r="O3479" s="10">
        <f t="shared" si="324"/>
        <v>115.33333333333333</v>
      </c>
      <c r="P3479" s="5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4">
        <f t="shared" si="328"/>
        <v>42128.736608796295</v>
      </c>
      <c r="T3479" s="14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 s="5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8324</v>
      </c>
      <c r="O3480" s="10">
        <f t="shared" si="324"/>
        <v>112.85000000000001</v>
      </c>
      <c r="P3480" s="5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4">
        <f t="shared" si="328"/>
        <v>42053.916921296302</v>
      </c>
      <c r="T3480" s="14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 s="5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8324</v>
      </c>
      <c r="O3481" s="10">
        <f t="shared" si="324"/>
        <v>127.86666666666666</v>
      </c>
      <c r="P3481" s="5">
        <f t="shared" si="325"/>
        <v>34.25</v>
      </c>
      <c r="Q3481" t="str">
        <f t="shared" si="326"/>
        <v>theater</v>
      </c>
      <c r="R3481" t="str">
        <f t="shared" si="327"/>
        <v>plays</v>
      </c>
      <c r="S3481" s="14">
        <f t="shared" si="328"/>
        <v>41781.855092592588</v>
      </c>
      <c r="T3481" s="14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 s="5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8324</v>
      </c>
      <c r="O3482" s="10">
        <f t="shared" si="324"/>
        <v>142.66666666666669</v>
      </c>
      <c r="P3482" s="5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4">
        <f t="shared" si="328"/>
        <v>42171.317442129628</v>
      </c>
      <c r="T3482" s="14">
        <f t="shared" si="329"/>
        <v>42195.875</v>
      </c>
    </row>
    <row r="3483" spans="1:20" ht="45" x14ac:dyDescent="0.25">
      <c r="A3483">
        <v>3481</v>
      </c>
      <c r="B3483" s="3" t="s">
        <v>3480</v>
      </c>
      <c r="C3483" s="3" t="s">
        <v>7591</v>
      </c>
      <c r="D3483">
        <v>10000</v>
      </c>
      <c r="E3483" s="5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8324</v>
      </c>
      <c r="O3483" s="10">
        <f t="shared" si="324"/>
        <v>118.8</v>
      </c>
      <c r="P3483" s="5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4">
        <f t="shared" si="328"/>
        <v>41989.24754629629</v>
      </c>
      <c r="T3483" s="14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 s="5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8324</v>
      </c>
      <c r="O3484" s="10">
        <f t="shared" si="324"/>
        <v>138.33333333333334</v>
      </c>
      <c r="P3484" s="5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4">
        <f t="shared" si="328"/>
        <v>41796.771597222221</v>
      </c>
      <c r="T3484" s="14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 s="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8324</v>
      </c>
      <c r="O3485" s="10">
        <f t="shared" si="324"/>
        <v>159.9402985074627</v>
      </c>
      <c r="P3485" s="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4">
        <f t="shared" si="328"/>
        <v>41793.668761574074</v>
      </c>
      <c r="T3485" s="14">
        <f t="shared" si="329"/>
        <v>41823.668761574074</v>
      </c>
    </row>
    <row r="3486" spans="1:20" ht="45" x14ac:dyDescent="0.25">
      <c r="A3486">
        <v>3484</v>
      </c>
      <c r="B3486" s="3" t="s">
        <v>3483</v>
      </c>
      <c r="C3486" s="3" t="s">
        <v>7594</v>
      </c>
      <c r="D3486">
        <v>2500</v>
      </c>
      <c r="E3486" s="5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8324</v>
      </c>
      <c r="O3486" s="10">
        <f t="shared" si="324"/>
        <v>114.24000000000001</v>
      </c>
      <c r="P3486" s="5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4">
        <f t="shared" si="328"/>
        <v>42506.760405092587</v>
      </c>
      <c r="T3486" s="14">
        <f t="shared" si="329"/>
        <v>42536.760405092587</v>
      </c>
    </row>
    <row r="3487" spans="1:20" ht="45" x14ac:dyDescent="0.25">
      <c r="A3487">
        <v>3485</v>
      </c>
      <c r="B3487" s="3" t="s">
        <v>3484</v>
      </c>
      <c r="C3487" s="3" t="s">
        <v>7595</v>
      </c>
      <c r="D3487">
        <v>1650</v>
      </c>
      <c r="E3487" s="5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8324</v>
      </c>
      <c r="O3487" s="10">
        <f t="shared" si="324"/>
        <v>100.60606060606061</v>
      </c>
      <c r="P3487" s="5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4">
        <f t="shared" si="328"/>
        <v>42372.693055555559</v>
      </c>
      <c r="T3487" s="14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 s="5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8324</v>
      </c>
      <c r="O3488" s="10">
        <f t="shared" si="324"/>
        <v>155.20000000000002</v>
      </c>
      <c r="P3488" s="5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4">
        <f t="shared" si="328"/>
        <v>42126.87501157407</v>
      </c>
      <c r="T3488" s="14">
        <f t="shared" si="329"/>
        <v>42158.290972222225</v>
      </c>
    </row>
    <row r="3489" spans="1:20" ht="45" x14ac:dyDescent="0.25">
      <c r="A3489">
        <v>3487</v>
      </c>
      <c r="B3489" s="3" t="s">
        <v>3486</v>
      </c>
      <c r="C3489" s="3" t="s">
        <v>7597</v>
      </c>
      <c r="D3489">
        <v>2000</v>
      </c>
      <c r="E3489" s="5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8324</v>
      </c>
      <c r="O3489" s="10">
        <f t="shared" si="324"/>
        <v>127.75000000000001</v>
      </c>
      <c r="P3489" s="5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4">
        <f t="shared" si="328"/>
        <v>42149.940416666665</v>
      </c>
      <c r="T3489" s="14">
        <f t="shared" si="329"/>
        <v>42179.940416666665</v>
      </c>
    </row>
    <row r="3490" spans="1:20" ht="45" x14ac:dyDescent="0.25">
      <c r="A3490">
        <v>3488</v>
      </c>
      <c r="B3490" s="3" t="s">
        <v>3487</v>
      </c>
      <c r="C3490" s="3" t="s">
        <v>7598</v>
      </c>
      <c r="D3490">
        <v>3000</v>
      </c>
      <c r="E3490" s="5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8324</v>
      </c>
      <c r="O3490" s="10">
        <f t="shared" si="324"/>
        <v>121.2</v>
      </c>
      <c r="P3490" s="5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4">
        <f t="shared" si="328"/>
        <v>42087.768055555556</v>
      </c>
      <c r="T3490" s="14">
        <f t="shared" si="329"/>
        <v>42111.666666666672</v>
      </c>
    </row>
    <row r="3491" spans="1:20" ht="45" x14ac:dyDescent="0.25">
      <c r="A3491">
        <v>3489</v>
      </c>
      <c r="B3491" s="3" t="s">
        <v>3488</v>
      </c>
      <c r="C3491" s="3" t="s">
        <v>7599</v>
      </c>
      <c r="D3491">
        <v>5000</v>
      </c>
      <c r="E3491" s="5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8324</v>
      </c>
      <c r="O3491" s="10">
        <f t="shared" si="324"/>
        <v>112.7</v>
      </c>
      <c r="P3491" s="5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4">
        <f t="shared" si="328"/>
        <v>41753.635775462964</v>
      </c>
      <c r="T3491" s="14">
        <f t="shared" si="329"/>
        <v>41783.875</v>
      </c>
    </row>
    <row r="3492" spans="1:20" ht="45" x14ac:dyDescent="0.25">
      <c r="A3492">
        <v>3490</v>
      </c>
      <c r="B3492" s="3" t="s">
        <v>3489</v>
      </c>
      <c r="C3492" s="3" t="s">
        <v>7600</v>
      </c>
      <c r="D3492">
        <v>1000</v>
      </c>
      <c r="E3492" s="5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8324</v>
      </c>
      <c r="O3492" s="10">
        <f t="shared" si="324"/>
        <v>127.49999999999999</v>
      </c>
      <c r="P3492" s="5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4">
        <f t="shared" si="328"/>
        <v>42443.802361111113</v>
      </c>
      <c r="T3492" s="14">
        <f t="shared" si="329"/>
        <v>42473.802361111113</v>
      </c>
    </row>
    <row r="3493" spans="1:20" ht="45" x14ac:dyDescent="0.25">
      <c r="A3493">
        <v>3491</v>
      </c>
      <c r="B3493" s="3" t="s">
        <v>3490</v>
      </c>
      <c r="C3493" s="3" t="s">
        <v>7601</v>
      </c>
      <c r="D3493">
        <v>500</v>
      </c>
      <c r="E3493" s="5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8324</v>
      </c>
      <c r="O3493" s="10">
        <f t="shared" si="324"/>
        <v>158.20000000000002</v>
      </c>
      <c r="P3493" s="5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4">
        <f t="shared" si="328"/>
        <v>42121.249814814815</v>
      </c>
      <c r="T3493" s="14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 s="5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8324</v>
      </c>
      <c r="O3494" s="10">
        <f t="shared" si="324"/>
        <v>105.26894736842105</v>
      </c>
      <c r="P3494" s="5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4">
        <f t="shared" si="328"/>
        <v>42268.009224537032</v>
      </c>
      <c r="T3494" s="14">
        <f t="shared" si="329"/>
        <v>42303.009224537032</v>
      </c>
    </row>
    <row r="3495" spans="1:20" ht="45" x14ac:dyDescent="0.25">
      <c r="A3495">
        <v>3493</v>
      </c>
      <c r="B3495" s="3" t="s">
        <v>3492</v>
      </c>
      <c r="C3495" s="3" t="s">
        <v>7603</v>
      </c>
      <c r="D3495">
        <v>1500</v>
      </c>
      <c r="E3495" s="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8324</v>
      </c>
      <c r="O3495" s="10">
        <f t="shared" si="324"/>
        <v>100</v>
      </c>
      <c r="P3495" s="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4">
        <f t="shared" si="328"/>
        <v>41848.866157407407</v>
      </c>
      <c r="T3495" s="14">
        <f t="shared" si="329"/>
        <v>41868.21597222222</v>
      </c>
    </row>
    <row r="3496" spans="1:20" ht="45" x14ac:dyDescent="0.25">
      <c r="A3496">
        <v>3494</v>
      </c>
      <c r="B3496" s="3" t="s">
        <v>3493</v>
      </c>
      <c r="C3496" s="3" t="s">
        <v>7604</v>
      </c>
      <c r="D3496">
        <v>400</v>
      </c>
      <c r="E3496" s="5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8324</v>
      </c>
      <c r="O3496" s="10">
        <f t="shared" si="324"/>
        <v>100</v>
      </c>
      <c r="P3496" s="5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4">
        <f t="shared" si="328"/>
        <v>42689.214988425927</v>
      </c>
      <c r="T3496" s="14">
        <f t="shared" si="329"/>
        <v>42700.25</v>
      </c>
    </row>
    <row r="3497" spans="1:20" ht="45" x14ac:dyDescent="0.25">
      <c r="A3497">
        <v>3495</v>
      </c>
      <c r="B3497" s="3" t="s">
        <v>3494</v>
      </c>
      <c r="C3497" s="3" t="s">
        <v>7605</v>
      </c>
      <c r="D3497">
        <v>5000</v>
      </c>
      <c r="E3497" s="5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8324</v>
      </c>
      <c r="O3497" s="10">
        <f t="shared" si="324"/>
        <v>106.86</v>
      </c>
      <c r="P3497" s="5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4">
        <f t="shared" si="328"/>
        <v>41915.762835648151</v>
      </c>
      <c r="T3497" s="14">
        <f t="shared" si="329"/>
        <v>41944.720833333333</v>
      </c>
    </row>
    <row r="3498" spans="1:20" ht="45" x14ac:dyDescent="0.25">
      <c r="A3498">
        <v>3496</v>
      </c>
      <c r="B3498" s="3" t="s">
        <v>3495</v>
      </c>
      <c r="C3498" s="3" t="s">
        <v>7606</v>
      </c>
      <c r="D3498">
        <v>3000</v>
      </c>
      <c r="E3498" s="5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8324</v>
      </c>
      <c r="O3498" s="10">
        <f t="shared" si="324"/>
        <v>124.4</v>
      </c>
      <c r="P3498" s="5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4">
        <f t="shared" si="328"/>
        <v>42584.846828703703</v>
      </c>
      <c r="T3498" s="14">
        <f t="shared" si="329"/>
        <v>42624.846828703703</v>
      </c>
    </row>
    <row r="3499" spans="1:20" ht="45" x14ac:dyDescent="0.25">
      <c r="A3499">
        <v>3497</v>
      </c>
      <c r="B3499" s="3" t="s">
        <v>3496</v>
      </c>
      <c r="C3499" s="3" t="s">
        <v>7607</v>
      </c>
      <c r="D3499">
        <v>1551</v>
      </c>
      <c r="E3499" s="5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8324</v>
      </c>
      <c r="O3499" s="10">
        <f t="shared" si="324"/>
        <v>108.70406189555126</v>
      </c>
      <c r="P3499" s="5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4">
        <f t="shared" si="328"/>
        <v>42511.741944444439</v>
      </c>
      <c r="T3499" s="14">
        <f t="shared" si="329"/>
        <v>42523.916666666672</v>
      </c>
    </row>
    <row r="3500" spans="1:20" ht="45" x14ac:dyDescent="0.25">
      <c r="A3500">
        <v>3498</v>
      </c>
      <c r="B3500" s="3" t="s">
        <v>3497</v>
      </c>
      <c r="C3500" s="3" t="s">
        <v>7608</v>
      </c>
      <c r="D3500">
        <v>1650</v>
      </c>
      <c r="E3500" s="5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8324</v>
      </c>
      <c r="O3500" s="10">
        <f t="shared" si="324"/>
        <v>102.42424242424242</v>
      </c>
      <c r="P3500" s="5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4">
        <f t="shared" si="328"/>
        <v>42459.15861111111</v>
      </c>
      <c r="T3500" s="14">
        <f t="shared" si="329"/>
        <v>42518.905555555553</v>
      </c>
    </row>
    <row r="3501" spans="1:20" ht="45" x14ac:dyDescent="0.25">
      <c r="A3501">
        <v>3499</v>
      </c>
      <c r="B3501" s="3" t="s">
        <v>3498</v>
      </c>
      <c r="C3501" s="3" t="s">
        <v>7609</v>
      </c>
      <c r="D3501">
        <v>2000</v>
      </c>
      <c r="E3501" s="5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8324</v>
      </c>
      <c r="O3501" s="10">
        <f t="shared" si="324"/>
        <v>105.5</v>
      </c>
      <c r="P3501" s="5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4">
        <f t="shared" si="328"/>
        <v>42132.036168981482</v>
      </c>
      <c r="T3501" s="14">
        <f t="shared" si="329"/>
        <v>42186.290972222225</v>
      </c>
    </row>
    <row r="3502" spans="1:20" ht="45" x14ac:dyDescent="0.25">
      <c r="A3502">
        <v>3500</v>
      </c>
      <c r="B3502" s="3" t="s">
        <v>3499</v>
      </c>
      <c r="C3502" s="3" t="s">
        <v>7610</v>
      </c>
      <c r="D3502">
        <v>1000</v>
      </c>
      <c r="E3502" s="5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8324</v>
      </c>
      <c r="O3502" s="10">
        <f t="shared" si="324"/>
        <v>106.3</v>
      </c>
      <c r="P3502" s="5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4">
        <f t="shared" si="328"/>
        <v>42419.91942129629</v>
      </c>
      <c r="T3502" s="14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 s="5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8324</v>
      </c>
      <c r="O3503" s="10">
        <f t="shared" si="324"/>
        <v>100.66666666666666</v>
      </c>
      <c r="P3503" s="5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4">
        <f t="shared" si="328"/>
        <v>42233.763831018514</v>
      </c>
      <c r="T3503" s="14">
        <f t="shared" si="329"/>
        <v>42258.763831018514</v>
      </c>
    </row>
    <row r="3504" spans="1:20" ht="45" x14ac:dyDescent="0.25">
      <c r="A3504">
        <v>3502</v>
      </c>
      <c r="B3504" s="3" t="s">
        <v>3501</v>
      </c>
      <c r="C3504" s="3" t="s">
        <v>7612</v>
      </c>
      <c r="D3504">
        <v>4000</v>
      </c>
      <c r="E3504" s="5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8324</v>
      </c>
      <c r="O3504" s="10">
        <f t="shared" si="324"/>
        <v>105.4</v>
      </c>
      <c r="P3504" s="5">
        <f t="shared" si="325"/>
        <v>136</v>
      </c>
      <c r="Q3504" t="str">
        <f t="shared" si="326"/>
        <v>theater</v>
      </c>
      <c r="R3504" t="str">
        <f t="shared" si="327"/>
        <v>plays</v>
      </c>
      <c r="S3504" s="14">
        <f t="shared" si="328"/>
        <v>42430.839398148149</v>
      </c>
      <c r="T3504" s="14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 s="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8324</v>
      </c>
      <c r="O3505" s="10">
        <f t="shared" si="324"/>
        <v>107.55999999999999</v>
      </c>
      <c r="P3505" s="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4">
        <f t="shared" si="328"/>
        <v>42545.478333333333</v>
      </c>
      <c r="T3505" s="14">
        <f t="shared" si="329"/>
        <v>42575.478333333333</v>
      </c>
    </row>
    <row r="3506" spans="1:20" ht="45" x14ac:dyDescent="0.25">
      <c r="A3506">
        <v>3504</v>
      </c>
      <c r="B3506" s="3" t="s">
        <v>3503</v>
      </c>
      <c r="C3506" s="3" t="s">
        <v>7614</v>
      </c>
      <c r="D3506">
        <v>1000</v>
      </c>
      <c r="E3506" s="5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8324</v>
      </c>
      <c r="O3506" s="10">
        <f t="shared" si="324"/>
        <v>100</v>
      </c>
      <c r="P3506" s="5">
        <f t="shared" si="325"/>
        <v>125</v>
      </c>
      <c r="Q3506" t="str">
        <f t="shared" si="326"/>
        <v>theater</v>
      </c>
      <c r="R3506" t="str">
        <f t="shared" si="327"/>
        <v>plays</v>
      </c>
      <c r="S3506" s="14">
        <f t="shared" si="328"/>
        <v>42297.748738425929</v>
      </c>
      <c r="T3506" s="14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 s="5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8324</v>
      </c>
      <c r="O3507" s="10">
        <f t="shared" si="324"/>
        <v>103.76</v>
      </c>
      <c r="P3507" s="5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4">
        <f t="shared" si="328"/>
        <v>41760.935706018521</v>
      </c>
      <c r="T3507" s="14">
        <f t="shared" si="329"/>
        <v>41772.166666666664</v>
      </c>
    </row>
    <row r="3508" spans="1:20" ht="45" x14ac:dyDescent="0.25">
      <c r="A3508">
        <v>3506</v>
      </c>
      <c r="B3508" s="3" t="s">
        <v>3505</v>
      </c>
      <c r="C3508" s="3" t="s">
        <v>7616</v>
      </c>
      <c r="D3508">
        <v>3000</v>
      </c>
      <c r="E3508" s="5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8324</v>
      </c>
      <c r="O3508" s="10">
        <f t="shared" si="324"/>
        <v>101.49999999999999</v>
      </c>
      <c r="P3508" s="5">
        <f t="shared" si="325"/>
        <v>105</v>
      </c>
      <c r="Q3508" t="str">
        <f t="shared" si="326"/>
        <v>theater</v>
      </c>
      <c r="R3508" t="str">
        <f t="shared" si="327"/>
        <v>plays</v>
      </c>
      <c r="S3508" s="14">
        <f t="shared" si="328"/>
        <v>41829.734259259261</v>
      </c>
      <c r="T3508" s="14">
        <f t="shared" si="329"/>
        <v>41874.734259259261</v>
      </c>
    </row>
    <row r="3509" spans="1:20" ht="30" x14ac:dyDescent="0.25">
      <c r="A3509">
        <v>3507</v>
      </c>
      <c r="B3509" s="3" t="s">
        <v>3506</v>
      </c>
      <c r="C3509" s="3" t="s">
        <v>7617</v>
      </c>
      <c r="D3509">
        <v>10000</v>
      </c>
      <c r="E3509" s="5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8324</v>
      </c>
      <c r="O3509" s="10">
        <f t="shared" si="324"/>
        <v>104.4</v>
      </c>
      <c r="P3509" s="5">
        <f t="shared" si="325"/>
        <v>145</v>
      </c>
      <c r="Q3509" t="str">
        <f t="shared" si="326"/>
        <v>theater</v>
      </c>
      <c r="R3509" t="str">
        <f t="shared" si="327"/>
        <v>plays</v>
      </c>
      <c r="S3509" s="14">
        <f t="shared" si="328"/>
        <v>42491.92288194444</v>
      </c>
      <c r="T3509" s="14">
        <f t="shared" si="329"/>
        <v>42521.92288194444</v>
      </c>
    </row>
    <row r="3510" spans="1:20" ht="45" x14ac:dyDescent="0.25">
      <c r="A3510">
        <v>3508</v>
      </c>
      <c r="B3510" s="3" t="s">
        <v>3507</v>
      </c>
      <c r="C3510" s="3" t="s">
        <v>7618</v>
      </c>
      <c r="D3510">
        <v>100</v>
      </c>
      <c r="E3510" s="5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8324</v>
      </c>
      <c r="O3510" s="10">
        <f t="shared" si="324"/>
        <v>180</v>
      </c>
      <c r="P3510" s="5">
        <f t="shared" si="325"/>
        <v>12</v>
      </c>
      <c r="Q3510" t="str">
        <f t="shared" si="326"/>
        <v>theater</v>
      </c>
      <c r="R3510" t="str">
        <f t="shared" si="327"/>
        <v>plays</v>
      </c>
      <c r="S3510" s="14">
        <f t="shared" si="328"/>
        <v>42477.729780092588</v>
      </c>
      <c r="T3510" s="14">
        <f t="shared" si="329"/>
        <v>42500.875</v>
      </c>
    </row>
    <row r="3511" spans="1:20" ht="45" x14ac:dyDescent="0.25">
      <c r="A3511">
        <v>3509</v>
      </c>
      <c r="B3511" s="3" t="s">
        <v>3508</v>
      </c>
      <c r="C3511" s="3" t="s">
        <v>7619</v>
      </c>
      <c r="D3511">
        <v>3000</v>
      </c>
      <c r="E3511" s="5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8324</v>
      </c>
      <c r="O3511" s="10">
        <f t="shared" si="324"/>
        <v>106.33333333333333</v>
      </c>
      <c r="P3511" s="5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4">
        <f t="shared" si="328"/>
        <v>41950.859560185185</v>
      </c>
      <c r="T3511" s="14">
        <f t="shared" si="329"/>
        <v>41964.204861111109</v>
      </c>
    </row>
    <row r="3512" spans="1:20" ht="45" x14ac:dyDescent="0.25">
      <c r="A3512">
        <v>3510</v>
      </c>
      <c r="B3512" s="3" t="s">
        <v>3509</v>
      </c>
      <c r="C3512" s="3" t="s">
        <v>7620</v>
      </c>
      <c r="D3512">
        <v>900</v>
      </c>
      <c r="E3512" s="5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8324</v>
      </c>
      <c r="O3512" s="10">
        <f t="shared" si="324"/>
        <v>100.55555555555556</v>
      </c>
      <c r="P3512" s="5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4">
        <f t="shared" si="328"/>
        <v>41802.62090277778</v>
      </c>
      <c r="T3512" s="14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 s="5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8324</v>
      </c>
      <c r="O3513" s="10">
        <f t="shared" si="324"/>
        <v>101.2</v>
      </c>
      <c r="P3513" s="5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4">
        <f t="shared" si="328"/>
        <v>41927.873784722222</v>
      </c>
      <c r="T3513" s="14">
        <f t="shared" si="329"/>
        <v>41950.770833333336</v>
      </c>
    </row>
    <row r="3514" spans="1:20" ht="45" x14ac:dyDescent="0.25">
      <c r="A3514">
        <v>3512</v>
      </c>
      <c r="B3514" s="3" t="s">
        <v>3511</v>
      </c>
      <c r="C3514" s="3" t="s">
        <v>7622</v>
      </c>
      <c r="D3514">
        <v>1000</v>
      </c>
      <c r="E3514" s="5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8324</v>
      </c>
      <c r="O3514" s="10">
        <f t="shared" si="324"/>
        <v>100</v>
      </c>
      <c r="P3514" s="5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4">
        <f t="shared" si="328"/>
        <v>42057.536944444444</v>
      </c>
      <c r="T3514" s="14">
        <f t="shared" si="329"/>
        <v>42117.49527777778</v>
      </c>
    </row>
    <row r="3515" spans="1:20" ht="45" x14ac:dyDescent="0.25">
      <c r="A3515">
        <v>3513</v>
      </c>
      <c r="B3515" s="3" t="s">
        <v>3512</v>
      </c>
      <c r="C3515" s="3" t="s">
        <v>7623</v>
      </c>
      <c r="D3515">
        <v>2800</v>
      </c>
      <c r="E3515" s="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8324</v>
      </c>
      <c r="O3515" s="10">
        <f t="shared" si="324"/>
        <v>118.39285714285714</v>
      </c>
      <c r="P3515" s="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4">
        <f t="shared" si="328"/>
        <v>41781.096203703702</v>
      </c>
      <c r="T3515" s="14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 s="5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8324</v>
      </c>
      <c r="O3516" s="10">
        <f t="shared" si="324"/>
        <v>110.00000000000001</v>
      </c>
      <c r="P3516" s="5">
        <f t="shared" si="325"/>
        <v>55</v>
      </c>
      <c r="Q3516" t="str">
        <f t="shared" si="326"/>
        <v>theater</v>
      </c>
      <c r="R3516" t="str">
        <f t="shared" si="327"/>
        <v>plays</v>
      </c>
      <c r="S3516" s="14">
        <f t="shared" si="328"/>
        <v>42020.846666666665</v>
      </c>
      <c r="T3516" s="14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 s="5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8324</v>
      </c>
      <c r="O3517" s="10">
        <f t="shared" si="324"/>
        <v>102.66666666666666</v>
      </c>
      <c r="P3517" s="5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4">
        <f t="shared" si="328"/>
        <v>42125.772812499999</v>
      </c>
      <c r="T3517" s="14">
        <f t="shared" si="329"/>
        <v>42155.772812499999</v>
      </c>
    </row>
    <row r="3518" spans="1:20" ht="45" x14ac:dyDescent="0.25">
      <c r="A3518">
        <v>3516</v>
      </c>
      <c r="B3518" s="3" t="s">
        <v>3515</v>
      </c>
      <c r="C3518" s="3" t="s">
        <v>7626</v>
      </c>
      <c r="D3518">
        <v>2500</v>
      </c>
      <c r="E3518" s="5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8324</v>
      </c>
      <c r="O3518" s="10">
        <f t="shared" si="324"/>
        <v>100</v>
      </c>
      <c r="P3518" s="5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4">
        <f t="shared" si="328"/>
        <v>41856.010069444441</v>
      </c>
      <c r="T3518" s="14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 s="5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8324</v>
      </c>
      <c r="O3519" s="10">
        <f t="shared" si="324"/>
        <v>100</v>
      </c>
      <c r="P3519" s="5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4">
        <f t="shared" si="328"/>
        <v>41794.817523148151</v>
      </c>
      <c r="T3519" s="14">
        <f t="shared" si="329"/>
        <v>41824.458333333336</v>
      </c>
    </row>
    <row r="3520" spans="1:20" ht="45" x14ac:dyDescent="0.25">
      <c r="A3520">
        <v>3518</v>
      </c>
      <c r="B3520" s="3" t="s">
        <v>3517</v>
      </c>
      <c r="C3520" s="3" t="s">
        <v>7628</v>
      </c>
      <c r="D3520">
        <v>1500</v>
      </c>
      <c r="E3520" s="5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8324</v>
      </c>
      <c r="O3520" s="10">
        <f t="shared" si="324"/>
        <v>110.04599999999999</v>
      </c>
      <c r="P3520" s="5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4">
        <f t="shared" si="328"/>
        <v>41893.783553240741</v>
      </c>
      <c r="T3520" s="14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 s="5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8324</v>
      </c>
      <c r="O3521" s="10">
        <f t="shared" si="324"/>
        <v>101.35000000000001</v>
      </c>
      <c r="P3521" s="5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4">
        <f t="shared" si="328"/>
        <v>42037.598958333328</v>
      </c>
      <c r="T3521" s="14">
        <f t="shared" si="329"/>
        <v>42067.598958333328</v>
      </c>
    </row>
    <row r="3522" spans="1:20" ht="30" x14ac:dyDescent="0.25">
      <c r="A3522">
        <v>3520</v>
      </c>
      <c r="B3522" s="3" t="s">
        <v>3519</v>
      </c>
      <c r="C3522" s="3" t="s">
        <v>7630</v>
      </c>
      <c r="D3522">
        <v>2000</v>
      </c>
      <c r="E3522" s="5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8324</v>
      </c>
      <c r="O3522" s="10">
        <f t="shared" ref="O3522:O3585" si="330">(E3522/D3522)*100</f>
        <v>100.75</v>
      </c>
      <c r="P3522" s="5">
        <f t="shared" ref="P3522:P3585" si="331">IFERROR((E3522/L3522),"0")</f>
        <v>95.952380952380949</v>
      </c>
      <c r="Q3522" t="str">
        <f t="shared" ref="Q3522:Q3585" si="332">LEFT(N3522,FIND("/",N3522)-1)</f>
        <v>theater</v>
      </c>
      <c r="R3522" t="str">
        <f t="shared" ref="R3522:R3585" si="333">RIGHT(N3522,LEN(N3522)-SEARCH("/",N3522))</f>
        <v>plays</v>
      </c>
      <c r="S3522" s="14">
        <f t="shared" ref="S3522:S3585" si="334">(((J3522/60)/60)/24) + DATE(1970,1,1)</f>
        <v>42227.824212962965</v>
      </c>
      <c r="T3522" s="14">
        <f t="shared" ref="T3522:T3585" si="335">(((I3522/60)/60)/24) + DATE(1970,1,1)</f>
        <v>42253.57430555555</v>
      </c>
    </row>
    <row r="3523" spans="1:20" ht="45" x14ac:dyDescent="0.25">
      <c r="A3523">
        <v>3521</v>
      </c>
      <c r="B3523" s="3" t="s">
        <v>3520</v>
      </c>
      <c r="C3523" s="3" t="s">
        <v>7631</v>
      </c>
      <c r="D3523">
        <v>350</v>
      </c>
      <c r="E3523" s="5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8324</v>
      </c>
      <c r="O3523" s="10">
        <f t="shared" si="330"/>
        <v>169.42857142857144</v>
      </c>
      <c r="P3523" s="5">
        <f t="shared" si="331"/>
        <v>45.615384615384613</v>
      </c>
      <c r="Q3523" t="str">
        <f t="shared" si="332"/>
        <v>theater</v>
      </c>
      <c r="R3523" t="str">
        <f t="shared" si="333"/>
        <v>plays</v>
      </c>
      <c r="S3523" s="14">
        <f t="shared" si="334"/>
        <v>41881.361342592594</v>
      </c>
      <c r="T3523" s="14">
        <f t="shared" si="335"/>
        <v>41911.361342592594</v>
      </c>
    </row>
    <row r="3524" spans="1:20" ht="45" x14ac:dyDescent="0.25">
      <c r="A3524">
        <v>3522</v>
      </c>
      <c r="B3524" s="3" t="s">
        <v>3521</v>
      </c>
      <c r="C3524" s="3" t="s">
        <v>7632</v>
      </c>
      <c r="D3524">
        <v>1395</v>
      </c>
      <c r="E3524" s="5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8324</v>
      </c>
      <c r="O3524" s="10">
        <f t="shared" si="330"/>
        <v>100</v>
      </c>
      <c r="P3524" s="5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4">
        <f t="shared" si="334"/>
        <v>42234.789884259255</v>
      </c>
      <c r="T3524" s="14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 s="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8324</v>
      </c>
      <c r="O3525" s="10">
        <f t="shared" si="330"/>
        <v>113.65</v>
      </c>
      <c r="P3525" s="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4">
        <f t="shared" si="334"/>
        <v>42581.397546296299</v>
      </c>
      <c r="T3525" s="14">
        <f t="shared" si="335"/>
        <v>42638.958333333328</v>
      </c>
    </row>
    <row r="3526" spans="1:20" ht="45" x14ac:dyDescent="0.25">
      <c r="A3526">
        <v>3524</v>
      </c>
      <c r="B3526" s="3" t="s">
        <v>3523</v>
      </c>
      <c r="C3526" s="3" t="s">
        <v>7634</v>
      </c>
      <c r="D3526">
        <v>10000</v>
      </c>
      <c r="E3526" s="5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8324</v>
      </c>
      <c r="O3526" s="10">
        <f t="shared" si="330"/>
        <v>101.56</v>
      </c>
      <c r="P3526" s="5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4">
        <f t="shared" si="334"/>
        <v>41880.76357638889</v>
      </c>
      <c r="T3526" s="14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 s="5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8324</v>
      </c>
      <c r="O3527" s="10">
        <f t="shared" si="330"/>
        <v>106</v>
      </c>
      <c r="P3527" s="5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4">
        <f t="shared" si="334"/>
        <v>42214.6956712963</v>
      </c>
      <c r="T3527" s="14">
        <f t="shared" si="335"/>
        <v>42225.666666666672</v>
      </c>
    </row>
    <row r="3528" spans="1:20" ht="45" x14ac:dyDescent="0.25">
      <c r="A3528">
        <v>3526</v>
      </c>
      <c r="B3528" s="3" t="s">
        <v>3525</v>
      </c>
      <c r="C3528" s="3" t="s">
        <v>7636</v>
      </c>
      <c r="D3528">
        <v>3300</v>
      </c>
      <c r="E3528" s="5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8324</v>
      </c>
      <c r="O3528" s="10">
        <f t="shared" si="330"/>
        <v>102</v>
      </c>
      <c r="P3528" s="5">
        <f t="shared" si="331"/>
        <v>99</v>
      </c>
      <c r="Q3528" t="str">
        <f t="shared" si="332"/>
        <v>theater</v>
      </c>
      <c r="R3528" t="str">
        <f t="shared" si="333"/>
        <v>plays</v>
      </c>
      <c r="S3528" s="14">
        <f t="shared" si="334"/>
        <v>42460.335312499999</v>
      </c>
      <c r="T3528" s="14">
        <f t="shared" si="335"/>
        <v>42488.249305555553</v>
      </c>
    </row>
    <row r="3529" spans="1:20" ht="45" x14ac:dyDescent="0.25">
      <c r="A3529">
        <v>3527</v>
      </c>
      <c r="B3529" s="3" t="s">
        <v>3526</v>
      </c>
      <c r="C3529" s="3" t="s">
        <v>7637</v>
      </c>
      <c r="D3529">
        <v>6000</v>
      </c>
      <c r="E3529" s="5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8324</v>
      </c>
      <c r="O3529" s="10">
        <f t="shared" si="330"/>
        <v>116.91666666666667</v>
      </c>
      <c r="P3529" s="5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4">
        <f t="shared" si="334"/>
        <v>42167.023206018523</v>
      </c>
      <c r="T3529" s="14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 s="5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8324</v>
      </c>
      <c r="O3530" s="10">
        <f t="shared" si="330"/>
        <v>101.15151515151514</v>
      </c>
      <c r="P3530" s="5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4">
        <f t="shared" si="334"/>
        <v>42733.50136574074</v>
      </c>
      <c r="T3530" s="14">
        <f t="shared" si="335"/>
        <v>42753.50136574074</v>
      </c>
    </row>
    <row r="3531" spans="1:20" ht="45" x14ac:dyDescent="0.25">
      <c r="A3531">
        <v>3529</v>
      </c>
      <c r="B3531" s="3" t="s">
        <v>3528</v>
      </c>
      <c r="C3531" s="3" t="s">
        <v>7639</v>
      </c>
      <c r="D3531">
        <v>500</v>
      </c>
      <c r="E3531" s="5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8324</v>
      </c>
      <c r="O3531" s="10">
        <f t="shared" si="330"/>
        <v>132</v>
      </c>
      <c r="P3531" s="5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4">
        <f t="shared" si="334"/>
        <v>42177.761782407411</v>
      </c>
      <c r="T3531" s="14">
        <f t="shared" si="335"/>
        <v>42198.041666666672</v>
      </c>
    </row>
    <row r="3532" spans="1:20" ht="45" x14ac:dyDescent="0.25">
      <c r="A3532">
        <v>3530</v>
      </c>
      <c r="B3532" s="3" t="s">
        <v>3529</v>
      </c>
      <c r="C3532" s="3" t="s">
        <v>7640</v>
      </c>
      <c r="D3532">
        <v>2750</v>
      </c>
      <c r="E3532" s="5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8324</v>
      </c>
      <c r="O3532" s="10">
        <f t="shared" si="330"/>
        <v>100</v>
      </c>
      <c r="P3532" s="5">
        <f t="shared" si="331"/>
        <v>125</v>
      </c>
      <c r="Q3532" t="str">
        <f t="shared" si="332"/>
        <v>theater</v>
      </c>
      <c r="R3532" t="str">
        <f t="shared" si="333"/>
        <v>plays</v>
      </c>
      <c r="S3532" s="14">
        <f t="shared" si="334"/>
        <v>42442.623344907406</v>
      </c>
      <c r="T3532" s="14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 s="5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8324</v>
      </c>
      <c r="O3533" s="10">
        <f t="shared" si="330"/>
        <v>128</v>
      </c>
      <c r="P3533" s="5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4">
        <f t="shared" si="334"/>
        <v>42521.654328703706</v>
      </c>
      <c r="T3533" s="14">
        <f t="shared" si="335"/>
        <v>42551.654328703706</v>
      </c>
    </row>
    <row r="3534" spans="1:20" ht="45" x14ac:dyDescent="0.25">
      <c r="A3534">
        <v>3532</v>
      </c>
      <c r="B3534" s="3" t="s">
        <v>3531</v>
      </c>
      <c r="C3534" s="3" t="s">
        <v>7642</v>
      </c>
      <c r="D3534">
        <v>960</v>
      </c>
      <c r="E3534" s="5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8324</v>
      </c>
      <c r="O3534" s="10">
        <f t="shared" si="330"/>
        <v>118.95833333333334</v>
      </c>
      <c r="P3534" s="5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4">
        <f t="shared" si="334"/>
        <v>41884.599849537037</v>
      </c>
      <c r="T3534" s="14">
        <f t="shared" si="335"/>
        <v>41900.165972222225</v>
      </c>
    </row>
    <row r="3535" spans="1:20" ht="45" x14ac:dyDescent="0.25">
      <c r="A3535">
        <v>3533</v>
      </c>
      <c r="B3535" s="3" t="s">
        <v>3532</v>
      </c>
      <c r="C3535" s="3" t="s">
        <v>7643</v>
      </c>
      <c r="D3535">
        <v>500</v>
      </c>
      <c r="E3535" s="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8324</v>
      </c>
      <c r="O3535" s="10">
        <f t="shared" si="330"/>
        <v>126.2</v>
      </c>
      <c r="P3535" s="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4">
        <f t="shared" si="334"/>
        <v>42289.761192129634</v>
      </c>
      <c r="T3535" s="14">
        <f t="shared" si="335"/>
        <v>42319.802858796291</v>
      </c>
    </row>
    <row r="3536" spans="1:20" ht="30" x14ac:dyDescent="0.25">
      <c r="A3536">
        <v>3534</v>
      </c>
      <c r="B3536" s="3" t="s">
        <v>3533</v>
      </c>
      <c r="C3536" s="3" t="s">
        <v>7644</v>
      </c>
      <c r="D3536">
        <v>5000</v>
      </c>
      <c r="E3536" s="5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8324</v>
      </c>
      <c r="O3536" s="10">
        <f t="shared" si="330"/>
        <v>156.20000000000002</v>
      </c>
      <c r="P3536" s="5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4">
        <f t="shared" si="334"/>
        <v>42243.6252662037</v>
      </c>
      <c r="T3536" s="14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 s="5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8324</v>
      </c>
      <c r="O3537" s="10">
        <f t="shared" si="330"/>
        <v>103.15</v>
      </c>
      <c r="P3537" s="5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4">
        <f t="shared" si="334"/>
        <v>42248.640162037031</v>
      </c>
      <c r="T3537" s="14">
        <f t="shared" si="335"/>
        <v>42279.75</v>
      </c>
    </row>
    <row r="3538" spans="1:20" ht="45" x14ac:dyDescent="0.25">
      <c r="A3538">
        <v>3536</v>
      </c>
      <c r="B3538" s="3" t="s">
        <v>3535</v>
      </c>
      <c r="C3538" s="3" t="s">
        <v>7646</v>
      </c>
      <c r="D3538">
        <v>150</v>
      </c>
      <c r="E3538" s="5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8324</v>
      </c>
      <c r="O3538" s="10">
        <f t="shared" si="330"/>
        <v>153.33333333333334</v>
      </c>
      <c r="P3538" s="5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4">
        <f t="shared" si="334"/>
        <v>42328.727141203708</v>
      </c>
      <c r="T3538" s="14">
        <f t="shared" si="335"/>
        <v>42358.499305555553</v>
      </c>
    </row>
    <row r="3539" spans="1:20" ht="45" x14ac:dyDescent="0.25">
      <c r="A3539">
        <v>3537</v>
      </c>
      <c r="B3539" s="3" t="s">
        <v>3536</v>
      </c>
      <c r="C3539" s="3" t="s">
        <v>7647</v>
      </c>
      <c r="D3539">
        <v>675</v>
      </c>
      <c r="E3539" s="5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8324</v>
      </c>
      <c r="O3539" s="10">
        <f t="shared" si="330"/>
        <v>180.44444444444446</v>
      </c>
      <c r="P3539" s="5">
        <f t="shared" si="331"/>
        <v>43.5</v>
      </c>
      <c r="Q3539" t="str">
        <f t="shared" si="332"/>
        <v>theater</v>
      </c>
      <c r="R3539" t="str">
        <f t="shared" si="333"/>
        <v>plays</v>
      </c>
      <c r="S3539" s="14">
        <f t="shared" si="334"/>
        <v>41923.354351851849</v>
      </c>
      <c r="T3539" s="14">
        <f t="shared" si="335"/>
        <v>41960.332638888889</v>
      </c>
    </row>
    <row r="3540" spans="1:20" ht="45" x14ac:dyDescent="0.25">
      <c r="A3540">
        <v>3538</v>
      </c>
      <c r="B3540" s="3" t="s">
        <v>3537</v>
      </c>
      <c r="C3540" s="3" t="s">
        <v>7648</v>
      </c>
      <c r="D3540">
        <v>2000</v>
      </c>
      <c r="E3540" s="5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8324</v>
      </c>
      <c r="O3540" s="10">
        <f t="shared" si="330"/>
        <v>128.44999999999999</v>
      </c>
      <c r="P3540" s="5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4">
        <f t="shared" si="334"/>
        <v>42571.420601851853</v>
      </c>
      <c r="T3540" s="14">
        <f t="shared" si="335"/>
        <v>42599.420601851853</v>
      </c>
    </row>
    <row r="3541" spans="1:20" ht="45" x14ac:dyDescent="0.25">
      <c r="A3541">
        <v>3539</v>
      </c>
      <c r="B3541" s="3" t="s">
        <v>3538</v>
      </c>
      <c r="C3541" s="3" t="s">
        <v>7649</v>
      </c>
      <c r="D3541">
        <v>600</v>
      </c>
      <c r="E3541" s="5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8324</v>
      </c>
      <c r="O3541" s="10">
        <f t="shared" si="330"/>
        <v>119.66666666666667</v>
      </c>
      <c r="P3541" s="5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4">
        <f t="shared" si="334"/>
        <v>42600.756041666667</v>
      </c>
      <c r="T3541" s="14">
        <f t="shared" si="335"/>
        <v>42621.756041666667</v>
      </c>
    </row>
    <row r="3542" spans="1:20" ht="45" x14ac:dyDescent="0.25">
      <c r="A3542">
        <v>3540</v>
      </c>
      <c r="B3542" s="3" t="s">
        <v>3539</v>
      </c>
      <c r="C3542" s="3" t="s">
        <v>7650</v>
      </c>
      <c r="D3542">
        <v>300</v>
      </c>
      <c r="E3542" s="5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8324</v>
      </c>
      <c r="O3542" s="10">
        <f t="shared" si="330"/>
        <v>123</v>
      </c>
      <c r="P3542" s="5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4">
        <f t="shared" si="334"/>
        <v>42517.003368055557</v>
      </c>
      <c r="T3542" s="14">
        <f t="shared" si="335"/>
        <v>42547.003368055557</v>
      </c>
    </row>
    <row r="3543" spans="1:20" ht="45" x14ac:dyDescent="0.25">
      <c r="A3543">
        <v>3541</v>
      </c>
      <c r="B3543" s="3" t="s">
        <v>3540</v>
      </c>
      <c r="C3543" s="3" t="s">
        <v>7651</v>
      </c>
      <c r="D3543">
        <v>1200</v>
      </c>
      <c r="E3543" s="5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8324</v>
      </c>
      <c r="O3543" s="10">
        <f t="shared" si="330"/>
        <v>105</v>
      </c>
      <c r="P3543" s="5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4">
        <f t="shared" si="334"/>
        <v>42222.730034722219</v>
      </c>
      <c r="T3543" s="14">
        <f t="shared" si="335"/>
        <v>42247.730034722219</v>
      </c>
    </row>
    <row r="3544" spans="1:20" ht="45" x14ac:dyDescent="0.25">
      <c r="A3544">
        <v>3542</v>
      </c>
      <c r="B3544" s="3" t="s">
        <v>3541</v>
      </c>
      <c r="C3544" s="3" t="s">
        <v>7652</v>
      </c>
      <c r="D3544">
        <v>5500</v>
      </c>
      <c r="E3544" s="5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8324</v>
      </c>
      <c r="O3544" s="10">
        <f t="shared" si="330"/>
        <v>102.23636363636363</v>
      </c>
      <c r="P3544" s="5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4">
        <f t="shared" si="334"/>
        <v>41829.599791666667</v>
      </c>
      <c r="T3544" s="14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 s="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8324</v>
      </c>
      <c r="O3545" s="10">
        <f t="shared" si="330"/>
        <v>104.66666666666666</v>
      </c>
      <c r="P3545" s="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4">
        <f t="shared" si="334"/>
        <v>42150.755312499998</v>
      </c>
      <c r="T3545" s="14">
        <f t="shared" si="335"/>
        <v>42180.755312499998</v>
      </c>
    </row>
    <row r="3546" spans="1:20" ht="30" x14ac:dyDescent="0.25">
      <c r="A3546">
        <v>3544</v>
      </c>
      <c r="B3546" s="3" t="s">
        <v>3543</v>
      </c>
      <c r="C3546" s="3" t="s">
        <v>7654</v>
      </c>
      <c r="D3546">
        <v>2500</v>
      </c>
      <c r="E3546" s="5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8324</v>
      </c>
      <c r="O3546" s="10">
        <f t="shared" si="330"/>
        <v>100</v>
      </c>
      <c r="P3546" s="5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4">
        <f t="shared" si="334"/>
        <v>42040.831678240742</v>
      </c>
      <c r="T3546" s="14">
        <f t="shared" si="335"/>
        <v>42070.831678240742</v>
      </c>
    </row>
    <row r="3547" spans="1:20" ht="45" x14ac:dyDescent="0.25">
      <c r="A3547">
        <v>3545</v>
      </c>
      <c r="B3547" s="3" t="s">
        <v>3544</v>
      </c>
      <c r="C3547" s="3" t="s">
        <v>7655</v>
      </c>
      <c r="D3547">
        <v>250</v>
      </c>
      <c r="E3547" s="5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8324</v>
      </c>
      <c r="O3547" s="10">
        <f t="shared" si="330"/>
        <v>100.4</v>
      </c>
      <c r="P3547" s="5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4">
        <f t="shared" si="334"/>
        <v>42075.807395833333</v>
      </c>
      <c r="T3547" s="14">
        <f t="shared" si="335"/>
        <v>42105.807395833333</v>
      </c>
    </row>
    <row r="3548" spans="1:20" ht="45" x14ac:dyDescent="0.25">
      <c r="A3548">
        <v>3546</v>
      </c>
      <c r="B3548" s="3" t="s">
        <v>3545</v>
      </c>
      <c r="C3548" s="3" t="s">
        <v>7656</v>
      </c>
      <c r="D3548">
        <v>1100</v>
      </c>
      <c r="E3548" s="5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8324</v>
      </c>
      <c r="O3548" s="10">
        <f t="shared" si="330"/>
        <v>102.27272727272727</v>
      </c>
      <c r="P3548" s="5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4">
        <f t="shared" si="334"/>
        <v>42073.660694444443</v>
      </c>
      <c r="T3548" s="14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 s="5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8324</v>
      </c>
      <c r="O3549" s="10">
        <f t="shared" si="330"/>
        <v>114.40928571428573</v>
      </c>
      <c r="P3549" s="5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4">
        <f t="shared" si="334"/>
        <v>42480.078715277778</v>
      </c>
      <c r="T3549" s="14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 s="5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8324</v>
      </c>
      <c r="O3550" s="10">
        <f t="shared" si="330"/>
        <v>101.9047619047619</v>
      </c>
      <c r="P3550" s="5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4">
        <f t="shared" si="334"/>
        <v>42411.942291666666</v>
      </c>
      <c r="T3550" s="14">
        <f t="shared" si="335"/>
        <v>42434.041666666672</v>
      </c>
    </row>
    <row r="3551" spans="1:20" ht="45" x14ac:dyDescent="0.25">
      <c r="A3551">
        <v>3549</v>
      </c>
      <c r="B3551" s="3" t="s">
        <v>3548</v>
      </c>
      <c r="C3551" s="3" t="s">
        <v>7659</v>
      </c>
      <c r="D3551">
        <v>1000</v>
      </c>
      <c r="E3551" s="5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8324</v>
      </c>
      <c r="O3551" s="10">
        <f t="shared" si="330"/>
        <v>102</v>
      </c>
      <c r="P3551" s="5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4">
        <f t="shared" si="334"/>
        <v>42223.394363425927</v>
      </c>
      <c r="T3551" s="14">
        <f t="shared" si="335"/>
        <v>42251.394363425927</v>
      </c>
    </row>
    <row r="3552" spans="1:20" ht="45" x14ac:dyDescent="0.25">
      <c r="A3552">
        <v>3550</v>
      </c>
      <c r="B3552" s="3" t="s">
        <v>3549</v>
      </c>
      <c r="C3552" s="3" t="s">
        <v>7660</v>
      </c>
      <c r="D3552">
        <v>2500</v>
      </c>
      <c r="E3552" s="5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8324</v>
      </c>
      <c r="O3552" s="10">
        <f t="shared" si="330"/>
        <v>104.80000000000001</v>
      </c>
      <c r="P3552" s="5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4">
        <f t="shared" si="334"/>
        <v>42462.893495370372</v>
      </c>
      <c r="T3552" s="14">
        <f t="shared" si="335"/>
        <v>42492.893495370372</v>
      </c>
    </row>
    <row r="3553" spans="1:20" ht="45" x14ac:dyDescent="0.25">
      <c r="A3553">
        <v>3551</v>
      </c>
      <c r="B3553" s="3" t="s">
        <v>3550</v>
      </c>
      <c r="C3553" s="3" t="s">
        <v>7661</v>
      </c>
      <c r="D3553">
        <v>1500</v>
      </c>
      <c r="E3553" s="5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8324</v>
      </c>
      <c r="O3553" s="10">
        <f t="shared" si="330"/>
        <v>101.83333333333333</v>
      </c>
      <c r="P3553" s="5">
        <f t="shared" si="331"/>
        <v>61.1</v>
      </c>
      <c r="Q3553" t="str">
        <f t="shared" si="332"/>
        <v>theater</v>
      </c>
      <c r="R3553" t="str">
        <f t="shared" si="333"/>
        <v>plays</v>
      </c>
      <c r="S3553" s="14">
        <f t="shared" si="334"/>
        <v>41753.515856481477</v>
      </c>
      <c r="T3553" s="14">
        <f t="shared" si="335"/>
        <v>41781.921527777777</v>
      </c>
    </row>
    <row r="3554" spans="1:20" ht="45" x14ac:dyDescent="0.25">
      <c r="A3554">
        <v>3552</v>
      </c>
      <c r="B3554" s="3" t="s">
        <v>3551</v>
      </c>
      <c r="C3554" s="3" t="s">
        <v>7662</v>
      </c>
      <c r="D3554">
        <v>773</v>
      </c>
      <c r="E3554" s="5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8324</v>
      </c>
      <c r="O3554" s="10">
        <f t="shared" si="330"/>
        <v>100</v>
      </c>
      <c r="P3554" s="5">
        <f t="shared" si="331"/>
        <v>38.65</v>
      </c>
      <c r="Q3554" t="str">
        <f t="shared" si="332"/>
        <v>theater</v>
      </c>
      <c r="R3554" t="str">
        <f t="shared" si="333"/>
        <v>plays</v>
      </c>
      <c r="S3554" s="14">
        <f t="shared" si="334"/>
        <v>41788.587083333332</v>
      </c>
      <c r="T3554" s="14">
        <f t="shared" si="335"/>
        <v>41818.587083333332</v>
      </c>
    </row>
    <row r="3555" spans="1:20" ht="45" x14ac:dyDescent="0.25">
      <c r="A3555">
        <v>3553</v>
      </c>
      <c r="B3555" s="3" t="s">
        <v>3552</v>
      </c>
      <c r="C3555" s="3" t="s">
        <v>7663</v>
      </c>
      <c r="D3555">
        <v>5500</v>
      </c>
      <c r="E3555" s="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8324</v>
      </c>
      <c r="O3555" s="10">
        <f t="shared" si="330"/>
        <v>106.27272727272728</v>
      </c>
      <c r="P3555" s="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4">
        <f t="shared" si="334"/>
        <v>42196.028703703705</v>
      </c>
      <c r="T3555" s="14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 s="5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8324</v>
      </c>
      <c r="O3556" s="10">
        <f t="shared" si="330"/>
        <v>113.42219999999999</v>
      </c>
      <c r="P3556" s="5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4">
        <f t="shared" si="334"/>
        <v>42016.050451388888</v>
      </c>
      <c r="T3556" s="14">
        <f t="shared" si="335"/>
        <v>42046.708333333328</v>
      </c>
    </row>
    <row r="3557" spans="1:20" ht="45" x14ac:dyDescent="0.25">
      <c r="A3557">
        <v>3555</v>
      </c>
      <c r="B3557" s="3" t="s">
        <v>3554</v>
      </c>
      <c r="C3557" s="3" t="s">
        <v>7665</v>
      </c>
      <c r="D3557">
        <v>2400</v>
      </c>
      <c r="E3557" s="5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8324</v>
      </c>
      <c r="O3557" s="10">
        <f t="shared" si="330"/>
        <v>100</v>
      </c>
      <c r="P3557" s="5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4">
        <f t="shared" si="334"/>
        <v>42661.442060185189</v>
      </c>
      <c r="T3557" s="14">
        <f t="shared" si="335"/>
        <v>42691.483726851846</v>
      </c>
    </row>
    <row r="3558" spans="1:20" ht="45" x14ac:dyDescent="0.25">
      <c r="A3558">
        <v>3556</v>
      </c>
      <c r="B3558" s="3" t="s">
        <v>3555</v>
      </c>
      <c r="C3558" s="3" t="s">
        <v>7666</v>
      </c>
      <c r="D3558">
        <v>2200</v>
      </c>
      <c r="E3558" s="5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8324</v>
      </c>
      <c r="O3558" s="10">
        <f t="shared" si="330"/>
        <v>100.45454545454547</v>
      </c>
      <c r="P3558" s="5">
        <f t="shared" si="331"/>
        <v>110.5</v>
      </c>
      <c r="Q3558" t="str">
        <f t="shared" si="332"/>
        <v>theater</v>
      </c>
      <c r="R3558" t="str">
        <f t="shared" si="333"/>
        <v>plays</v>
      </c>
      <c r="S3558" s="14">
        <f t="shared" si="334"/>
        <v>41808.649583333332</v>
      </c>
      <c r="T3558" s="14">
        <f t="shared" si="335"/>
        <v>41868.649583333332</v>
      </c>
    </row>
    <row r="3559" spans="1:20" ht="45" x14ac:dyDescent="0.25">
      <c r="A3559">
        <v>3557</v>
      </c>
      <c r="B3559" s="3" t="s">
        <v>3556</v>
      </c>
      <c r="C3559" s="3" t="s">
        <v>7667</v>
      </c>
      <c r="D3559">
        <v>100000</v>
      </c>
      <c r="E3559" s="5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8324</v>
      </c>
      <c r="O3559" s="10">
        <f t="shared" si="330"/>
        <v>100.03599999999999</v>
      </c>
      <c r="P3559" s="5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4">
        <f t="shared" si="334"/>
        <v>41730.276747685188</v>
      </c>
      <c r="T3559" s="14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 s="5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8324</v>
      </c>
      <c r="O3560" s="10">
        <f t="shared" si="330"/>
        <v>144</v>
      </c>
      <c r="P3560" s="5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4">
        <f t="shared" si="334"/>
        <v>42139.816840277781</v>
      </c>
      <c r="T3560" s="14">
        <f t="shared" si="335"/>
        <v>42181.875</v>
      </c>
    </row>
    <row r="3561" spans="1:20" ht="45" x14ac:dyDescent="0.25">
      <c r="A3561">
        <v>3559</v>
      </c>
      <c r="B3561" s="3" t="s">
        <v>3558</v>
      </c>
      <c r="C3561" s="3" t="s">
        <v>7669</v>
      </c>
      <c r="D3561">
        <v>1000</v>
      </c>
      <c r="E3561" s="5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8324</v>
      </c>
      <c r="O3561" s="10">
        <f t="shared" si="330"/>
        <v>103.49999999999999</v>
      </c>
      <c r="P3561" s="5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4">
        <f t="shared" si="334"/>
        <v>42194.096157407403</v>
      </c>
      <c r="T3561" s="14">
        <f t="shared" si="335"/>
        <v>42216.373611111107</v>
      </c>
    </row>
    <row r="3562" spans="1:20" ht="45" x14ac:dyDescent="0.25">
      <c r="A3562">
        <v>3560</v>
      </c>
      <c r="B3562" s="3" t="s">
        <v>3559</v>
      </c>
      <c r="C3562" s="3" t="s">
        <v>7670</v>
      </c>
      <c r="D3562">
        <v>3200</v>
      </c>
      <c r="E3562" s="5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8324</v>
      </c>
      <c r="O3562" s="10">
        <f t="shared" si="330"/>
        <v>108.43750000000001</v>
      </c>
      <c r="P3562" s="5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4">
        <f t="shared" si="334"/>
        <v>42115.889652777783</v>
      </c>
      <c r="T3562" s="14">
        <f t="shared" si="335"/>
        <v>42151.114583333328</v>
      </c>
    </row>
    <row r="3563" spans="1:20" ht="105" x14ac:dyDescent="0.25">
      <c r="A3563">
        <v>3561</v>
      </c>
      <c r="B3563" s="3" t="s">
        <v>3560</v>
      </c>
      <c r="C3563" s="3" t="s">
        <v>7671</v>
      </c>
      <c r="D3563">
        <v>2500</v>
      </c>
      <c r="E3563" s="5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8324</v>
      </c>
      <c r="O3563" s="10">
        <f t="shared" si="330"/>
        <v>102.4</v>
      </c>
      <c r="P3563" s="5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4">
        <f t="shared" si="334"/>
        <v>42203.680300925931</v>
      </c>
      <c r="T3563" s="14">
        <f t="shared" si="335"/>
        <v>42221.774999999994</v>
      </c>
    </row>
    <row r="3564" spans="1:20" ht="45" x14ac:dyDescent="0.25">
      <c r="A3564">
        <v>3562</v>
      </c>
      <c r="B3564" s="3" t="s">
        <v>3561</v>
      </c>
      <c r="C3564" s="3" t="s">
        <v>7672</v>
      </c>
      <c r="D3564">
        <v>315</v>
      </c>
      <c r="E3564" s="5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8324</v>
      </c>
      <c r="O3564" s="10">
        <f t="shared" si="330"/>
        <v>148.88888888888889</v>
      </c>
      <c r="P3564" s="5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4">
        <f t="shared" si="334"/>
        <v>42433.761886574073</v>
      </c>
      <c r="T3564" s="14">
        <f t="shared" si="335"/>
        <v>42442.916666666672</v>
      </c>
    </row>
    <row r="3565" spans="1:20" ht="45" x14ac:dyDescent="0.25">
      <c r="A3565">
        <v>3563</v>
      </c>
      <c r="B3565" s="3" t="s">
        <v>3562</v>
      </c>
      <c r="C3565" s="3" t="s">
        <v>7673</v>
      </c>
      <c r="D3565">
        <v>500</v>
      </c>
      <c r="E3565" s="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8324</v>
      </c>
      <c r="O3565" s="10">
        <f t="shared" si="330"/>
        <v>105.49000000000002</v>
      </c>
      <c r="P3565" s="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4">
        <f t="shared" si="334"/>
        <v>42555.671944444446</v>
      </c>
      <c r="T3565" s="14">
        <f t="shared" si="335"/>
        <v>42583.791666666672</v>
      </c>
    </row>
    <row r="3566" spans="1:20" ht="30" x14ac:dyDescent="0.25">
      <c r="A3566">
        <v>3564</v>
      </c>
      <c r="B3566" s="3" t="s">
        <v>3563</v>
      </c>
      <c r="C3566" s="3" t="s">
        <v>7674</v>
      </c>
      <c r="D3566">
        <v>1000</v>
      </c>
      <c r="E3566" s="5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8324</v>
      </c>
      <c r="O3566" s="10">
        <f t="shared" si="330"/>
        <v>100.49999999999999</v>
      </c>
      <c r="P3566" s="5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4">
        <f t="shared" si="334"/>
        <v>42236.623252314821</v>
      </c>
      <c r="T3566" s="14">
        <f t="shared" si="335"/>
        <v>42282.666666666672</v>
      </c>
    </row>
    <row r="3567" spans="1:20" ht="45" x14ac:dyDescent="0.25">
      <c r="A3567">
        <v>3565</v>
      </c>
      <c r="B3567" s="3" t="s">
        <v>3564</v>
      </c>
      <c r="C3567" s="3" t="s">
        <v>7675</v>
      </c>
      <c r="D3567">
        <v>900</v>
      </c>
      <c r="E3567" s="5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8324</v>
      </c>
      <c r="O3567" s="10">
        <f t="shared" si="330"/>
        <v>130.55555555555557</v>
      </c>
      <c r="P3567" s="5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4">
        <f t="shared" si="334"/>
        <v>41974.743148148147</v>
      </c>
      <c r="T3567" s="14">
        <f t="shared" si="335"/>
        <v>42004.743148148147</v>
      </c>
    </row>
    <row r="3568" spans="1:20" ht="45" x14ac:dyDescent="0.25">
      <c r="A3568">
        <v>3566</v>
      </c>
      <c r="B3568" s="3" t="s">
        <v>3565</v>
      </c>
      <c r="C3568" s="3" t="s">
        <v>7676</v>
      </c>
      <c r="D3568">
        <v>2000</v>
      </c>
      <c r="E3568" s="5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8324</v>
      </c>
      <c r="O3568" s="10">
        <f t="shared" si="330"/>
        <v>104.75000000000001</v>
      </c>
      <c r="P3568" s="5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4">
        <f t="shared" si="334"/>
        <v>41997.507905092592</v>
      </c>
      <c r="T3568" s="14">
        <f t="shared" si="335"/>
        <v>42027.507905092592</v>
      </c>
    </row>
    <row r="3569" spans="1:20" ht="45" x14ac:dyDescent="0.25">
      <c r="A3569">
        <v>3567</v>
      </c>
      <c r="B3569" s="3" t="s">
        <v>3566</v>
      </c>
      <c r="C3569" s="3" t="s">
        <v>7677</v>
      </c>
      <c r="D3569">
        <v>1000</v>
      </c>
      <c r="E3569" s="5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8324</v>
      </c>
      <c r="O3569" s="10">
        <f t="shared" si="330"/>
        <v>108.80000000000001</v>
      </c>
      <c r="P3569" s="5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4">
        <f t="shared" si="334"/>
        <v>42135.810694444444</v>
      </c>
      <c r="T3569" s="14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 s="5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8324</v>
      </c>
      <c r="O3570" s="10">
        <f t="shared" si="330"/>
        <v>111.00000000000001</v>
      </c>
      <c r="P3570" s="5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4">
        <f t="shared" si="334"/>
        <v>41869.740671296298</v>
      </c>
      <c r="T3570" s="14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 s="5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8324</v>
      </c>
      <c r="O3571" s="10">
        <f t="shared" si="330"/>
        <v>100.47999999999999</v>
      </c>
      <c r="P3571" s="5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4">
        <f t="shared" si="334"/>
        <v>41982.688611111109</v>
      </c>
      <c r="T3571" s="14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 s="5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8324</v>
      </c>
      <c r="O3572" s="10">
        <f t="shared" si="330"/>
        <v>114.35</v>
      </c>
      <c r="P3572" s="5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4">
        <f t="shared" si="334"/>
        <v>41976.331979166673</v>
      </c>
      <c r="T3572" s="14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 s="5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8324</v>
      </c>
      <c r="O3573" s="10">
        <f t="shared" si="330"/>
        <v>122.06666666666666</v>
      </c>
      <c r="P3573" s="5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4">
        <f t="shared" si="334"/>
        <v>41912.858946759261</v>
      </c>
      <c r="T3573" s="14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 s="5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8324</v>
      </c>
      <c r="O3574" s="10">
        <f t="shared" si="330"/>
        <v>100</v>
      </c>
      <c r="P3574" s="5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4">
        <f t="shared" si="334"/>
        <v>42146.570393518516</v>
      </c>
      <c r="T3574" s="14">
        <f t="shared" si="335"/>
        <v>42176.570393518516</v>
      </c>
    </row>
    <row r="3575" spans="1:20" ht="30" x14ac:dyDescent="0.25">
      <c r="A3575">
        <v>3573</v>
      </c>
      <c r="B3575" s="3" t="s">
        <v>3572</v>
      </c>
      <c r="C3575" s="3" t="s">
        <v>7683</v>
      </c>
      <c r="D3575">
        <v>3000</v>
      </c>
      <c r="E3575" s="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8324</v>
      </c>
      <c r="O3575" s="10">
        <f t="shared" si="330"/>
        <v>102.8</v>
      </c>
      <c r="P3575" s="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4">
        <f t="shared" si="334"/>
        <v>41921.375532407408</v>
      </c>
      <c r="T3575" s="14">
        <f t="shared" si="335"/>
        <v>41951.417199074072</v>
      </c>
    </row>
    <row r="3576" spans="1:20" ht="45" x14ac:dyDescent="0.25">
      <c r="A3576">
        <v>3574</v>
      </c>
      <c r="B3576" s="3" t="s">
        <v>3573</v>
      </c>
      <c r="C3576" s="3" t="s">
        <v>7684</v>
      </c>
      <c r="D3576">
        <v>5800</v>
      </c>
      <c r="E3576" s="5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8324</v>
      </c>
      <c r="O3576" s="10">
        <f t="shared" si="330"/>
        <v>106.12068965517241</v>
      </c>
      <c r="P3576" s="5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4">
        <f t="shared" si="334"/>
        <v>41926.942685185182</v>
      </c>
      <c r="T3576" s="14">
        <f t="shared" si="335"/>
        <v>41956.984351851846</v>
      </c>
    </row>
    <row r="3577" spans="1:20" ht="45" x14ac:dyDescent="0.25">
      <c r="A3577">
        <v>3575</v>
      </c>
      <c r="B3577" s="3" t="s">
        <v>3574</v>
      </c>
      <c r="C3577" s="3" t="s">
        <v>7685</v>
      </c>
      <c r="D3577">
        <v>10000</v>
      </c>
      <c r="E3577" s="5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8324</v>
      </c>
      <c r="O3577" s="10">
        <f t="shared" si="330"/>
        <v>101.33000000000001</v>
      </c>
      <c r="P3577" s="5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4">
        <f t="shared" si="334"/>
        <v>42561.783877314811</v>
      </c>
      <c r="T3577" s="14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 s="5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8324</v>
      </c>
      <c r="O3578" s="10">
        <f t="shared" si="330"/>
        <v>100</v>
      </c>
      <c r="P3578" s="5">
        <f t="shared" si="331"/>
        <v>20</v>
      </c>
      <c r="Q3578" t="str">
        <f t="shared" si="332"/>
        <v>theater</v>
      </c>
      <c r="R3578" t="str">
        <f t="shared" si="333"/>
        <v>plays</v>
      </c>
      <c r="S3578" s="14">
        <f t="shared" si="334"/>
        <v>42649.54923611111</v>
      </c>
      <c r="T3578" s="14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 s="5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8324</v>
      </c>
      <c r="O3579" s="10">
        <f t="shared" si="330"/>
        <v>130</v>
      </c>
      <c r="P3579" s="5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4">
        <f t="shared" si="334"/>
        <v>42093.786840277782</v>
      </c>
      <c r="T3579" s="14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 s="5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8324</v>
      </c>
      <c r="O3580" s="10">
        <f t="shared" si="330"/>
        <v>100.01333333333334</v>
      </c>
      <c r="P3580" s="5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4">
        <f t="shared" si="334"/>
        <v>42460.733530092592</v>
      </c>
      <c r="T3580" s="14">
        <f t="shared" si="335"/>
        <v>42490.733530092592</v>
      </c>
    </row>
    <row r="3581" spans="1:20" ht="45" x14ac:dyDescent="0.25">
      <c r="A3581">
        <v>3579</v>
      </c>
      <c r="B3581" s="3" t="s">
        <v>3578</v>
      </c>
      <c r="C3581" s="3" t="s">
        <v>7689</v>
      </c>
      <c r="D3581">
        <v>500</v>
      </c>
      <c r="E3581" s="5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8324</v>
      </c>
      <c r="O3581" s="10">
        <f t="shared" si="330"/>
        <v>100</v>
      </c>
      <c r="P3581" s="5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4">
        <f t="shared" si="334"/>
        <v>42430.762222222227</v>
      </c>
      <c r="T3581" s="14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 s="5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8324</v>
      </c>
      <c r="O3582" s="10">
        <f t="shared" si="330"/>
        <v>113.88888888888889</v>
      </c>
      <c r="P3582" s="5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4">
        <f t="shared" si="334"/>
        <v>42026.176180555558</v>
      </c>
      <c r="T3582" s="14">
        <f t="shared" si="335"/>
        <v>42064.207638888889</v>
      </c>
    </row>
    <row r="3583" spans="1:20" ht="45" x14ac:dyDescent="0.25">
      <c r="A3583">
        <v>3581</v>
      </c>
      <c r="B3583" s="3" t="s">
        <v>3580</v>
      </c>
      <c r="C3583" s="3" t="s">
        <v>7691</v>
      </c>
      <c r="D3583">
        <v>1500</v>
      </c>
      <c r="E3583" s="5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8324</v>
      </c>
      <c r="O3583" s="10">
        <f t="shared" si="330"/>
        <v>100</v>
      </c>
      <c r="P3583" s="5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4">
        <f t="shared" si="334"/>
        <v>41836.471180555556</v>
      </c>
      <c r="T3583" s="14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 s="5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8324</v>
      </c>
      <c r="O3584" s="10">
        <f t="shared" si="330"/>
        <v>287</v>
      </c>
      <c r="P3584" s="5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4">
        <f t="shared" si="334"/>
        <v>42451.095856481479</v>
      </c>
      <c r="T3584" s="14">
        <f t="shared" si="335"/>
        <v>42465.095856481479</v>
      </c>
    </row>
    <row r="3585" spans="1:20" ht="45" x14ac:dyDescent="0.25">
      <c r="A3585">
        <v>3583</v>
      </c>
      <c r="B3585" s="3" t="s">
        <v>3582</v>
      </c>
      <c r="C3585" s="3" t="s">
        <v>7693</v>
      </c>
      <c r="D3585">
        <v>3000</v>
      </c>
      <c r="E3585" s="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8324</v>
      </c>
      <c r="O3585" s="10">
        <f t="shared" si="330"/>
        <v>108.5</v>
      </c>
      <c r="P3585" s="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4">
        <f t="shared" si="334"/>
        <v>42418.425983796296</v>
      </c>
      <c r="T3585" s="14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 s="5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8324</v>
      </c>
      <c r="O3586" s="10">
        <f t="shared" ref="O3586:O3649" si="336">(E3586/D3586)*100</f>
        <v>115.5</v>
      </c>
      <c r="P3586" s="5">
        <f t="shared" ref="P3586:P3649" si="337">IFERROR((E3586/L3586),"0")</f>
        <v>30.9375</v>
      </c>
      <c r="Q3586" t="str">
        <f t="shared" ref="Q3586:Q3649" si="338">LEFT(N3586,FIND("/",N3586)-1)</f>
        <v>theater</v>
      </c>
      <c r="R3586" t="str">
        <f t="shared" ref="R3586:R3649" si="339">RIGHT(N3586,LEN(N3586)-SEARCH("/",N3586))</f>
        <v>plays</v>
      </c>
      <c r="S3586" s="14">
        <f t="shared" ref="S3586:S3649" si="340">(((J3586/60)/60)/24) + DATE(1970,1,1)</f>
        <v>42168.316481481481</v>
      </c>
      <c r="T3586" s="14">
        <f t="shared" ref="T3586:T3649" si="341">(((I3586/60)/60)/24) + DATE(1970,1,1)</f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 s="5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8324</v>
      </c>
      <c r="O3587" s="10">
        <f t="shared" si="336"/>
        <v>119.11764705882352</v>
      </c>
      <c r="P3587" s="5">
        <f t="shared" si="337"/>
        <v>176.08695652173913</v>
      </c>
      <c r="Q3587" t="str">
        <f t="shared" si="338"/>
        <v>theater</v>
      </c>
      <c r="R3587" t="str">
        <f t="shared" si="339"/>
        <v>plays</v>
      </c>
      <c r="S3587" s="14">
        <f t="shared" si="340"/>
        <v>41964.716319444444</v>
      </c>
      <c r="T3587" s="14">
        <f t="shared" si="341"/>
        <v>41994.716319444444</v>
      </c>
    </row>
    <row r="3588" spans="1:20" x14ac:dyDescent="0.25">
      <c r="A3588">
        <v>3586</v>
      </c>
      <c r="B3588" s="3" t="s">
        <v>3585</v>
      </c>
      <c r="C3588" s="3" t="s">
        <v>7696</v>
      </c>
      <c r="D3588">
        <v>7500</v>
      </c>
      <c r="E3588" s="5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8324</v>
      </c>
      <c r="O3588" s="10">
        <f t="shared" si="336"/>
        <v>109.42666666666668</v>
      </c>
      <c r="P3588" s="5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4">
        <f t="shared" si="340"/>
        <v>42576.697569444441</v>
      </c>
      <c r="T3588" s="14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 s="5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8324</v>
      </c>
      <c r="O3589" s="10">
        <f t="shared" si="336"/>
        <v>126.6</v>
      </c>
      <c r="P3589" s="5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4">
        <f t="shared" si="340"/>
        <v>42503.539976851855</v>
      </c>
      <c r="T3589" s="14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 s="5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8324</v>
      </c>
      <c r="O3590" s="10">
        <f t="shared" si="336"/>
        <v>100.49999999999999</v>
      </c>
      <c r="P3590" s="5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4">
        <f t="shared" si="340"/>
        <v>42101.828819444447</v>
      </c>
      <c r="T3590" s="14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 s="5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8324</v>
      </c>
      <c r="O3591" s="10">
        <f t="shared" si="336"/>
        <v>127.49999999999999</v>
      </c>
      <c r="P3591" s="5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4">
        <f t="shared" si="340"/>
        <v>42125.647534722222</v>
      </c>
      <c r="T3591" s="14">
        <f t="shared" si="341"/>
        <v>42150.647534722222</v>
      </c>
    </row>
    <row r="3592" spans="1:20" ht="45" x14ac:dyDescent="0.25">
      <c r="A3592">
        <v>3590</v>
      </c>
      <c r="B3592" s="3" t="s">
        <v>3589</v>
      </c>
      <c r="C3592" s="3" t="s">
        <v>7700</v>
      </c>
      <c r="D3592">
        <v>5000</v>
      </c>
      <c r="E3592" s="5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8324</v>
      </c>
      <c r="O3592" s="10">
        <f t="shared" si="336"/>
        <v>100.05999999999999</v>
      </c>
      <c r="P3592" s="5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4">
        <f t="shared" si="340"/>
        <v>41902.333726851852</v>
      </c>
      <c r="T3592" s="14">
        <f t="shared" si="341"/>
        <v>41932.333726851852</v>
      </c>
    </row>
    <row r="3593" spans="1:20" ht="45" x14ac:dyDescent="0.25">
      <c r="A3593">
        <v>3591</v>
      </c>
      <c r="B3593" s="3" t="s">
        <v>3590</v>
      </c>
      <c r="C3593" s="3" t="s">
        <v>7701</v>
      </c>
      <c r="D3593">
        <v>700</v>
      </c>
      <c r="E3593" s="5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8324</v>
      </c>
      <c r="O3593" s="10">
        <f t="shared" si="336"/>
        <v>175</v>
      </c>
      <c r="P3593" s="5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4">
        <f t="shared" si="340"/>
        <v>42003.948425925926</v>
      </c>
      <c r="T3593" s="14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 s="5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8324</v>
      </c>
      <c r="O3594" s="10">
        <f t="shared" si="336"/>
        <v>127.25</v>
      </c>
      <c r="P3594" s="5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4">
        <f t="shared" si="340"/>
        <v>41988.829942129625</v>
      </c>
      <c r="T3594" s="14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 s="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8324</v>
      </c>
      <c r="O3595" s="10">
        <f t="shared" si="336"/>
        <v>110.63333333333334</v>
      </c>
      <c r="P3595" s="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4">
        <f t="shared" si="340"/>
        <v>41974.898599537039</v>
      </c>
      <c r="T3595" s="14">
        <f t="shared" si="341"/>
        <v>42009.851388888885</v>
      </c>
    </row>
    <row r="3596" spans="1:20" ht="45" x14ac:dyDescent="0.25">
      <c r="A3596">
        <v>3594</v>
      </c>
      <c r="B3596" s="3" t="s">
        <v>3593</v>
      </c>
      <c r="C3596" s="3" t="s">
        <v>7704</v>
      </c>
      <c r="D3596">
        <v>1600</v>
      </c>
      <c r="E3596" s="5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8324</v>
      </c>
      <c r="O3596" s="10">
        <f t="shared" si="336"/>
        <v>125.93749999999999</v>
      </c>
      <c r="P3596" s="5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4">
        <f t="shared" si="340"/>
        <v>42592.066921296297</v>
      </c>
      <c r="T3596" s="14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 s="5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8324</v>
      </c>
      <c r="O3597" s="10">
        <f t="shared" si="336"/>
        <v>118.5</v>
      </c>
      <c r="P3597" s="5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4">
        <f t="shared" si="340"/>
        <v>42050.008368055554</v>
      </c>
      <c r="T3597" s="14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 s="5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8324</v>
      </c>
      <c r="O3598" s="10">
        <f t="shared" si="336"/>
        <v>107.72727272727273</v>
      </c>
      <c r="P3598" s="5">
        <f t="shared" si="337"/>
        <v>79</v>
      </c>
      <c r="Q3598" t="str">
        <f t="shared" si="338"/>
        <v>theater</v>
      </c>
      <c r="R3598" t="str">
        <f t="shared" si="339"/>
        <v>plays</v>
      </c>
      <c r="S3598" s="14">
        <f t="shared" si="340"/>
        <v>41856.715069444443</v>
      </c>
      <c r="T3598" s="14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 s="5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8324</v>
      </c>
      <c r="O3599" s="10">
        <f t="shared" si="336"/>
        <v>102.60000000000001</v>
      </c>
      <c r="P3599" s="5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4">
        <f t="shared" si="340"/>
        <v>42417.585532407407</v>
      </c>
      <c r="T3599" s="14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 s="5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8324</v>
      </c>
      <c r="O3600" s="10">
        <f t="shared" si="336"/>
        <v>110.1</v>
      </c>
      <c r="P3600" s="5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4">
        <f t="shared" si="340"/>
        <v>41866.79886574074</v>
      </c>
      <c r="T3600" s="14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 s="5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8324</v>
      </c>
      <c r="O3601" s="10">
        <f t="shared" si="336"/>
        <v>202</v>
      </c>
      <c r="P3601" s="5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4">
        <f t="shared" si="340"/>
        <v>42220.79487268519</v>
      </c>
      <c r="T3601" s="14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 s="5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8324</v>
      </c>
      <c r="O3602" s="10">
        <f t="shared" si="336"/>
        <v>130</v>
      </c>
      <c r="P3602" s="5">
        <f t="shared" si="337"/>
        <v>3.25</v>
      </c>
      <c r="Q3602" t="str">
        <f t="shared" si="338"/>
        <v>theater</v>
      </c>
      <c r="R3602" t="str">
        <f t="shared" si="339"/>
        <v>plays</v>
      </c>
      <c r="S3602" s="14">
        <f t="shared" si="340"/>
        <v>42628.849120370374</v>
      </c>
      <c r="T3602" s="14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 s="5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8324</v>
      </c>
      <c r="O3603" s="10">
        <f t="shared" si="336"/>
        <v>104.35000000000001</v>
      </c>
      <c r="P3603" s="5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4">
        <f t="shared" si="340"/>
        <v>41990.99863425926</v>
      </c>
      <c r="T3603" s="14">
        <f t="shared" si="341"/>
        <v>42020.99863425926</v>
      </c>
    </row>
    <row r="3604" spans="1:20" ht="45" x14ac:dyDescent="0.25">
      <c r="A3604">
        <v>3602</v>
      </c>
      <c r="B3604" s="3" t="s">
        <v>3601</v>
      </c>
      <c r="C3604" s="3" t="s">
        <v>7712</v>
      </c>
      <c r="D3604">
        <v>4000</v>
      </c>
      <c r="E3604" s="5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8324</v>
      </c>
      <c r="O3604" s="10">
        <f t="shared" si="336"/>
        <v>100.05</v>
      </c>
      <c r="P3604" s="5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4">
        <f t="shared" si="340"/>
        <v>42447.894432870366</v>
      </c>
      <c r="T3604" s="14">
        <f t="shared" si="341"/>
        <v>42507.894432870366</v>
      </c>
    </row>
    <row r="3605" spans="1:20" ht="45" x14ac:dyDescent="0.25">
      <c r="A3605">
        <v>3603</v>
      </c>
      <c r="B3605" s="3" t="s">
        <v>3602</v>
      </c>
      <c r="C3605" s="3" t="s">
        <v>7713</v>
      </c>
      <c r="D3605">
        <v>1500</v>
      </c>
      <c r="E3605" s="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8324</v>
      </c>
      <c r="O3605" s="10">
        <f t="shared" si="336"/>
        <v>170.66666666666669</v>
      </c>
      <c r="P3605" s="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4">
        <f t="shared" si="340"/>
        <v>42283.864351851851</v>
      </c>
      <c r="T3605" s="14">
        <f t="shared" si="341"/>
        <v>42313.906018518523</v>
      </c>
    </row>
    <row r="3606" spans="1:20" ht="45" x14ac:dyDescent="0.25">
      <c r="A3606">
        <v>3604</v>
      </c>
      <c r="B3606" s="3" t="s">
        <v>3603</v>
      </c>
      <c r="C3606" s="3" t="s">
        <v>7714</v>
      </c>
      <c r="D3606">
        <v>3000</v>
      </c>
      <c r="E3606" s="5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8324</v>
      </c>
      <c r="O3606" s="10">
        <f t="shared" si="336"/>
        <v>112.83333333333334</v>
      </c>
      <c r="P3606" s="5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4">
        <f t="shared" si="340"/>
        <v>42483.015694444446</v>
      </c>
      <c r="T3606" s="14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 s="5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8324</v>
      </c>
      <c r="O3607" s="10">
        <f t="shared" si="336"/>
        <v>184</v>
      </c>
      <c r="P3607" s="5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4">
        <f t="shared" si="340"/>
        <v>42383.793124999997</v>
      </c>
      <c r="T3607" s="14">
        <f t="shared" si="341"/>
        <v>42413.793124999997</v>
      </c>
    </row>
    <row r="3608" spans="1:20" ht="45" x14ac:dyDescent="0.25">
      <c r="A3608">
        <v>3606</v>
      </c>
      <c r="B3608" s="3" t="s">
        <v>3605</v>
      </c>
      <c r="C3608" s="3" t="s">
        <v>7716</v>
      </c>
      <c r="D3608">
        <v>3000</v>
      </c>
      <c r="E3608" s="5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8324</v>
      </c>
      <c r="O3608" s="10">
        <f t="shared" si="336"/>
        <v>130.26666666666665</v>
      </c>
      <c r="P3608" s="5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4">
        <f t="shared" si="340"/>
        <v>42566.604826388888</v>
      </c>
      <c r="T3608" s="14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 s="5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8324</v>
      </c>
      <c r="O3609" s="10">
        <f t="shared" si="336"/>
        <v>105.45454545454544</v>
      </c>
      <c r="P3609" s="5">
        <f t="shared" si="337"/>
        <v>29</v>
      </c>
      <c r="Q3609" t="str">
        <f t="shared" si="338"/>
        <v>theater</v>
      </c>
      <c r="R3609" t="str">
        <f t="shared" si="339"/>
        <v>plays</v>
      </c>
      <c r="S3609" s="14">
        <f t="shared" si="340"/>
        <v>42338.963912037041</v>
      </c>
      <c r="T3609" s="14">
        <f t="shared" si="341"/>
        <v>42353</v>
      </c>
    </row>
    <row r="3610" spans="1:20" ht="45" x14ac:dyDescent="0.25">
      <c r="A3610">
        <v>3608</v>
      </c>
      <c r="B3610" s="3" t="s">
        <v>3607</v>
      </c>
      <c r="C3610" s="3" t="s">
        <v>7718</v>
      </c>
      <c r="D3610">
        <v>800</v>
      </c>
      <c r="E3610" s="5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8324</v>
      </c>
      <c r="O3610" s="10">
        <f t="shared" si="336"/>
        <v>100</v>
      </c>
      <c r="P3610" s="5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4">
        <f t="shared" si="340"/>
        <v>42506.709375000006</v>
      </c>
      <c r="T3610" s="14">
        <f t="shared" si="341"/>
        <v>42538.583333333328</v>
      </c>
    </row>
    <row r="3611" spans="1:20" ht="45" x14ac:dyDescent="0.25">
      <c r="A3611">
        <v>3609</v>
      </c>
      <c r="B3611" s="3" t="s">
        <v>3608</v>
      </c>
      <c r="C3611" s="3" t="s">
        <v>7719</v>
      </c>
      <c r="D3611">
        <v>1960</v>
      </c>
      <c r="E3611" s="5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8324</v>
      </c>
      <c r="O3611" s="10">
        <f t="shared" si="336"/>
        <v>153.31632653061226</v>
      </c>
      <c r="P3611" s="5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4">
        <f t="shared" si="340"/>
        <v>42429.991724537031</v>
      </c>
      <c r="T3611" s="14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 s="5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8324</v>
      </c>
      <c r="O3612" s="10">
        <f t="shared" si="336"/>
        <v>162.30000000000001</v>
      </c>
      <c r="P3612" s="5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4">
        <f t="shared" si="340"/>
        <v>42203.432129629626</v>
      </c>
      <c r="T3612" s="14">
        <f t="shared" si="341"/>
        <v>42233.432129629626</v>
      </c>
    </row>
    <row r="3613" spans="1:20" ht="45" x14ac:dyDescent="0.25">
      <c r="A3613">
        <v>3611</v>
      </c>
      <c r="B3613" s="3" t="s">
        <v>3610</v>
      </c>
      <c r="C3613" s="3" t="s">
        <v>7721</v>
      </c>
      <c r="D3613">
        <v>2500</v>
      </c>
      <c r="E3613" s="5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8324</v>
      </c>
      <c r="O3613" s="10">
        <f t="shared" si="336"/>
        <v>136</v>
      </c>
      <c r="P3613" s="5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4">
        <f t="shared" si="340"/>
        <v>42072.370381944449</v>
      </c>
      <c r="T3613" s="14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 s="5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8324</v>
      </c>
      <c r="O3614" s="10">
        <f t="shared" si="336"/>
        <v>144.4</v>
      </c>
      <c r="P3614" s="5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4">
        <f t="shared" si="340"/>
        <v>41789.726979166669</v>
      </c>
      <c r="T3614" s="14">
        <f t="shared" si="341"/>
        <v>41799.726979166669</v>
      </c>
    </row>
    <row r="3615" spans="1:20" ht="30" x14ac:dyDescent="0.25">
      <c r="A3615">
        <v>3613</v>
      </c>
      <c r="B3615" s="3" t="s">
        <v>3612</v>
      </c>
      <c r="C3615" s="3" t="s">
        <v>7723</v>
      </c>
      <c r="D3615">
        <v>1250</v>
      </c>
      <c r="E3615" s="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8324</v>
      </c>
      <c r="O3615" s="10">
        <f t="shared" si="336"/>
        <v>100</v>
      </c>
      <c r="P3615" s="5">
        <f t="shared" si="337"/>
        <v>62.5</v>
      </c>
      <c r="Q3615" t="str">
        <f t="shared" si="338"/>
        <v>theater</v>
      </c>
      <c r="R3615" t="str">
        <f t="shared" si="339"/>
        <v>plays</v>
      </c>
      <c r="S3615" s="14">
        <f t="shared" si="340"/>
        <v>41788.58997685185</v>
      </c>
      <c r="T3615" s="14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 s="5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8324</v>
      </c>
      <c r="O3616" s="10">
        <f t="shared" si="336"/>
        <v>100.8</v>
      </c>
      <c r="P3616" s="5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4">
        <f t="shared" si="340"/>
        <v>42144.041851851856</v>
      </c>
      <c r="T3616" s="14">
        <f t="shared" si="341"/>
        <v>42174.041851851856</v>
      </c>
    </row>
    <row r="3617" spans="1:20" ht="45" x14ac:dyDescent="0.25">
      <c r="A3617">
        <v>3615</v>
      </c>
      <c r="B3617" s="3" t="s">
        <v>3613</v>
      </c>
      <c r="C3617" s="3" t="s">
        <v>7725</v>
      </c>
      <c r="D3617">
        <v>2500</v>
      </c>
      <c r="E3617" s="5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8324</v>
      </c>
      <c r="O3617" s="10">
        <f t="shared" si="336"/>
        <v>106.80000000000001</v>
      </c>
      <c r="P3617" s="5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4">
        <f t="shared" si="340"/>
        <v>42318.593703703707</v>
      </c>
      <c r="T3617" s="14">
        <f t="shared" si="341"/>
        <v>42348.593703703707</v>
      </c>
    </row>
    <row r="3618" spans="1:20" ht="45" x14ac:dyDescent="0.25">
      <c r="A3618">
        <v>3616</v>
      </c>
      <c r="B3618" s="3" t="s">
        <v>3614</v>
      </c>
      <c r="C3618" s="3" t="s">
        <v>7726</v>
      </c>
      <c r="D3618">
        <v>2500</v>
      </c>
      <c r="E3618" s="5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8324</v>
      </c>
      <c r="O3618" s="10">
        <f t="shared" si="336"/>
        <v>124.8</v>
      </c>
      <c r="P3618" s="5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4">
        <f t="shared" si="340"/>
        <v>42052.949814814812</v>
      </c>
      <c r="T3618" s="14">
        <f t="shared" si="341"/>
        <v>42082.908148148148</v>
      </c>
    </row>
    <row r="3619" spans="1:20" ht="45" x14ac:dyDescent="0.25">
      <c r="A3619">
        <v>3617</v>
      </c>
      <c r="B3619" s="3" t="s">
        <v>3615</v>
      </c>
      <c r="C3619" s="3" t="s">
        <v>7727</v>
      </c>
      <c r="D3619">
        <v>740</v>
      </c>
      <c r="E3619" s="5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8324</v>
      </c>
      <c r="O3619" s="10">
        <f t="shared" si="336"/>
        <v>118.91891891891892</v>
      </c>
      <c r="P3619" s="5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4">
        <f t="shared" si="340"/>
        <v>42779.610289351855</v>
      </c>
      <c r="T3619" s="14">
        <f t="shared" si="341"/>
        <v>42794</v>
      </c>
    </row>
    <row r="3620" spans="1:20" ht="45" x14ac:dyDescent="0.25">
      <c r="A3620">
        <v>3618</v>
      </c>
      <c r="B3620" s="3" t="s">
        <v>3616</v>
      </c>
      <c r="C3620" s="3" t="s">
        <v>7728</v>
      </c>
      <c r="D3620">
        <v>2000</v>
      </c>
      <c r="E3620" s="5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8324</v>
      </c>
      <c r="O3620" s="10">
        <f t="shared" si="336"/>
        <v>101</v>
      </c>
      <c r="P3620" s="5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4">
        <f t="shared" si="340"/>
        <v>42128.627893518518</v>
      </c>
      <c r="T3620" s="14">
        <f t="shared" si="341"/>
        <v>42158.627893518518</v>
      </c>
    </row>
    <row r="3621" spans="1:20" ht="45" x14ac:dyDescent="0.25">
      <c r="A3621">
        <v>3619</v>
      </c>
      <c r="B3621" s="3" t="s">
        <v>3617</v>
      </c>
      <c r="C3621" s="3" t="s">
        <v>7729</v>
      </c>
      <c r="D3621">
        <v>1000</v>
      </c>
      <c r="E3621" s="5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8324</v>
      </c>
      <c r="O3621" s="10">
        <f t="shared" si="336"/>
        <v>112.99999999999999</v>
      </c>
      <c r="P3621" s="5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4">
        <f t="shared" si="340"/>
        <v>42661.132245370376</v>
      </c>
      <c r="T3621" s="14">
        <f t="shared" si="341"/>
        <v>42693.916666666672</v>
      </c>
    </row>
    <row r="3622" spans="1:20" ht="45" x14ac:dyDescent="0.25">
      <c r="A3622">
        <v>3620</v>
      </c>
      <c r="B3622" s="3" t="s">
        <v>3618</v>
      </c>
      <c r="C3622" s="3" t="s">
        <v>7730</v>
      </c>
      <c r="D3622">
        <v>10500</v>
      </c>
      <c r="E3622" s="5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8324</v>
      </c>
      <c r="O3622" s="10">
        <f t="shared" si="336"/>
        <v>105.19047619047619</v>
      </c>
      <c r="P3622" s="5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4">
        <f t="shared" si="340"/>
        <v>42037.938206018516</v>
      </c>
      <c r="T3622" s="14">
        <f t="shared" si="341"/>
        <v>42068.166666666672</v>
      </c>
    </row>
    <row r="3623" spans="1:20" ht="45" x14ac:dyDescent="0.25">
      <c r="A3623">
        <v>3621</v>
      </c>
      <c r="B3623" s="3" t="s">
        <v>3619</v>
      </c>
      <c r="C3623" s="3" t="s">
        <v>7731</v>
      </c>
      <c r="D3623">
        <v>3000</v>
      </c>
      <c r="E3623" s="5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8324</v>
      </c>
      <c r="O3623" s="10">
        <f t="shared" si="336"/>
        <v>109.73333333333332</v>
      </c>
      <c r="P3623" s="5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4">
        <f t="shared" si="340"/>
        <v>42619.935694444444</v>
      </c>
      <c r="T3623" s="14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 s="5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8324</v>
      </c>
      <c r="O3624" s="10">
        <f t="shared" si="336"/>
        <v>100.099</v>
      </c>
      <c r="P3624" s="5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4">
        <f t="shared" si="340"/>
        <v>41877.221886574072</v>
      </c>
      <c r="T3624" s="14">
        <f t="shared" si="341"/>
        <v>41910.140972222223</v>
      </c>
    </row>
    <row r="3625" spans="1:20" ht="30" x14ac:dyDescent="0.25">
      <c r="A3625">
        <v>3623</v>
      </c>
      <c r="B3625" s="3" t="s">
        <v>3621</v>
      </c>
      <c r="C3625" s="3" t="s">
        <v>7733</v>
      </c>
      <c r="D3625">
        <v>2500</v>
      </c>
      <c r="E3625" s="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8324</v>
      </c>
      <c r="O3625" s="10">
        <f t="shared" si="336"/>
        <v>120</v>
      </c>
      <c r="P3625" s="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4">
        <f t="shared" si="340"/>
        <v>41828.736921296295</v>
      </c>
      <c r="T3625" s="14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 s="5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8324</v>
      </c>
      <c r="O3626" s="10">
        <f t="shared" si="336"/>
        <v>104.93333333333332</v>
      </c>
      <c r="P3626" s="5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4">
        <f t="shared" si="340"/>
        <v>42545.774189814809</v>
      </c>
      <c r="T3626" s="14">
        <f t="shared" si="341"/>
        <v>42605.774189814809</v>
      </c>
    </row>
    <row r="3627" spans="1:20" ht="45" x14ac:dyDescent="0.25">
      <c r="A3627">
        <v>3625</v>
      </c>
      <c r="B3627" s="3" t="s">
        <v>3623</v>
      </c>
      <c r="C3627" s="3" t="s">
        <v>7735</v>
      </c>
      <c r="D3627">
        <v>3000</v>
      </c>
      <c r="E3627" s="5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8324</v>
      </c>
      <c r="O3627" s="10">
        <f t="shared" si="336"/>
        <v>102.66666666666666</v>
      </c>
      <c r="P3627" s="5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4">
        <f t="shared" si="340"/>
        <v>42157.652511574073</v>
      </c>
      <c r="T3627" s="14">
        <f t="shared" si="341"/>
        <v>42187.652511574073</v>
      </c>
    </row>
    <row r="3628" spans="1:20" ht="45" x14ac:dyDescent="0.25">
      <c r="A3628">
        <v>3626</v>
      </c>
      <c r="B3628" s="3" t="s">
        <v>3624</v>
      </c>
      <c r="C3628" s="3" t="s">
        <v>7736</v>
      </c>
      <c r="D3628">
        <v>4000</v>
      </c>
      <c r="E3628" s="5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8324</v>
      </c>
      <c r="O3628" s="10">
        <f t="shared" si="336"/>
        <v>101.82500000000002</v>
      </c>
      <c r="P3628" s="5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4">
        <f t="shared" si="340"/>
        <v>41846.667326388888</v>
      </c>
      <c r="T3628" s="14">
        <f t="shared" si="341"/>
        <v>41867.667326388888</v>
      </c>
    </row>
    <row r="3629" spans="1:20" ht="45" x14ac:dyDescent="0.25">
      <c r="A3629">
        <v>3627</v>
      </c>
      <c r="B3629" s="3" t="s">
        <v>3625</v>
      </c>
      <c r="C3629" s="3" t="s">
        <v>7737</v>
      </c>
      <c r="D3629">
        <v>2000</v>
      </c>
      <c r="E3629" s="5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8324</v>
      </c>
      <c r="O3629" s="10">
        <f t="shared" si="336"/>
        <v>100</v>
      </c>
      <c r="P3629" s="5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4">
        <f t="shared" si="340"/>
        <v>42460.741747685184</v>
      </c>
      <c r="T3629" s="14">
        <f t="shared" si="341"/>
        <v>42511.165972222225</v>
      </c>
    </row>
    <row r="3630" spans="1:20" ht="45" x14ac:dyDescent="0.25">
      <c r="A3630">
        <v>3628</v>
      </c>
      <c r="B3630" s="3" t="s">
        <v>3626</v>
      </c>
      <c r="C3630" s="3" t="s">
        <v>7738</v>
      </c>
      <c r="D3630">
        <v>100000</v>
      </c>
      <c r="E3630" s="5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8358</v>
      </c>
      <c r="O3630" s="10">
        <f t="shared" si="336"/>
        <v>0</v>
      </c>
      <c r="P3630" s="5" t="str">
        <f t="shared" si="337"/>
        <v>0</v>
      </c>
      <c r="Q3630" t="str">
        <f t="shared" si="338"/>
        <v>theater</v>
      </c>
      <c r="R3630" t="str">
        <f t="shared" si="339"/>
        <v>musical</v>
      </c>
      <c r="S3630" s="14">
        <f t="shared" si="340"/>
        <v>42291.833287037036</v>
      </c>
      <c r="T3630" s="14">
        <f t="shared" si="341"/>
        <v>42351.874953703707</v>
      </c>
    </row>
    <row r="3631" spans="1:20" ht="45" x14ac:dyDescent="0.25">
      <c r="A3631">
        <v>3629</v>
      </c>
      <c r="B3631" s="3" t="s">
        <v>3627</v>
      </c>
      <c r="C3631" s="3" t="s">
        <v>7739</v>
      </c>
      <c r="D3631">
        <v>1000000</v>
      </c>
      <c r="E3631" s="5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8358</v>
      </c>
      <c r="O3631" s="10">
        <f t="shared" si="336"/>
        <v>1.9999999999999998E-4</v>
      </c>
      <c r="P3631" s="5">
        <f t="shared" si="337"/>
        <v>1</v>
      </c>
      <c r="Q3631" t="str">
        <f t="shared" si="338"/>
        <v>theater</v>
      </c>
      <c r="R3631" t="str">
        <f t="shared" si="339"/>
        <v>musical</v>
      </c>
      <c r="S3631" s="14">
        <f t="shared" si="340"/>
        <v>42437.094490740739</v>
      </c>
      <c r="T3631" s="14">
        <f t="shared" si="341"/>
        <v>42495.708333333328</v>
      </c>
    </row>
    <row r="3632" spans="1:20" ht="45" x14ac:dyDescent="0.25">
      <c r="A3632">
        <v>3630</v>
      </c>
      <c r="B3632" s="3" t="s">
        <v>3628</v>
      </c>
      <c r="C3632" s="3" t="s">
        <v>7740</v>
      </c>
      <c r="D3632">
        <v>3000</v>
      </c>
      <c r="E3632" s="5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8358</v>
      </c>
      <c r="O3632" s="10">
        <f t="shared" si="336"/>
        <v>3.3333333333333333E-2</v>
      </c>
      <c r="P3632" s="5">
        <f t="shared" si="337"/>
        <v>1</v>
      </c>
      <c r="Q3632" t="str">
        <f t="shared" si="338"/>
        <v>theater</v>
      </c>
      <c r="R3632" t="str">
        <f t="shared" si="339"/>
        <v>musical</v>
      </c>
      <c r="S3632" s="14">
        <f t="shared" si="340"/>
        <v>41942.84710648148</v>
      </c>
      <c r="T3632" s="14">
        <f t="shared" si="341"/>
        <v>41972.888773148152</v>
      </c>
    </row>
    <row r="3633" spans="1:20" ht="45" x14ac:dyDescent="0.25">
      <c r="A3633">
        <v>3631</v>
      </c>
      <c r="B3633" s="3" t="s">
        <v>3629</v>
      </c>
      <c r="C3633" s="3" t="s">
        <v>7741</v>
      </c>
      <c r="D3633">
        <v>17100</v>
      </c>
      <c r="E3633" s="5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8358</v>
      </c>
      <c r="O3633" s="10">
        <f t="shared" si="336"/>
        <v>51.023391812865491</v>
      </c>
      <c r="P3633" s="5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4">
        <f t="shared" si="340"/>
        <v>41880.753437499996</v>
      </c>
      <c r="T3633" s="14">
        <f t="shared" si="341"/>
        <v>41905.165972222225</v>
      </c>
    </row>
    <row r="3634" spans="1:20" ht="45" x14ac:dyDescent="0.25">
      <c r="A3634">
        <v>3632</v>
      </c>
      <c r="B3634" s="3" t="s">
        <v>3630</v>
      </c>
      <c r="C3634" s="3" t="s">
        <v>7742</v>
      </c>
      <c r="D3634">
        <v>500</v>
      </c>
      <c r="E3634" s="5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8358</v>
      </c>
      <c r="O3634" s="10">
        <f t="shared" si="336"/>
        <v>20</v>
      </c>
      <c r="P3634" s="5">
        <f t="shared" si="337"/>
        <v>100</v>
      </c>
      <c r="Q3634" t="str">
        <f t="shared" si="338"/>
        <v>theater</v>
      </c>
      <c r="R3634" t="str">
        <f t="shared" si="339"/>
        <v>musical</v>
      </c>
      <c r="S3634" s="14">
        <f t="shared" si="340"/>
        <v>41946.936909722222</v>
      </c>
      <c r="T3634" s="14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 s="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8358</v>
      </c>
      <c r="O3635" s="10">
        <f t="shared" si="336"/>
        <v>35.24</v>
      </c>
      <c r="P3635" s="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4">
        <f t="shared" si="340"/>
        <v>42649.623460648145</v>
      </c>
      <c r="T3635" s="14">
        <f t="shared" si="341"/>
        <v>42693.041666666672</v>
      </c>
    </row>
    <row r="3636" spans="1:20" ht="45" x14ac:dyDescent="0.25">
      <c r="A3636">
        <v>3634</v>
      </c>
      <c r="B3636" s="3" t="s">
        <v>3632</v>
      </c>
      <c r="C3636" s="3" t="s">
        <v>7744</v>
      </c>
      <c r="D3636">
        <v>75000</v>
      </c>
      <c r="E3636" s="5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8358</v>
      </c>
      <c r="O3636" s="10">
        <f t="shared" si="336"/>
        <v>4.246666666666667</v>
      </c>
      <c r="P3636" s="5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4">
        <f t="shared" si="340"/>
        <v>42701.166365740741</v>
      </c>
      <c r="T3636" s="14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 s="5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8358</v>
      </c>
      <c r="O3637" s="10">
        <f t="shared" si="336"/>
        <v>36.457142857142856</v>
      </c>
      <c r="P3637" s="5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4">
        <f t="shared" si="340"/>
        <v>42450.88282407407</v>
      </c>
      <c r="T3637" s="14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 s="5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8358</v>
      </c>
      <c r="O3638" s="10">
        <f t="shared" si="336"/>
        <v>0</v>
      </c>
      <c r="P3638" s="5" t="str">
        <f t="shared" si="337"/>
        <v>0</v>
      </c>
      <c r="Q3638" t="str">
        <f t="shared" si="338"/>
        <v>theater</v>
      </c>
      <c r="R3638" t="str">
        <f t="shared" si="339"/>
        <v>musical</v>
      </c>
      <c r="S3638" s="14">
        <f t="shared" si="340"/>
        <v>42226.694780092599</v>
      </c>
      <c r="T3638" s="14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 s="5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8358</v>
      </c>
      <c r="O3639" s="10">
        <f t="shared" si="336"/>
        <v>30.866666666666664</v>
      </c>
      <c r="P3639" s="5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4">
        <f t="shared" si="340"/>
        <v>41975.700636574074</v>
      </c>
      <c r="T3639" s="14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 s="5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8358</v>
      </c>
      <c r="O3640" s="10">
        <f t="shared" si="336"/>
        <v>6.5454545454545459</v>
      </c>
      <c r="P3640" s="5">
        <f t="shared" si="337"/>
        <v>108</v>
      </c>
      <c r="Q3640" t="str">
        <f t="shared" si="338"/>
        <v>theater</v>
      </c>
      <c r="R3640" t="str">
        <f t="shared" si="339"/>
        <v>musical</v>
      </c>
      <c r="S3640" s="14">
        <f t="shared" si="340"/>
        <v>42053.672824074078</v>
      </c>
      <c r="T3640" s="14">
        <f t="shared" si="341"/>
        <v>42113.631157407406</v>
      </c>
    </row>
    <row r="3641" spans="1:20" ht="45" x14ac:dyDescent="0.25">
      <c r="A3641">
        <v>3639</v>
      </c>
      <c r="B3641" s="3" t="s">
        <v>3637</v>
      </c>
      <c r="C3641" s="3" t="s">
        <v>7749</v>
      </c>
      <c r="D3641">
        <v>25000</v>
      </c>
      <c r="E3641" s="5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8358</v>
      </c>
      <c r="O3641" s="10">
        <f t="shared" si="336"/>
        <v>4.0000000000000001E-3</v>
      </c>
      <c r="P3641" s="5">
        <f t="shared" si="337"/>
        <v>1</v>
      </c>
      <c r="Q3641" t="str">
        <f t="shared" si="338"/>
        <v>theater</v>
      </c>
      <c r="R3641" t="str">
        <f t="shared" si="339"/>
        <v>musical</v>
      </c>
      <c r="S3641" s="14">
        <f t="shared" si="340"/>
        <v>42590.677152777775</v>
      </c>
      <c r="T3641" s="14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 s="5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8358</v>
      </c>
      <c r="O3642" s="10">
        <f t="shared" si="336"/>
        <v>5.5</v>
      </c>
      <c r="P3642" s="5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4">
        <f t="shared" si="340"/>
        <v>42104.781597222223</v>
      </c>
      <c r="T3642" s="14">
        <f t="shared" si="341"/>
        <v>42134.781597222223</v>
      </c>
    </row>
    <row r="3643" spans="1:20" ht="45" x14ac:dyDescent="0.25">
      <c r="A3643">
        <v>3641</v>
      </c>
      <c r="B3643" s="3" t="s">
        <v>3639</v>
      </c>
      <c r="C3643" s="3" t="s">
        <v>7751</v>
      </c>
      <c r="D3643">
        <v>3000</v>
      </c>
      <c r="E3643" s="5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8358</v>
      </c>
      <c r="O3643" s="10">
        <f t="shared" si="336"/>
        <v>0</v>
      </c>
      <c r="P3643" s="5" t="str">
        <f t="shared" si="337"/>
        <v>0</v>
      </c>
      <c r="Q3643" t="str">
        <f t="shared" si="338"/>
        <v>theater</v>
      </c>
      <c r="R3643" t="str">
        <f t="shared" si="339"/>
        <v>musical</v>
      </c>
      <c r="S3643" s="14">
        <f t="shared" si="340"/>
        <v>41899.627071759263</v>
      </c>
      <c r="T3643" s="14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 s="5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8358</v>
      </c>
      <c r="O3644" s="10">
        <f t="shared" si="336"/>
        <v>2.1428571428571428</v>
      </c>
      <c r="P3644" s="5">
        <f t="shared" si="337"/>
        <v>7.5</v>
      </c>
      <c r="Q3644" t="str">
        <f t="shared" si="338"/>
        <v>theater</v>
      </c>
      <c r="R3644" t="str">
        <f t="shared" si="339"/>
        <v>musical</v>
      </c>
      <c r="S3644" s="14">
        <f t="shared" si="340"/>
        <v>42297.816284722227</v>
      </c>
      <c r="T3644" s="14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 s="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8358</v>
      </c>
      <c r="O3645" s="10">
        <f t="shared" si="336"/>
        <v>0</v>
      </c>
      <c r="P3645" s="5" t="str">
        <f t="shared" si="337"/>
        <v>0</v>
      </c>
      <c r="Q3645" t="str">
        <f t="shared" si="338"/>
        <v>theater</v>
      </c>
      <c r="R3645" t="str">
        <f t="shared" si="339"/>
        <v>musical</v>
      </c>
      <c r="S3645" s="14">
        <f t="shared" si="340"/>
        <v>42285.143969907411</v>
      </c>
      <c r="T3645" s="14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 s="5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8358</v>
      </c>
      <c r="O3646" s="10">
        <f t="shared" si="336"/>
        <v>16.420000000000002</v>
      </c>
      <c r="P3646" s="5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4">
        <f t="shared" si="340"/>
        <v>42409.241747685184</v>
      </c>
      <c r="T3646" s="14">
        <f t="shared" si="341"/>
        <v>42437.207638888889</v>
      </c>
    </row>
    <row r="3647" spans="1:20" ht="45" x14ac:dyDescent="0.25">
      <c r="A3647">
        <v>3645</v>
      </c>
      <c r="B3647" s="3" t="s">
        <v>3643</v>
      </c>
      <c r="C3647" s="3" t="s">
        <v>7755</v>
      </c>
      <c r="D3647">
        <v>1000</v>
      </c>
      <c r="E3647" s="5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8358</v>
      </c>
      <c r="O3647" s="10">
        <f t="shared" si="336"/>
        <v>0.1</v>
      </c>
      <c r="P3647" s="5">
        <f t="shared" si="337"/>
        <v>1</v>
      </c>
      <c r="Q3647" t="str">
        <f t="shared" si="338"/>
        <v>theater</v>
      </c>
      <c r="R3647" t="str">
        <f t="shared" si="339"/>
        <v>musical</v>
      </c>
      <c r="S3647" s="14">
        <f t="shared" si="340"/>
        <v>42665.970347222217</v>
      </c>
      <c r="T3647" s="14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 s="5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8358</v>
      </c>
      <c r="O3648" s="10">
        <f t="shared" si="336"/>
        <v>4.8099999999999996</v>
      </c>
      <c r="P3648" s="5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4">
        <f t="shared" si="340"/>
        <v>42140.421319444446</v>
      </c>
      <c r="T3648" s="14">
        <f t="shared" si="341"/>
        <v>42171.979166666672</v>
      </c>
    </row>
    <row r="3649" spans="1:20" ht="45" x14ac:dyDescent="0.25">
      <c r="A3649">
        <v>3647</v>
      </c>
      <c r="B3649" s="3" t="s">
        <v>3645</v>
      </c>
      <c r="C3649" s="3" t="s">
        <v>7757</v>
      </c>
      <c r="D3649">
        <v>500</v>
      </c>
      <c r="E3649" s="5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8358</v>
      </c>
      <c r="O3649" s="10">
        <f t="shared" si="336"/>
        <v>6</v>
      </c>
      <c r="P3649" s="5">
        <f t="shared" si="337"/>
        <v>15</v>
      </c>
      <c r="Q3649" t="str">
        <f t="shared" si="338"/>
        <v>theater</v>
      </c>
      <c r="R3649" t="str">
        <f t="shared" si="339"/>
        <v>musical</v>
      </c>
      <c r="S3649" s="14">
        <f t="shared" si="340"/>
        <v>42598.749155092592</v>
      </c>
      <c r="T3649" s="14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 s="5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8324</v>
      </c>
      <c r="O3650" s="10">
        <f t="shared" ref="O3650:O3713" si="342">(E3650/D3650)*100</f>
        <v>100.38249999999999</v>
      </c>
      <c r="P3650" s="5">
        <f t="shared" ref="P3650:P3713" si="343">IFERROR((E3650/L3650),"0")</f>
        <v>550.04109589041093</v>
      </c>
      <c r="Q3650" t="str">
        <f t="shared" ref="Q3650:Q3713" si="344">LEFT(N3650,FIND("/",N3650)-1)</f>
        <v>theater</v>
      </c>
      <c r="R3650" t="str">
        <f t="shared" ref="R3650:R3713" si="345">RIGHT(N3650,LEN(N3650)-SEARCH("/",N3650))</f>
        <v>plays</v>
      </c>
      <c r="S3650" s="14">
        <f t="shared" ref="S3650:S3713" si="346">(((J3650/60)/60)/24) + DATE(1970,1,1)</f>
        <v>41887.292187500003</v>
      </c>
      <c r="T3650" s="14">
        <f t="shared" ref="T3650:T3713" si="347">(((I3650/60)/60)/24) + DATE(1970,1,1)</f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 s="5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8324</v>
      </c>
      <c r="O3651" s="10">
        <f t="shared" si="342"/>
        <v>104</v>
      </c>
      <c r="P3651" s="5">
        <f t="shared" si="343"/>
        <v>97.5</v>
      </c>
      <c r="Q3651" t="str">
        <f t="shared" si="344"/>
        <v>theater</v>
      </c>
      <c r="R3651" t="str">
        <f t="shared" si="345"/>
        <v>plays</v>
      </c>
      <c r="S3651" s="14">
        <f t="shared" si="346"/>
        <v>41780.712893518517</v>
      </c>
      <c r="T3651" s="14">
        <f t="shared" si="347"/>
        <v>41806.712893518517</v>
      </c>
    </row>
    <row r="3652" spans="1:20" ht="45" x14ac:dyDescent="0.25">
      <c r="A3652">
        <v>3650</v>
      </c>
      <c r="B3652" s="3" t="s">
        <v>3648</v>
      </c>
      <c r="C3652" s="3" t="s">
        <v>7760</v>
      </c>
      <c r="D3652">
        <v>500</v>
      </c>
      <c r="E3652" s="5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8324</v>
      </c>
      <c r="O3652" s="10">
        <f t="shared" si="342"/>
        <v>100</v>
      </c>
      <c r="P3652" s="5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4">
        <f t="shared" si="346"/>
        <v>42381.478981481487</v>
      </c>
      <c r="T3652" s="14">
        <f t="shared" si="347"/>
        <v>42402.478981481487</v>
      </c>
    </row>
    <row r="3653" spans="1:20" ht="30" x14ac:dyDescent="0.25">
      <c r="A3653">
        <v>3651</v>
      </c>
      <c r="B3653" s="3" t="s">
        <v>3649</v>
      </c>
      <c r="C3653" s="3" t="s">
        <v>7761</v>
      </c>
      <c r="D3653">
        <v>500</v>
      </c>
      <c r="E3653" s="5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8324</v>
      </c>
      <c r="O3653" s="10">
        <f t="shared" si="342"/>
        <v>104</v>
      </c>
      <c r="P3653" s="5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4">
        <f t="shared" si="346"/>
        <v>41828.646319444444</v>
      </c>
      <c r="T3653" s="14">
        <f t="shared" si="347"/>
        <v>41861.665972222225</v>
      </c>
    </row>
    <row r="3654" spans="1:20" ht="45" x14ac:dyDescent="0.25">
      <c r="A3654">
        <v>3652</v>
      </c>
      <c r="B3654" s="3" t="s">
        <v>2867</v>
      </c>
      <c r="C3654" s="3" t="s">
        <v>7762</v>
      </c>
      <c r="D3654">
        <v>300</v>
      </c>
      <c r="E3654" s="5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8324</v>
      </c>
      <c r="O3654" s="10">
        <f t="shared" si="342"/>
        <v>250.66666666666669</v>
      </c>
      <c r="P3654" s="5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4">
        <f t="shared" si="346"/>
        <v>42596.644699074073</v>
      </c>
      <c r="T3654" s="14">
        <f t="shared" si="347"/>
        <v>42607.165972222225</v>
      </c>
    </row>
    <row r="3655" spans="1:20" ht="45" x14ac:dyDescent="0.25">
      <c r="A3655">
        <v>3653</v>
      </c>
      <c r="B3655" s="3" t="s">
        <v>3650</v>
      </c>
      <c r="C3655" s="3" t="s">
        <v>7763</v>
      </c>
      <c r="D3655">
        <v>2000</v>
      </c>
      <c r="E3655" s="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8324</v>
      </c>
      <c r="O3655" s="10">
        <f t="shared" si="342"/>
        <v>100.49999999999999</v>
      </c>
      <c r="P3655" s="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4">
        <f t="shared" si="346"/>
        <v>42191.363506944443</v>
      </c>
      <c r="T3655" s="14">
        <f t="shared" si="347"/>
        <v>42221.363506944443</v>
      </c>
    </row>
    <row r="3656" spans="1:20" ht="45" x14ac:dyDescent="0.25">
      <c r="A3656">
        <v>3654</v>
      </c>
      <c r="B3656" s="3" t="s">
        <v>3651</v>
      </c>
      <c r="C3656" s="3" t="s">
        <v>7764</v>
      </c>
      <c r="D3656">
        <v>1500</v>
      </c>
      <c r="E3656" s="5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8324</v>
      </c>
      <c r="O3656" s="10">
        <f t="shared" si="342"/>
        <v>174.4</v>
      </c>
      <c r="P3656" s="5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4">
        <f t="shared" si="346"/>
        <v>42440.416504629626</v>
      </c>
      <c r="T3656" s="14">
        <f t="shared" si="347"/>
        <v>42463.708333333328</v>
      </c>
    </row>
    <row r="3657" spans="1:20" ht="45" x14ac:dyDescent="0.25">
      <c r="A3657">
        <v>3655</v>
      </c>
      <c r="B3657" s="3" t="s">
        <v>3652</v>
      </c>
      <c r="C3657" s="3" t="s">
        <v>7765</v>
      </c>
      <c r="D3657">
        <v>5000</v>
      </c>
      <c r="E3657" s="5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8324</v>
      </c>
      <c r="O3657" s="10">
        <f t="shared" si="342"/>
        <v>116.26</v>
      </c>
      <c r="P3657" s="5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4">
        <f t="shared" si="346"/>
        <v>42173.803217592591</v>
      </c>
      <c r="T3657" s="14">
        <f t="shared" si="347"/>
        <v>42203.290972222225</v>
      </c>
    </row>
    <row r="3658" spans="1:20" ht="45" x14ac:dyDescent="0.25">
      <c r="A3658">
        <v>3656</v>
      </c>
      <c r="B3658" s="3" t="s">
        <v>3653</v>
      </c>
      <c r="C3658" s="3" t="s">
        <v>7766</v>
      </c>
      <c r="D3658">
        <v>5000</v>
      </c>
      <c r="E3658" s="5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8324</v>
      </c>
      <c r="O3658" s="10">
        <f t="shared" si="342"/>
        <v>105.82000000000001</v>
      </c>
      <c r="P3658" s="5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4">
        <f t="shared" si="346"/>
        <v>42737.910138888896</v>
      </c>
      <c r="T3658" s="14">
        <f t="shared" si="347"/>
        <v>42767.957638888889</v>
      </c>
    </row>
    <row r="3659" spans="1:20" ht="45" x14ac:dyDescent="0.25">
      <c r="A3659">
        <v>3657</v>
      </c>
      <c r="B3659" s="3" t="s">
        <v>3654</v>
      </c>
      <c r="C3659" s="3" t="s">
        <v>7767</v>
      </c>
      <c r="D3659">
        <v>2000</v>
      </c>
      <c r="E3659" s="5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8324</v>
      </c>
      <c r="O3659" s="10">
        <f t="shared" si="342"/>
        <v>110.75</v>
      </c>
      <c r="P3659" s="5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4">
        <f t="shared" si="346"/>
        <v>42499.629849537043</v>
      </c>
      <c r="T3659" s="14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 s="5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8324</v>
      </c>
      <c r="O3660" s="10">
        <f t="shared" si="342"/>
        <v>100.66666666666666</v>
      </c>
      <c r="P3660" s="5">
        <f t="shared" si="343"/>
        <v>75.5</v>
      </c>
      <c r="Q3660" t="str">
        <f t="shared" si="344"/>
        <v>theater</v>
      </c>
      <c r="R3660" t="str">
        <f t="shared" si="345"/>
        <v>plays</v>
      </c>
      <c r="S3660" s="14">
        <f t="shared" si="346"/>
        <v>41775.858564814815</v>
      </c>
      <c r="T3660" s="14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 s="5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8324</v>
      </c>
      <c r="O3661" s="10">
        <f t="shared" si="342"/>
        <v>102.03333333333333</v>
      </c>
      <c r="P3661" s="5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4">
        <f t="shared" si="346"/>
        <v>42055.277199074073</v>
      </c>
      <c r="T3661" s="14">
        <f t="shared" si="347"/>
        <v>42082.610416666663</v>
      </c>
    </row>
    <row r="3662" spans="1:20" ht="45" x14ac:dyDescent="0.25">
      <c r="A3662">
        <v>3660</v>
      </c>
      <c r="B3662" s="3" t="s">
        <v>3657</v>
      </c>
      <c r="C3662" s="3" t="s">
        <v>7770</v>
      </c>
      <c r="D3662">
        <v>250</v>
      </c>
      <c r="E3662" s="5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8324</v>
      </c>
      <c r="O3662" s="10">
        <f t="shared" si="342"/>
        <v>100</v>
      </c>
      <c r="P3662" s="5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4">
        <f t="shared" si="346"/>
        <v>41971.881076388891</v>
      </c>
      <c r="T3662" s="14">
        <f t="shared" si="347"/>
        <v>41996.881076388891</v>
      </c>
    </row>
    <row r="3663" spans="1:20" ht="45" x14ac:dyDescent="0.25">
      <c r="A3663">
        <v>3661</v>
      </c>
      <c r="B3663" s="3" t="s">
        <v>3658</v>
      </c>
      <c r="C3663" s="3" t="s">
        <v>7771</v>
      </c>
      <c r="D3663">
        <v>3000</v>
      </c>
      <c r="E3663" s="5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8324</v>
      </c>
      <c r="O3663" s="10">
        <f t="shared" si="342"/>
        <v>111.00000000000001</v>
      </c>
      <c r="P3663" s="5">
        <f t="shared" si="343"/>
        <v>92.5</v>
      </c>
      <c r="Q3663" t="str">
        <f t="shared" si="344"/>
        <v>theater</v>
      </c>
      <c r="R3663" t="str">
        <f t="shared" si="345"/>
        <v>plays</v>
      </c>
      <c r="S3663" s="14">
        <f t="shared" si="346"/>
        <v>42447.896666666667</v>
      </c>
      <c r="T3663" s="14">
        <f t="shared" si="347"/>
        <v>42470.166666666672</v>
      </c>
    </row>
    <row r="3664" spans="1:20" ht="45" x14ac:dyDescent="0.25">
      <c r="A3664">
        <v>3662</v>
      </c>
      <c r="B3664" s="3" t="s">
        <v>3659</v>
      </c>
      <c r="C3664" s="3" t="s">
        <v>7772</v>
      </c>
      <c r="D3664">
        <v>8000</v>
      </c>
      <c r="E3664" s="5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8324</v>
      </c>
      <c r="O3664" s="10">
        <f t="shared" si="342"/>
        <v>101.42500000000001</v>
      </c>
      <c r="P3664" s="5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4">
        <f t="shared" si="346"/>
        <v>42064.220069444447</v>
      </c>
      <c r="T3664" s="14">
        <f t="shared" si="347"/>
        <v>42094.178402777776</v>
      </c>
    </row>
    <row r="3665" spans="1:20" ht="45" x14ac:dyDescent="0.25">
      <c r="A3665">
        <v>3663</v>
      </c>
      <c r="B3665" s="3" t="s">
        <v>3660</v>
      </c>
      <c r="C3665" s="3" t="s">
        <v>7773</v>
      </c>
      <c r="D3665">
        <v>225</v>
      </c>
      <c r="E3665" s="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8324</v>
      </c>
      <c r="O3665" s="10">
        <f t="shared" si="342"/>
        <v>104</v>
      </c>
      <c r="P3665" s="5">
        <f t="shared" si="343"/>
        <v>26</v>
      </c>
      <c r="Q3665" t="str">
        <f t="shared" si="344"/>
        <v>theater</v>
      </c>
      <c r="R3665" t="str">
        <f t="shared" si="345"/>
        <v>plays</v>
      </c>
      <c r="S3665" s="14">
        <f t="shared" si="346"/>
        <v>42665.451736111107</v>
      </c>
      <c r="T3665" s="14">
        <f t="shared" si="347"/>
        <v>42725.493402777778</v>
      </c>
    </row>
    <row r="3666" spans="1:20" ht="45" x14ac:dyDescent="0.25">
      <c r="A3666">
        <v>3664</v>
      </c>
      <c r="B3666" s="3" t="s">
        <v>3661</v>
      </c>
      <c r="C3666" s="3" t="s">
        <v>7774</v>
      </c>
      <c r="D3666">
        <v>800</v>
      </c>
      <c r="E3666" s="5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8324</v>
      </c>
      <c r="O3666" s="10">
        <f t="shared" si="342"/>
        <v>109.375</v>
      </c>
      <c r="P3666" s="5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4">
        <f t="shared" si="346"/>
        <v>42523.248715277776</v>
      </c>
      <c r="T3666" s="14">
        <f t="shared" si="347"/>
        <v>42537.248715277776</v>
      </c>
    </row>
    <row r="3667" spans="1:20" ht="45" x14ac:dyDescent="0.25">
      <c r="A3667">
        <v>3665</v>
      </c>
      <c r="B3667" s="3" t="s">
        <v>3662</v>
      </c>
      <c r="C3667" s="3" t="s">
        <v>7775</v>
      </c>
      <c r="D3667">
        <v>620</v>
      </c>
      <c r="E3667" s="5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8324</v>
      </c>
      <c r="O3667" s="10">
        <f t="shared" si="342"/>
        <v>115.16129032258064</v>
      </c>
      <c r="P3667" s="5">
        <f t="shared" si="343"/>
        <v>51</v>
      </c>
      <c r="Q3667" t="str">
        <f t="shared" si="344"/>
        <v>theater</v>
      </c>
      <c r="R3667" t="str">
        <f t="shared" si="345"/>
        <v>plays</v>
      </c>
      <c r="S3667" s="14">
        <f t="shared" si="346"/>
        <v>42294.808124999996</v>
      </c>
      <c r="T3667" s="14">
        <f t="shared" si="347"/>
        <v>42305.829166666663</v>
      </c>
    </row>
    <row r="3668" spans="1:20" x14ac:dyDescent="0.25">
      <c r="A3668">
        <v>3666</v>
      </c>
      <c r="B3668" s="3" t="s">
        <v>3663</v>
      </c>
      <c r="C3668" s="3" t="s">
        <v>7776</v>
      </c>
      <c r="D3668">
        <v>1200</v>
      </c>
      <c r="E3668" s="5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8324</v>
      </c>
      <c r="O3668" s="10">
        <f t="shared" si="342"/>
        <v>100</v>
      </c>
      <c r="P3668" s="5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4">
        <f t="shared" si="346"/>
        <v>41822.90488425926</v>
      </c>
      <c r="T3668" s="14">
        <f t="shared" si="347"/>
        <v>41844.291666666664</v>
      </c>
    </row>
    <row r="3669" spans="1:20" ht="45" x14ac:dyDescent="0.25">
      <c r="A3669">
        <v>3667</v>
      </c>
      <c r="B3669" s="3" t="s">
        <v>3664</v>
      </c>
      <c r="C3669" s="3" t="s">
        <v>7777</v>
      </c>
      <c r="D3669">
        <v>3000</v>
      </c>
      <c r="E3669" s="5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8324</v>
      </c>
      <c r="O3669" s="10">
        <f t="shared" si="342"/>
        <v>103.17033333333335</v>
      </c>
      <c r="P3669" s="5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4">
        <f t="shared" si="346"/>
        <v>42173.970127314817</v>
      </c>
      <c r="T3669" s="14">
        <f t="shared" si="347"/>
        <v>42203.970127314817</v>
      </c>
    </row>
    <row r="3670" spans="1:20" ht="45" x14ac:dyDescent="0.25">
      <c r="A3670">
        <v>3668</v>
      </c>
      <c r="B3670" s="3" t="s">
        <v>3665</v>
      </c>
      <c r="C3670" s="3" t="s">
        <v>7778</v>
      </c>
      <c r="D3670">
        <v>1000</v>
      </c>
      <c r="E3670" s="5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8324</v>
      </c>
      <c r="O3670" s="10">
        <f t="shared" si="342"/>
        <v>103.49999999999999</v>
      </c>
      <c r="P3670" s="5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4">
        <f t="shared" si="346"/>
        <v>42185.556157407409</v>
      </c>
      <c r="T3670" s="14">
        <f t="shared" si="347"/>
        <v>42208.772916666669</v>
      </c>
    </row>
    <row r="3671" spans="1:20" ht="45" x14ac:dyDescent="0.25">
      <c r="A3671">
        <v>3669</v>
      </c>
      <c r="B3671" s="3" t="s">
        <v>3666</v>
      </c>
      <c r="C3671" s="3" t="s">
        <v>7779</v>
      </c>
      <c r="D3671">
        <v>1000</v>
      </c>
      <c r="E3671" s="5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8324</v>
      </c>
      <c r="O3671" s="10">
        <f t="shared" si="342"/>
        <v>138.19999999999999</v>
      </c>
      <c r="P3671" s="5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4">
        <f t="shared" si="346"/>
        <v>42136.675196759257</v>
      </c>
      <c r="T3671" s="14">
        <f t="shared" si="347"/>
        <v>42166.675196759257</v>
      </c>
    </row>
    <row r="3672" spans="1:20" ht="45" x14ac:dyDescent="0.25">
      <c r="A3672">
        <v>3670</v>
      </c>
      <c r="B3672" s="3" t="s">
        <v>3667</v>
      </c>
      <c r="C3672" s="3" t="s">
        <v>7780</v>
      </c>
      <c r="D3672">
        <v>220</v>
      </c>
      <c r="E3672" s="5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8324</v>
      </c>
      <c r="O3672" s="10">
        <f t="shared" si="342"/>
        <v>109.54545454545455</v>
      </c>
      <c r="P3672" s="5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4">
        <f t="shared" si="346"/>
        <v>42142.514016203699</v>
      </c>
      <c r="T3672" s="14">
        <f t="shared" si="347"/>
        <v>42155.958333333328</v>
      </c>
    </row>
    <row r="3673" spans="1:20" ht="45" x14ac:dyDescent="0.25">
      <c r="A3673">
        <v>3671</v>
      </c>
      <c r="B3673" s="3" t="s">
        <v>3668</v>
      </c>
      <c r="C3673" s="3" t="s">
        <v>7781</v>
      </c>
      <c r="D3673">
        <v>3500</v>
      </c>
      <c r="E3673" s="5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8324</v>
      </c>
      <c r="O3673" s="10">
        <f t="shared" si="342"/>
        <v>100.85714285714286</v>
      </c>
      <c r="P3673" s="5">
        <f t="shared" si="343"/>
        <v>88.25</v>
      </c>
      <c r="Q3673" t="str">
        <f t="shared" si="344"/>
        <v>theater</v>
      </c>
      <c r="R3673" t="str">
        <f t="shared" si="345"/>
        <v>plays</v>
      </c>
      <c r="S3673" s="14">
        <f t="shared" si="346"/>
        <v>41820.62809027778</v>
      </c>
      <c r="T3673" s="14">
        <f t="shared" si="347"/>
        <v>41841.165972222225</v>
      </c>
    </row>
    <row r="3674" spans="1:20" ht="45" x14ac:dyDescent="0.25">
      <c r="A3674">
        <v>3672</v>
      </c>
      <c r="B3674" s="3" t="s">
        <v>3669</v>
      </c>
      <c r="C3674" s="3" t="s">
        <v>7782</v>
      </c>
      <c r="D3674">
        <v>3000</v>
      </c>
      <c r="E3674" s="5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8324</v>
      </c>
      <c r="O3674" s="10">
        <f t="shared" si="342"/>
        <v>101.53333333333335</v>
      </c>
      <c r="P3674" s="5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4">
        <f t="shared" si="346"/>
        <v>41878.946574074071</v>
      </c>
      <c r="T3674" s="14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 s="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8324</v>
      </c>
      <c r="O3675" s="10">
        <f t="shared" si="342"/>
        <v>113.625</v>
      </c>
      <c r="P3675" s="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4">
        <f t="shared" si="346"/>
        <v>41914.295104166667</v>
      </c>
      <c r="T3675" s="14">
        <f t="shared" si="347"/>
        <v>41948.536111111112</v>
      </c>
    </row>
    <row r="3676" spans="1:20" ht="45" x14ac:dyDescent="0.25">
      <c r="A3676">
        <v>3674</v>
      </c>
      <c r="B3676" s="3" t="s">
        <v>3671</v>
      </c>
      <c r="C3676" s="3" t="s">
        <v>7784</v>
      </c>
      <c r="D3676">
        <v>4500</v>
      </c>
      <c r="E3676" s="5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8324</v>
      </c>
      <c r="O3676" s="10">
        <f t="shared" si="342"/>
        <v>100</v>
      </c>
      <c r="P3676" s="5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4">
        <f t="shared" si="346"/>
        <v>42556.873020833329</v>
      </c>
      <c r="T3676" s="14">
        <f t="shared" si="347"/>
        <v>42616.873020833329</v>
      </c>
    </row>
    <row r="3677" spans="1:20" ht="45" x14ac:dyDescent="0.25">
      <c r="A3677">
        <v>3675</v>
      </c>
      <c r="B3677" s="3" t="s">
        <v>3672</v>
      </c>
      <c r="C3677" s="3" t="s">
        <v>7785</v>
      </c>
      <c r="D3677">
        <v>50</v>
      </c>
      <c r="E3677" s="5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8324</v>
      </c>
      <c r="O3677" s="10">
        <f t="shared" si="342"/>
        <v>140</v>
      </c>
      <c r="P3677" s="5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4">
        <f t="shared" si="346"/>
        <v>42493.597013888888</v>
      </c>
      <c r="T3677" s="14">
        <f t="shared" si="347"/>
        <v>42505.958333333328</v>
      </c>
    </row>
    <row r="3678" spans="1:20" ht="45" x14ac:dyDescent="0.25">
      <c r="A3678">
        <v>3676</v>
      </c>
      <c r="B3678" s="3" t="s">
        <v>3673</v>
      </c>
      <c r="C3678" s="3" t="s">
        <v>7786</v>
      </c>
      <c r="D3678">
        <v>800</v>
      </c>
      <c r="E3678" s="5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8324</v>
      </c>
      <c r="O3678" s="10">
        <f t="shared" si="342"/>
        <v>128.75</v>
      </c>
      <c r="P3678" s="5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4">
        <f t="shared" si="346"/>
        <v>41876.815787037034</v>
      </c>
      <c r="T3678" s="14">
        <f t="shared" si="347"/>
        <v>41894.815787037034</v>
      </c>
    </row>
    <row r="3679" spans="1:20" ht="30" x14ac:dyDescent="0.25">
      <c r="A3679">
        <v>3677</v>
      </c>
      <c r="B3679" s="3" t="s">
        <v>3674</v>
      </c>
      <c r="C3679" s="3" t="s">
        <v>7787</v>
      </c>
      <c r="D3679">
        <v>12000</v>
      </c>
      <c r="E3679" s="5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8324</v>
      </c>
      <c r="O3679" s="10">
        <f t="shared" si="342"/>
        <v>102.90416666666667</v>
      </c>
      <c r="P3679" s="5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4">
        <f t="shared" si="346"/>
        <v>41802.574282407404</v>
      </c>
      <c r="T3679" s="14">
        <f t="shared" si="347"/>
        <v>41823.165972222225</v>
      </c>
    </row>
    <row r="3680" spans="1:20" ht="30" x14ac:dyDescent="0.25">
      <c r="A3680">
        <v>3678</v>
      </c>
      <c r="B3680" s="3" t="s">
        <v>3675</v>
      </c>
      <c r="C3680" s="3" t="s">
        <v>7788</v>
      </c>
      <c r="D3680">
        <v>2000</v>
      </c>
      <c r="E3680" s="5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8324</v>
      </c>
      <c r="O3680" s="10">
        <f t="shared" si="342"/>
        <v>102.49999999999999</v>
      </c>
      <c r="P3680" s="5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4">
        <f t="shared" si="346"/>
        <v>42120.531226851846</v>
      </c>
      <c r="T3680" s="14">
        <f t="shared" si="347"/>
        <v>42155.531226851846</v>
      </c>
    </row>
    <row r="3681" spans="1:20" ht="45" x14ac:dyDescent="0.25">
      <c r="A3681">
        <v>3679</v>
      </c>
      <c r="B3681" s="3" t="s">
        <v>3676</v>
      </c>
      <c r="C3681" s="3" t="s">
        <v>7789</v>
      </c>
      <c r="D3681">
        <v>2000</v>
      </c>
      <c r="E3681" s="5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8324</v>
      </c>
      <c r="O3681" s="10">
        <f t="shared" si="342"/>
        <v>110.1</v>
      </c>
      <c r="P3681" s="5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4">
        <f t="shared" si="346"/>
        <v>41786.761354166665</v>
      </c>
      <c r="T3681" s="14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 s="5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8324</v>
      </c>
      <c r="O3682" s="10">
        <f t="shared" si="342"/>
        <v>112.76666666666667</v>
      </c>
      <c r="P3682" s="5">
        <f t="shared" si="343"/>
        <v>99.5</v>
      </c>
      <c r="Q3682" t="str">
        <f t="shared" si="344"/>
        <v>theater</v>
      </c>
      <c r="R3682" t="str">
        <f t="shared" si="345"/>
        <v>plays</v>
      </c>
      <c r="S3682" s="14">
        <f t="shared" si="346"/>
        <v>42627.454097222217</v>
      </c>
      <c r="T3682" s="14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 s="5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8324</v>
      </c>
      <c r="O3683" s="10">
        <f t="shared" si="342"/>
        <v>111.9</v>
      </c>
      <c r="P3683" s="5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4">
        <f t="shared" si="346"/>
        <v>42374.651504629626</v>
      </c>
      <c r="T3683" s="14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 s="5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8324</v>
      </c>
      <c r="O3684" s="10">
        <f t="shared" si="342"/>
        <v>139.19999999999999</v>
      </c>
      <c r="P3684" s="5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4">
        <f t="shared" si="346"/>
        <v>41772.685393518521</v>
      </c>
      <c r="T3684" s="14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 s="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8324</v>
      </c>
      <c r="O3685" s="10">
        <f t="shared" si="342"/>
        <v>110.85714285714286</v>
      </c>
      <c r="P3685" s="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4">
        <f t="shared" si="346"/>
        <v>42633.116851851853</v>
      </c>
      <c r="T3685" s="14">
        <f t="shared" si="347"/>
        <v>42663.116851851853</v>
      </c>
    </row>
    <row r="3686" spans="1:20" ht="45" x14ac:dyDescent="0.25">
      <c r="A3686">
        <v>3684</v>
      </c>
      <c r="B3686" s="3" t="s">
        <v>3681</v>
      </c>
      <c r="C3686" s="3" t="s">
        <v>7794</v>
      </c>
      <c r="D3686">
        <v>750</v>
      </c>
      <c r="E3686" s="5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8324</v>
      </c>
      <c r="O3686" s="10">
        <f t="shared" si="342"/>
        <v>139.06666666666666</v>
      </c>
      <c r="P3686" s="5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4">
        <f t="shared" si="346"/>
        <v>42219.180393518516</v>
      </c>
      <c r="T3686" s="14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 s="5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8324</v>
      </c>
      <c r="O3687" s="10">
        <f t="shared" si="342"/>
        <v>105.69999999999999</v>
      </c>
      <c r="P3687" s="5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4">
        <f t="shared" si="346"/>
        <v>41753.593275462961</v>
      </c>
      <c r="T3687" s="14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 s="5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8324</v>
      </c>
      <c r="O3688" s="10">
        <f t="shared" si="342"/>
        <v>101.42857142857142</v>
      </c>
      <c r="P3688" s="5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4">
        <f t="shared" si="346"/>
        <v>42230.662731481483</v>
      </c>
      <c r="T3688" s="14">
        <f t="shared" si="347"/>
        <v>42245.165972222225</v>
      </c>
    </row>
    <row r="3689" spans="1:20" ht="45" x14ac:dyDescent="0.25">
      <c r="A3689">
        <v>3687</v>
      </c>
      <c r="B3689" s="3" t="s">
        <v>3684</v>
      </c>
      <c r="C3689" s="3" t="s">
        <v>7797</v>
      </c>
      <c r="D3689">
        <v>5000</v>
      </c>
      <c r="E3689" s="5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8324</v>
      </c>
      <c r="O3689" s="10">
        <f t="shared" si="342"/>
        <v>100.245</v>
      </c>
      <c r="P3689" s="5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4">
        <f t="shared" si="346"/>
        <v>41787.218229166669</v>
      </c>
      <c r="T3689" s="14">
        <f t="shared" si="347"/>
        <v>41817.218229166669</v>
      </c>
    </row>
    <row r="3690" spans="1:20" ht="45" x14ac:dyDescent="0.25">
      <c r="A3690">
        <v>3688</v>
      </c>
      <c r="B3690" s="3" t="s">
        <v>3685</v>
      </c>
      <c r="C3690" s="3" t="s">
        <v>7798</v>
      </c>
      <c r="D3690">
        <v>3000</v>
      </c>
      <c r="E3690" s="5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8324</v>
      </c>
      <c r="O3690" s="10">
        <f t="shared" si="342"/>
        <v>109.16666666666666</v>
      </c>
      <c r="P3690" s="5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4">
        <f t="shared" si="346"/>
        <v>41829.787083333329</v>
      </c>
      <c r="T3690" s="14">
        <f t="shared" si="347"/>
        <v>41859.787083333329</v>
      </c>
    </row>
    <row r="3691" spans="1:20" ht="45" x14ac:dyDescent="0.25">
      <c r="A3691">
        <v>3689</v>
      </c>
      <c r="B3691" s="3" t="s">
        <v>3686</v>
      </c>
      <c r="C3691" s="3" t="s">
        <v>7799</v>
      </c>
      <c r="D3691">
        <v>3000</v>
      </c>
      <c r="E3691" s="5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8324</v>
      </c>
      <c r="O3691" s="10">
        <f t="shared" si="342"/>
        <v>118.33333333333333</v>
      </c>
      <c r="P3691" s="5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4">
        <f t="shared" si="346"/>
        <v>42147.826840277776</v>
      </c>
      <c r="T3691" s="14">
        <f t="shared" si="347"/>
        <v>42176.934027777781</v>
      </c>
    </row>
    <row r="3692" spans="1:20" ht="45" x14ac:dyDescent="0.25">
      <c r="A3692">
        <v>3690</v>
      </c>
      <c r="B3692" s="3" t="s">
        <v>3687</v>
      </c>
      <c r="C3692" s="3" t="s">
        <v>7800</v>
      </c>
      <c r="D3692">
        <v>1500</v>
      </c>
      <c r="E3692" s="5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8324</v>
      </c>
      <c r="O3692" s="10">
        <f t="shared" si="342"/>
        <v>120</v>
      </c>
      <c r="P3692" s="5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4">
        <f t="shared" si="346"/>
        <v>41940.598182870373</v>
      </c>
      <c r="T3692" s="14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 s="5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8324</v>
      </c>
      <c r="O3693" s="10">
        <f t="shared" si="342"/>
        <v>127.96000000000001</v>
      </c>
      <c r="P3693" s="5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4">
        <f t="shared" si="346"/>
        <v>42020.700567129628</v>
      </c>
      <c r="T3693" s="14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 s="5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8324</v>
      </c>
      <c r="O3694" s="10">
        <f t="shared" si="342"/>
        <v>126</v>
      </c>
      <c r="P3694" s="5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4">
        <f t="shared" si="346"/>
        <v>41891.96503472222</v>
      </c>
      <c r="T3694" s="14">
        <f t="shared" si="347"/>
        <v>41901</v>
      </c>
    </row>
    <row r="3695" spans="1:20" ht="45" x14ac:dyDescent="0.25">
      <c r="A3695">
        <v>3693</v>
      </c>
      <c r="B3695" s="3" t="s">
        <v>3690</v>
      </c>
      <c r="C3695" s="3" t="s">
        <v>7803</v>
      </c>
      <c r="D3695">
        <v>333</v>
      </c>
      <c r="E3695" s="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8324</v>
      </c>
      <c r="O3695" s="10">
        <f t="shared" si="342"/>
        <v>129.12912912912913</v>
      </c>
      <c r="P3695" s="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4">
        <f t="shared" si="346"/>
        <v>42309.191307870366</v>
      </c>
      <c r="T3695" s="14">
        <f t="shared" si="347"/>
        <v>42338.9375</v>
      </c>
    </row>
    <row r="3696" spans="1:20" ht="45" x14ac:dyDescent="0.25">
      <c r="A3696">
        <v>3694</v>
      </c>
      <c r="B3696" s="3" t="s">
        <v>3691</v>
      </c>
      <c r="C3696" s="3" t="s">
        <v>7804</v>
      </c>
      <c r="D3696">
        <v>3500</v>
      </c>
      <c r="E3696" s="5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8324</v>
      </c>
      <c r="O3696" s="10">
        <f t="shared" si="342"/>
        <v>107.42857142857143</v>
      </c>
      <c r="P3696" s="5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4">
        <f t="shared" si="346"/>
        <v>42490.133877314816</v>
      </c>
      <c r="T3696" s="14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 s="5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8324</v>
      </c>
      <c r="O3697" s="10">
        <f t="shared" si="342"/>
        <v>100.125</v>
      </c>
      <c r="P3697" s="5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4">
        <f t="shared" si="346"/>
        <v>41995.870486111111</v>
      </c>
      <c r="T3697" s="14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 s="5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8324</v>
      </c>
      <c r="O3698" s="10">
        <f t="shared" si="342"/>
        <v>155</v>
      </c>
      <c r="P3698" s="5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4">
        <f t="shared" si="346"/>
        <v>41988.617083333331</v>
      </c>
      <c r="T3698" s="14">
        <f t="shared" si="347"/>
        <v>42048.617083333331</v>
      </c>
    </row>
    <row r="3699" spans="1:20" ht="45" x14ac:dyDescent="0.25">
      <c r="A3699">
        <v>3697</v>
      </c>
      <c r="B3699" s="3" t="s">
        <v>3694</v>
      </c>
      <c r="C3699" s="3" t="s">
        <v>7807</v>
      </c>
      <c r="D3699">
        <v>2000</v>
      </c>
      <c r="E3699" s="5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8324</v>
      </c>
      <c r="O3699" s="10">
        <f t="shared" si="342"/>
        <v>108</v>
      </c>
      <c r="P3699" s="5">
        <f t="shared" si="343"/>
        <v>72</v>
      </c>
      <c r="Q3699" t="str">
        <f t="shared" si="344"/>
        <v>theater</v>
      </c>
      <c r="R3699" t="str">
        <f t="shared" si="345"/>
        <v>plays</v>
      </c>
      <c r="S3699" s="14">
        <f t="shared" si="346"/>
        <v>42479.465833333335</v>
      </c>
      <c r="T3699" s="14">
        <f t="shared" si="347"/>
        <v>42500.465833333335</v>
      </c>
    </row>
    <row r="3700" spans="1:20" ht="30" x14ac:dyDescent="0.25">
      <c r="A3700">
        <v>3698</v>
      </c>
      <c r="B3700" s="3" t="s">
        <v>3695</v>
      </c>
      <c r="C3700" s="3" t="s">
        <v>7808</v>
      </c>
      <c r="D3700">
        <v>5000</v>
      </c>
      <c r="E3700" s="5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8324</v>
      </c>
      <c r="O3700" s="10">
        <f t="shared" si="342"/>
        <v>110.52</v>
      </c>
      <c r="P3700" s="5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4">
        <f t="shared" si="346"/>
        <v>42401.806562500002</v>
      </c>
      <c r="T3700" s="14">
        <f t="shared" si="347"/>
        <v>42431.806562500002</v>
      </c>
    </row>
    <row r="3701" spans="1:20" ht="45" x14ac:dyDescent="0.25">
      <c r="A3701">
        <v>3699</v>
      </c>
      <c r="B3701" s="3" t="s">
        <v>3696</v>
      </c>
      <c r="C3701" s="3" t="s">
        <v>7809</v>
      </c>
      <c r="D3701">
        <v>2500</v>
      </c>
      <c r="E3701" s="5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8324</v>
      </c>
      <c r="O3701" s="10">
        <f t="shared" si="342"/>
        <v>100.8</v>
      </c>
      <c r="P3701" s="5">
        <f t="shared" si="343"/>
        <v>63</v>
      </c>
      <c r="Q3701" t="str">
        <f t="shared" si="344"/>
        <v>theater</v>
      </c>
      <c r="R3701" t="str">
        <f t="shared" si="345"/>
        <v>plays</v>
      </c>
      <c r="S3701" s="14">
        <f t="shared" si="346"/>
        <v>41897.602037037039</v>
      </c>
      <c r="T3701" s="14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 s="5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8324</v>
      </c>
      <c r="O3702" s="10">
        <f t="shared" si="342"/>
        <v>121.2</v>
      </c>
      <c r="P3702" s="5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4">
        <f t="shared" si="346"/>
        <v>41882.585648148146</v>
      </c>
      <c r="T3702" s="14">
        <f t="shared" si="347"/>
        <v>41912.666666666664</v>
      </c>
    </row>
    <row r="3703" spans="1:20" ht="45" x14ac:dyDescent="0.25">
      <c r="A3703">
        <v>3701</v>
      </c>
      <c r="B3703" s="3" t="s">
        <v>3698</v>
      </c>
      <c r="C3703" s="3" t="s">
        <v>7811</v>
      </c>
      <c r="D3703">
        <v>1500</v>
      </c>
      <c r="E3703" s="5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8324</v>
      </c>
      <c r="O3703" s="10">
        <f t="shared" si="342"/>
        <v>100.33333333333334</v>
      </c>
      <c r="P3703" s="5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4">
        <f t="shared" si="346"/>
        <v>42129.541585648149</v>
      </c>
      <c r="T3703" s="14">
        <f t="shared" si="347"/>
        <v>42159.541585648149</v>
      </c>
    </row>
    <row r="3704" spans="1:20" ht="45" x14ac:dyDescent="0.25">
      <c r="A3704">
        <v>3702</v>
      </c>
      <c r="B3704" s="3" t="s">
        <v>3699</v>
      </c>
      <c r="C3704" s="3" t="s">
        <v>7812</v>
      </c>
      <c r="D3704">
        <v>3000</v>
      </c>
      <c r="E3704" s="5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8324</v>
      </c>
      <c r="O3704" s="10">
        <f t="shared" si="342"/>
        <v>109.16666666666666</v>
      </c>
      <c r="P3704" s="5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4">
        <f t="shared" si="346"/>
        <v>42524.53800925926</v>
      </c>
      <c r="T3704" s="14">
        <f t="shared" si="347"/>
        <v>42561.957638888889</v>
      </c>
    </row>
    <row r="3705" spans="1:20" ht="45" x14ac:dyDescent="0.25">
      <c r="A3705">
        <v>3703</v>
      </c>
      <c r="B3705" s="3" t="s">
        <v>3700</v>
      </c>
      <c r="C3705" s="3" t="s">
        <v>7813</v>
      </c>
      <c r="D3705">
        <v>1050</v>
      </c>
      <c r="E3705" s="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8324</v>
      </c>
      <c r="O3705" s="10">
        <f t="shared" si="342"/>
        <v>123.42857142857142</v>
      </c>
      <c r="P3705" s="5">
        <f t="shared" si="343"/>
        <v>43.2</v>
      </c>
      <c r="Q3705" t="str">
        <f t="shared" si="344"/>
        <v>theater</v>
      </c>
      <c r="R3705" t="str">
        <f t="shared" si="345"/>
        <v>plays</v>
      </c>
      <c r="S3705" s="14">
        <f t="shared" si="346"/>
        <v>42556.504490740743</v>
      </c>
      <c r="T3705" s="14">
        <f t="shared" si="347"/>
        <v>42595.290972222225</v>
      </c>
    </row>
    <row r="3706" spans="1:20" ht="45" x14ac:dyDescent="0.25">
      <c r="A3706">
        <v>3704</v>
      </c>
      <c r="B3706" s="3" t="s">
        <v>3701</v>
      </c>
      <c r="C3706" s="3" t="s">
        <v>7814</v>
      </c>
      <c r="D3706">
        <v>300</v>
      </c>
      <c r="E3706" s="5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8324</v>
      </c>
      <c r="O3706" s="10">
        <f t="shared" si="342"/>
        <v>136.33666666666667</v>
      </c>
      <c r="P3706" s="5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4">
        <f t="shared" si="346"/>
        <v>42461.689745370371</v>
      </c>
      <c r="T3706" s="14">
        <f t="shared" si="347"/>
        <v>42521.689745370371</v>
      </c>
    </row>
    <row r="3707" spans="1:20" ht="45" x14ac:dyDescent="0.25">
      <c r="A3707">
        <v>3705</v>
      </c>
      <c r="B3707" s="3" t="s">
        <v>3702</v>
      </c>
      <c r="C3707" s="3" t="s">
        <v>7815</v>
      </c>
      <c r="D3707">
        <v>2827</v>
      </c>
      <c r="E3707" s="5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8324</v>
      </c>
      <c r="O3707" s="10">
        <f t="shared" si="342"/>
        <v>103.46657233816768</v>
      </c>
      <c r="P3707" s="5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4">
        <f t="shared" si="346"/>
        <v>41792.542986111112</v>
      </c>
      <c r="T3707" s="14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 s="5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8324</v>
      </c>
      <c r="O3708" s="10">
        <f t="shared" si="342"/>
        <v>121.33333333333334</v>
      </c>
      <c r="P3708" s="5">
        <f t="shared" si="343"/>
        <v>140</v>
      </c>
      <c r="Q3708" t="str">
        <f t="shared" si="344"/>
        <v>theater</v>
      </c>
      <c r="R3708" t="str">
        <f t="shared" si="345"/>
        <v>plays</v>
      </c>
      <c r="S3708" s="14">
        <f t="shared" si="346"/>
        <v>41879.913761574076</v>
      </c>
      <c r="T3708" s="14">
        <f t="shared" si="347"/>
        <v>41894.913761574076</v>
      </c>
    </row>
    <row r="3709" spans="1:20" ht="30" x14ac:dyDescent="0.25">
      <c r="A3709">
        <v>3707</v>
      </c>
      <c r="B3709" s="3" t="s">
        <v>3704</v>
      </c>
      <c r="C3709" s="3" t="s">
        <v>7817</v>
      </c>
      <c r="D3709">
        <v>1000</v>
      </c>
      <c r="E3709" s="5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8324</v>
      </c>
      <c r="O3709" s="10">
        <f t="shared" si="342"/>
        <v>186</v>
      </c>
      <c r="P3709" s="5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4">
        <f t="shared" si="346"/>
        <v>42552.048356481479</v>
      </c>
      <c r="T3709" s="14">
        <f t="shared" si="347"/>
        <v>42573.226388888885</v>
      </c>
    </row>
    <row r="3710" spans="1:20" ht="45" x14ac:dyDescent="0.25">
      <c r="A3710">
        <v>3708</v>
      </c>
      <c r="B3710" s="3" t="s">
        <v>3705</v>
      </c>
      <c r="C3710" s="3" t="s">
        <v>7818</v>
      </c>
      <c r="D3710">
        <v>700</v>
      </c>
      <c r="E3710" s="5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8324</v>
      </c>
      <c r="O3710" s="10">
        <f t="shared" si="342"/>
        <v>300</v>
      </c>
      <c r="P3710" s="5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4">
        <f t="shared" si="346"/>
        <v>41810.142199074071</v>
      </c>
      <c r="T3710" s="14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 s="5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8324</v>
      </c>
      <c r="O3711" s="10">
        <f t="shared" si="342"/>
        <v>108.25</v>
      </c>
      <c r="P3711" s="5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4">
        <f t="shared" si="346"/>
        <v>41785.707708333335</v>
      </c>
      <c r="T3711" s="14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 s="5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8324</v>
      </c>
      <c r="O3712" s="10">
        <f t="shared" si="342"/>
        <v>141.15384615384616</v>
      </c>
      <c r="P3712" s="5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4">
        <f t="shared" si="346"/>
        <v>42072.576249999998</v>
      </c>
      <c r="T3712" s="14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 s="5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8324</v>
      </c>
      <c r="O3713" s="10">
        <f t="shared" si="342"/>
        <v>113.99999999999999</v>
      </c>
      <c r="P3713" s="5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4">
        <f t="shared" si="346"/>
        <v>41779.724224537036</v>
      </c>
      <c r="T3713" s="14">
        <f t="shared" si="347"/>
        <v>41805.666666666664</v>
      </c>
    </row>
    <row r="3714" spans="1:20" ht="45" x14ac:dyDescent="0.25">
      <c r="A3714">
        <v>3712</v>
      </c>
      <c r="B3714" s="3" t="s">
        <v>3709</v>
      </c>
      <c r="C3714" s="3" t="s">
        <v>7822</v>
      </c>
      <c r="D3714">
        <v>7500</v>
      </c>
      <c r="E3714" s="5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8324</v>
      </c>
      <c r="O3714" s="10">
        <f t="shared" ref="O3714:O3777" si="348">(E3714/D3714)*100</f>
        <v>153.73333333333335</v>
      </c>
      <c r="P3714" s="5">
        <f t="shared" ref="P3714:P3777" si="349">IFERROR((E3714/L3714),"0")</f>
        <v>110.86538461538461</v>
      </c>
      <c r="Q3714" t="str">
        <f t="shared" ref="Q3714:Q3777" si="350">LEFT(N3714,FIND("/",N3714)-1)</f>
        <v>theater</v>
      </c>
      <c r="R3714" t="str">
        <f t="shared" ref="R3714:R3777" si="351">RIGHT(N3714,LEN(N3714)-SEARCH("/",N3714))</f>
        <v>plays</v>
      </c>
      <c r="S3714" s="14">
        <f t="shared" ref="S3714:S3777" si="352">(((J3714/60)/60)/24) + DATE(1970,1,1)</f>
        <v>42134.172071759262</v>
      </c>
      <c r="T3714" s="14">
        <f t="shared" ref="T3714:T3777" si="353">(((I3714/60)/60)/24) + DATE(1970,1,1)</f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 s="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8324</v>
      </c>
      <c r="O3715" s="10">
        <f t="shared" si="348"/>
        <v>101.49999999999999</v>
      </c>
      <c r="P3715" s="5">
        <f t="shared" si="349"/>
        <v>106.84210526315789</v>
      </c>
      <c r="Q3715" t="str">
        <f t="shared" si="350"/>
        <v>theater</v>
      </c>
      <c r="R3715" t="str">
        <f t="shared" si="351"/>
        <v>plays</v>
      </c>
      <c r="S3715" s="14">
        <f t="shared" si="352"/>
        <v>42505.738032407404</v>
      </c>
      <c r="T3715" s="14">
        <f t="shared" si="353"/>
        <v>42525.738032407404</v>
      </c>
    </row>
    <row r="3716" spans="1:20" ht="45" x14ac:dyDescent="0.25">
      <c r="A3716">
        <v>3714</v>
      </c>
      <c r="B3716" s="3" t="s">
        <v>3711</v>
      </c>
      <c r="C3716" s="3" t="s">
        <v>7824</v>
      </c>
      <c r="D3716">
        <v>10000</v>
      </c>
      <c r="E3716" s="5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8324</v>
      </c>
      <c r="O3716" s="10">
        <f t="shared" si="348"/>
        <v>102.35000000000001</v>
      </c>
      <c r="P3716" s="5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4">
        <f t="shared" si="352"/>
        <v>42118.556331018524</v>
      </c>
      <c r="T3716" s="14">
        <f t="shared" si="353"/>
        <v>42150.165972222225</v>
      </c>
    </row>
    <row r="3717" spans="1:20" ht="45" x14ac:dyDescent="0.25">
      <c r="A3717">
        <v>3715</v>
      </c>
      <c r="B3717" s="3" t="s">
        <v>3712</v>
      </c>
      <c r="C3717" s="3" t="s">
        <v>7825</v>
      </c>
      <c r="D3717">
        <v>3500</v>
      </c>
      <c r="E3717" s="5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8324</v>
      </c>
      <c r="O3717" s="10">
        <f t="shared" si="348"/>
        <v>102.57142857142858</v>
      </c>
      <c r="P3717" s="5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4">
        <f t="shared" si="352"/>
        <v>42036.995590277773</v>
      </c>
      <c r="T3717" s="14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 s="5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8324</v>
      </c>
      <c r="O3718" s="10">
        <f t="shared" si="348"/>
        <v>155.75</v>
      </c>
      <c r="P3718" s="5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4">
        <f t="shared" si="352"/>
        <v>42360.887835648144</v>
      </c>
      <c r="T3718" s="14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 s="5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8324</v>
      </c>
      <c r="O3719" s="10">
        <f t="shared" si="348"/>
        <v>100.75</v>
      </c>
      <c r="P3719" s="5">
        <f t="shared" si="349"/>
        <v>310</v>
      </c>
      <c r="Q3719" t="str">
        <f t="shared" si="350"/>
        <v>theater</v>
      </c>
      <c r="R3719" t="str">
        <f t="shared" si="351"/>
        <v>plays</v>
      </c>
      <c r="S3719" s="14">
        <f t="shared" si="352"/>
        <v>42102.866307870368</v>
      </c>
      <c r="T3719" s="14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 s="5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8324</v>
      </c>
      <c r="O3720" s="10">
        <f t="shared" si="348"/>
        <v>239.4</v>
      </c>
      <c r="P3720" s="5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4">
        <f t="shared" si="352"/>
        <v>42032.716145833328</v>
      </c>
      <c r="T3720" s="14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 s="5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8324</v>
      </c>
      <c r="O3721" s="10">
        <f t="shared" si="348"/>
        <v>210</v>
      </c>
      <c r="P3721" s="5">
        <f t="shared" si="349"/>
        <v>105</v>
      </c>
      <c r="Q3721" t="str">
        <f t="shared" si="350"/>
        <v>theater</v>
      </c>
      <c r="R3721" t="str">
        <f t="shared" si="351"/>
        <v>plays</v>
      </c>
      <c r="S3721" s="14">
        <f t="shared" si="352"/>
        <v>42147.729930555557</v>
      </c>
      <c r="T3721" s="14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 s="5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8324</v>
      </c>
      <c r="O3722" s="10">
        <f t="shared" si="348"/>
        <v>104.51515151515152</v>
      </c>
      <c r="P3722" s="5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4">
        <f t="shared" si="352"/>
        <v>42165.993125000001</v>
      </c>
      <c r="T3722" s="14">
        <f t="shared" si="353"/>
        <v>42187.993125000001</v>
      </c>
    </row>
    <row r="3723" spans="1:20" ht="45" x14ac:dyDescent="0.25">
      <c r="A3723">
        <v>3721</v>
      </c>
      <c r="B3723" s="3" t="s">
        <v>3718</v>
      </c>
      <c r="C3723" s="3" t="s">
        <v>7831</v>
      </c>
      <c r="D3723">
        <v>5000</v>
      </c>
      <c r="E3723" s="5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8324</v>
      </c>
      <c r="O3723" s="10">
        <f t="shared" si="348"/>
        <v>100.8</v>
      </c>
      <c r="P3723" s="5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4">
        <f t="shared" si="352"/>
        <v>41927.936157407406</v>
      </c>
      <c r="T3723" s="14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 s="5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8324</v>
      </c>
      <c r="O3724" s="10">
        <f t="shared" si="348"/>
        <v>111.20000000000002</v>
      </c>
      <c r="P3724" s="5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4">
        <f t="shared" si="352"/>
        <v>42381.671840277777</v>
      </c>
      <c r="T3724" s="14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 s="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8324</v>
      </c>
      <c r="O3725" s="10">
        <f t="shared" si="348"/>
        <v>102.04444444444445</v>
      </c>
      <c r="P3725" s="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4">
        <f t="shared" si="352"/>
        <v>41943.753032407411</v>
      </c>
      <c r="T3725" s="14">
        <f t="shared" si="353"/>
        <v>41973.794699074075</v>
      </c>
    </row>
    <row r="3726" spans="1:20" ht="45" x14ac:dyDescent="0.25">
      <c r="A3726">
        <v>3724</v>
      </c>
      <c r="B3726" s="3" t="s">
        <v>3721</v>
      </c>
      <c r="C3726" s="3" t="s">
        <v>7834</v>
      </c>
      <c r="D3726">
        <v>4300</v>
      </c>
      <c r="E3726" s="5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8324</v>
      </c>
      <c r="O3726" s="10">
        <f t="shared" si="348"/>
        <v>102.54767441860466</v>
      </c>
      <c r="P3726" s="5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4">
        <f t="shared" si="352"/>
        <v>42465.491435185191</v>
      </c>
      <c r="T3726" s="14">
        <f t="shared" si="353"/>
        <v>42494.958333333328</v>
      </c>
    </row>
    <row r="3727" spans="1:20" ht="45" x14ac:dyDescent="0.25">
      <c r="A3727">
        <v>3725</v>
      </c>
      <c r="B3727" s="3" t="s">
        <v>3722</v>
      </c>
      <c r="C3727" s="3" t="s">
        <v>7835</v>
      </c>
      <c r="D3727">
        <v>300</v>
      </c>
      <c r="E3727" s="5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8324</v>
      </c>
      <c r="O3727" s="10">
        <f t="shared" si="348"/>
        <v>127</v>
      </c>
      <c r="P3727" s="5">
        <f t="shared" si="349"/>
        <v>25.4</v>
      </c>
      <c r="Q3727" t="str">
        <f t="shared" si="350"/>
        <v>theater</v>
      </c>
      <c r="R3727" t="str">
        <f t="shared" si="351"/>
        <v>plays</v>
      </c>
      <c r="S3727" s="14">
        <f t="shared" si="352"/>
        <v>42401.945219907408</v>
      </c>
      <c r="T3727" s="14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 s="5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8324</v>
      </c>
      <c r="O3728" s="10">
        <f t="shared" si="348"/>
        <v>338.70588235294122</v>
      </c>
      <c r="P3728" s="5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4">
        <f t="shared" si="352"/>
        <v>42462.140868055561</v>
      </c>
      <c r="T3728" s="14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 s="5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8324</v>
      </c>
      <c r="O3729" s="10">
        <f t="shared" si="348"/>
        <v>100.75</v>
      </c>
      <c r="P3729" s="5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4">
        <f t="shared" si="352"/>
        <v>42632.348310185189</v>
      </c>
      <c r="T3729" s="14">
        <f t="shared" si="353"/>
        <v>42663.204861111109</v>
      </c>
    </row>
    <row r="3730" spans="1:20" ht="30" x14ac:dyDescent="0.25">
      <c r="A3730">
        <v>3728</v>
      </c>
      <c r="B3730" s="3" t="s">
        <v>3725</v>
      </c>
      <c r="C3730" s="3" t="s">
        <v>7838</v>
      </c>
      <c r="D3730">
        <v>20000</v>
      </c>
      <c r="E3730" s="5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8324</v>
      </c>
      <c r="O3730" s="10">
        <f t="shared" si="348"/>
        <v>9.31</v>
      </c>
      <c r="P3730" s="5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4">
        <f t="shared" si="352"/>
        <v>42205.171018518522</v>
      </c>
      <c r="T3730" s="14">
        <f t="shared" si="353"/>
        <v>42235.171018518522</v>
      </c>
    </row>
    <row r="3731" spans="1:20" ht="45" x14ac:dyDescent="0.25">
      <c r="A3731">
        <v>3729</v>
      </c>
      <c r="B3731" s="3" t="s">
        <v>3726</v>
      </c>
      <c r="C3731" s="3" t="s">
        <v>7839</v>
      </c>
      <c r="D3731">
        <v>5000</v>
      </c>
      <c r="E3731" s="5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8324</v>
      </c>
      <c r="O3731" s="10">
        <f t="shared" si="348"/>
        <v>7.24</v>
      </c>
      <c r="P3731" s="5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4">
        <f t="shared" si="352"/>
        <v>42041.205000000002</v>
      </c>
      <c r="T3731" s="14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 s="5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8324</v>
      </c>
      <c r="O3732" s="10">
        <f t="shared" si="348"/>
        <v>10</v>
      </c>
      <c r="P3732" s="5">
        <f t="shared" si="349"/>
        <v>100</v>
      </c>
      <c r="Q3732" t="str">
        <f t="shared" si="350"/>
        <v>theater</v>
      </c>
      <c r="R3732" t="str">
        <f t="shared" si="351"/>
        <v>plays</v>
      </c>
      <c r="S3732" s="14">
        <f t="shared" si="352"/>
        <v>42203.677766203706</v>
      </c>
      <c r="T3732" s="14">
        <f t="shared" si="353"/>
        <v>42233.677766203706</v>
      </c>
    </row>
    <row r="3733" spans="1:20" ht="45" x14ac:dyDescent="0.25">
      <c r="A3733">
        <v>3731</v>
      </c>
      <c r="B3733" s="3" t="s">
        <v>3728</v>
      </c>
      <c r="C3733" s="3" t="s">
        <v>7841</v>
      </c>
      <c r="D3733">
        <v>5500</v>
      </c>
      <c r="E3733" s="5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8324</v>
      </c>
      <c r="O3733" s="10">
        <f t="shared" si="348"/>
        <v>11.272727272727273</v>
      </c>
      <c r="P3733" s="5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4">
        <f t="shared" si="352"/>
        <v>41983.752847222218</v>
      </c>
      <c r="T3733" s="14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 s="5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8324</v>
      </c>
      <c r="O3734" s="10">
        <f t="shared" si="348"/>
        <v>15.411764705882353</v>
      </c>
      <c r="P3734" s="5">
        <f t="shared" si="349"/>
        <v>32.75</v>
      </c>
      <c r="Q3734" t="str">
        <f t="shared" si="350"/>
        <v>theater</v>
      </c>
      <c r="R3734" t="str">
        <f t="shared" si="351"/>
        <v>plays</v>
      </c>
      <c r="S3734" s="14">
        <f t="shared" si="352"/>
        <v>41968.677465277782</v>
      </c>
      <c r="T3734" s="14">
        <f t="shared" si="353"/>
        <v>42028.5</v>
      </c>
    </row>
    <row r="3735" spans="1:20" ht="30" x14ac:dyDescent="0.25">
      <c r="A3735">
        <v>3733</v>
      </c>
      <c r="B3735" s="3" t="s">
        <v>3730</v>
      </c>
      <c r="C3735" s="3" t="s">
        <v>7843</v>
      </c>
      <c r="D3735">
        <v>1500</v>
      </c>
      <c r="E3735" s="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8324</v>
      </c>
      <c r="O3735" s="10">
        <f t="shared" si="348"/>
        <v>0</v>
      </c>
      <c r="P3735" s="5" t="str">
        <f t="shared" si="349"/>
        <v>0</v>
      </c>
      <c r="Q3735" t="str">
        <f t="shared" si="350"/>
        <v>theater</v>
      </c>
      <c r="R3735" t="str">
        <f t="shared" si="351"/>
        <v>plays</v>
      </c>
      <c r="S3735" s="14">
        <f t="shared" si="352"/>
        <v>42103.024398148147</v>
      </c>
      <c r="T3735" s="14">
        <f t="shared" si="353"/>
        <v>42112.9375</v>
      </c>
    </row>
    <row r="3736" spans="1:20" ht="45" x14ac:dyDescent="0.25">
      <c r="A3736">
        <v>3734</v>
      </c>
      <c r="B3736" s="3" t="s">
        <v>3731</v>
      </c>
      <c r="C3736" s="3" t="s">
        <v>7844</v>
      </c>
      <c r="D3736">
        <v>1500</v>
      </c>
      <c r="E3736" s="5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8324</v>
      </c>
      <c r="O3736" s="10">
        <f t="shared" si="348"/>
        <v>28.466666666666669</v>
      </c>
      <c r="P3736" s="5">
        <f t="shared" si="349"/>
        <v>61</v>
      </c>
      <c r="Q3736" t="str">
        <f t="shared" si="350"/>
        <v>theater</v>
      </c>
      <c r="R3736" t="str">
        <f t="shared" si="351"/>
        <v>plays</v>
      </c>
      <c r="S3736" s="14">
        <f t="shared" si="352"/>
        <v>42089.901574074072</v>
      </c>
      <c r="T3736" s="14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 s="5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8324</v>
      </c>
      <c r="O3737" s="10">
        <f t="shared" si="348"/>
        <v>13.333333333333334</v>
      </c>
      <c r="P3737" s="5">
        <f t="shared" si="349"/>
        <v>10</v>
      </c>
      <c r="Q3737" t="str">
        <f t="shared" si="350"/>
        <v>theater</v>
      </c>
      <c r="R3737" t="str">
        <f t="shared" si="351"/>
        <v>plays</v>
      </c>
      <c r="S3737" s="14">
        <f t="shared" si="352"/>
        <v>42122.693159722221</v>
      </c>
      <c r="T3737" s="14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 s="5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8324</v>
      </c>
      <c r="O3738" s="10">
        <f t="shared" si="348"/>
        <v>0.66666666666666674</v>
      </c>
      <c r="P3738" s="5">
        <f t="shared" si="349"/>
        <v>10</v>
      </c>
      <c r="Q3738" t="str">
        <f t="shared" si="350"/>
        <v>theater</v>
      </c>
      <c r="R3738" t="str">
        <f t="shared" si="351"/>
        <v>plays</v>
      </c>
      <c r="S3738" s="14">
        <f t="shared" si="352"/>
        <v>42048.711724537032</v>
      </c>
      <c r="T3738" s="14">
        <f t="shared" si="353"/>
        <v>42086.75</v>
      </c>
    </row>
    <row r="3739" spans="1:20" ht="30" x14ac:dyDescent="0.25">
      <c r="A3739">
        <v>3737</v>
      </c>
      <c r="B3739" s="3" t="s">
        <v>3734</v>
      </c>
      <c r="C3739" s="3" t="s">
        <v>7847</v>
      </c>
      <c r="D3739">
        <v>700</v>
      </c>
      <c r="E3739" s="5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8324</v>
      </c>
      <c r="O3739" s="10">
        <f t="shared" si="348"/>
        <v>21.428571428571427</v>
      </c>
      <c r="P3739" s="5">
        <f t="shared" si="349"/>
        <v>37.5</v>
      </c>
      <c r="Q3739" t="str">
        <f t="shared" si="350"/>
        <v>theater</v>
      </c>
      <c r="R3739" t="str">
        <f t="shared" si="351"/>
        <v>plays</v>
      </c>
      <c r="S3739" s="14">
        <f t="shared" si="352"/>
        <v>42297.691006944442</v>
      </c>
      <c r="T3739" s="14">
        <f t="shared" si="353"/>
        <v>42320.290972222225</v>
      </c>
    </row>
    <row r="3740" spans="1:20" ht="30" x14ac:dyDescent="0.25">
      <c r="A3740">
        <v>3738</v>
      </c>
      <c r="B3740" s="3" t="s">
        <v>3735</v>
      </c>
      <c r="C3740" s="3" t="s">
        <v>7848</v>
      </c>
      <c r="D3740">
        <v>1500</v>
      </c>
      <c r="E3740" s="5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8324</v>
      </c>
      <c r="O3740" s="10">
        <f t="shared" si="348"/>
        <v>18</v>
      </c>
      <c r="P3740" s="5">
        <f t="shared" si="349"/>
        <v>45</v>
      </c>
      <c r="Q3740" t="str">
        <f t="shared" si="350"/>
        <v>theater</v>
      </c>
      <c r="R3740" t="str">
        <f t="shared" si="351"/>
        <v>plays</v>
      </c>
      <c r="S3740" s="14">
        <f t="shared" si="352"/>
        <v>41813.938715277778</v>
      </c>
      <c r="T3740" s="14">
        <f t="shared" si="353"/>
        <v>41835.916666666664</v>
      </c>
    </row>
    <row r="3741" spans="1:20" ht="45" x14ac:dyDescent="0.25">
      <c r="A3741">
        <v>3739</v>
      </c>
      <c r="B3741" s="3" t="s">
        <v>3736</v>
      </c>
      <c r="C3741" s="3" t="s">
        <v>7849</v>
      </c>
      <c r="D3741">
        <v>4000</v>
      </c>
      <c r="E3741" s="5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8324</v>
      </c>
      <c r="O3741" s="10">
        <f t="shared" si="348"/>
        <v>20.125</v>
      </c>
      <c r="P3741" s="5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4">
        <f t="shared" si="352"/>
        <v>42548.449861111112</v>
      </c>
      <c r="T3741" s="14">
        <f t="shared" si="353"/>
        <v>42568.449861111112</v>
      </c>
    </row>
    <row r="3742" spans="1:20" ht="45" x14ac:dyDescent="0.25">
      <c r="A3742">
        <v>3740</v>
      </c>
      <c r="B3742" s="3" t="s">
        <v>3737</v>
      </c>
      <c r="C3742" s="3" t="s">
        <v>7850</v>
      </c>
      <c r="D3742">
        <v>2000</v>
      </c>
      <c r="E3742" s="5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8324</v>
      </c>
      <c r="O3742" s="10">
        <f t="shared" si="348"/>
        <v>17.899999999999999</v>
      </c>
      <c r="P3742" s="5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4">
        <f t="shared" si="352"/>
        <v>41833.089756944442</v>
      </c>
      <c r="T3742" s="14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 s="5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8324</v>
      </c>
      <c r="O3743" s="10">
        <f t="shared" si="348"/>
        <v>0</v>
      </c>
      <c r="P3743" s="5" t="str">
        <f t="shared" si="349"/>
        <v>0</v>
      </c>
      <c r="Q3743" t="str">
        <f t="shared" si="350"/>
        <v>theater</v>
      </c>
      <c r="R3743" t="str">
        <f t="shared" si="351"/>
        <v>plays</v>
      </c>
      <c r="S3743" s="14">
        <f t="shared" si="352"/>
        <v>42325.920717592591</v>
      </c>
      <c r="T3743" s="14">
        <f t="shared" si="353"/>
        <v>42355.920717592591</v>
      </c>
    </row>
    <row r="3744" spans="1:20" ht="45" x14ac:dyDescent="0.25">
      <c r="A3744">
        <v>3742</v>
      </c>
      <c r="B3744" s="3" t="s">
        <v>3739</v>
      </c>
      <c r="C3744" s="3" t="s">
        <v>7852</v>
      </c>
      <c r="D3744">
        <v>5000</v>
      </c>
      <c r="E3744" s="5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8324</v>
      </c>
      <c r="O3744" s="10">
        <f t="shared" si="348"/>
        <v>2</v>
      </c>
      <c r="P3744" s="5">
        <f t="shared" si="349"/>
        <v>25</v>
      </c>
      <c r="Q3744" t="str">
        <f t="shared" si="350"/>
        <v>theater</v>
      </c>
      <c r="R3744" t="str">
        <f t="shared" si="351"/>
        <v>plays</v>
      </c>
      <c r="S3744" s="14">
        <f t="shared" si="352"/>
        <v>41858.214629629627</v>
      </c>
      <c r="T3744" s="14">
        <f t="shared" si="353"/>
        <v>41888.214629629627</v>
      </c>
    </row>
    <row r="3745" spans="1:20" ht="30" x14ac:dyDescent="0.25">
      <c r="A3745">
        <v>3743</v>
      </c>
      <c r="B3745" s="3" t="s">
        <v>3740</v>
      </c>
      <c r="C3745" s="3" t="s">
        <v>7853</v>
      </c>
      <c r="D3745">
        <v>2200</v>
      </c>
      <c r="E3745" s="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8324</v>
      </c>
      <c r="O3745" s="10">
        <f t="shared" si="348"/>
        <v>0</v>
      </c>
      <c r="P3745" s="5" t="str">
        <f t="shared" si="349"/>
        <v>0</v>
      </c>
      <c r="Q3745" t="str">
        <f t="shared" si="350"/>
        <v>theater</v>
      </c>
      <c r="R3745" t="str">
        <f t="shared" si="351"/>
        <v>plays</v>
      </c>
      <c r="S3745" s="14">
        <f t="shared" si="352"/>
        <v>41793.710231481484</v>
      </c>
      <c r="T3745" s="14">
        <f t="shared" si="353"/>
        <v>41823.710231481484</v>
      </c>
    </row>
    <row r="3746" spans="1:20" ht="45" x14ac:dyDescent="0.25">
      <c r="A3746">
        <v>3744</v>
      </c>
      <c r="B3746" s="3" t="s">
        <v>3741</v>
      </c>
      <c r="C3746" s="3" t="s">
        <v>7854</v>
      </c>
      <c r="D3746">
        <v>1200</v>
      </c>
      <c r="E3746" s="5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8324</v>
      </c>
      <c r="O3746" s="10">
        <f t="shared" si="348"/>
        <v>0</v>
      </c>
      <c r="P3746" s="5" t="str">
        <f t="shared" si="349"/>
        <v>0</v>
      </c>
      <c r="Q3746" t="str">
        <f t="shared" si="350"/>
        <v>theater</v>
      </c>
      <c r="R3746" t="str">
        <f t="shared" si="351"/>
        <v>plays</v>
      </c>
      <c r="S3746" s="14">
        <f t="shared" si="352"/>
        <v>41793.814259259263</v>
      </c>
      <c r="T3746" s="14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 s="5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8324</v>
      </c>
      <c r="O3747" s="10">
        <f t="shared" si="348"/>
        <v>10</v>
      </c>
      <c r="P3747" s="5">
        <f t="shared" si="349"/>
        <v>10</v>
      </c>
      <c r="Q3747" t="str">
        <f t="shared" si="350"/>
        <v>theater</v>
      </c>
      <c r="R3747" t="str">
        <f t="shared" si="351"/>
        <v>plays</v>
      </c>
      <c r="S3747" s="14">
        <f t="shared" si="352"/>
        <v>41831.697939814818</v>
      </c>
      <c r="T3747" s="14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 s="5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8324</v>
      </c>
      <c r="O3748" s="10">
        <f t="shared" si="348"/>
        <v>2.3764705882352941</v>
      </c>
      <c r="P3748" s="5">
        <f t="shared" si="349"/>
        <v>202</v>
      </c>
      <c r="Q3748" t="str">
        <f t="shared" si="350"/>
        <v>theater</v>
      </c>
      <c r="R3748" t="str">
        <f t="shared" si="351"/>
        <v>plays</v>
      </c>
      <c r="S3748" s="14">
        <f t="shared" si="352"/>
        <v>42621.389340277776</v>
      </c>
      <c r="T3748" s="14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 s="5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8324</v>
      </c>
      <c r="O3749" s="10">
        <f t="shared" si="348"/>
        <v>1</v>
      </c>
      <c r="P3749" s="5">
        <f t="shared" si="349"/>
        <v>25</v>
      </c>
      <c r="Q3749" t="str">
        <f t="shared" si="350"/>
        <v>theater</v>
      </c>
      <c r="R3749" t="str">
        <f t="shared" si="351"/>
        <v>plays</v>
      </c>
      <c r="S3749" s="14">
        <f t="shared" si="352"/>
        <v>42164.299722222218</v>
      </c>
      <c r="T3749" s="14">
        <f t="shared" si="353"/>
        <v>42190.957638888889</v>
      </c>
    </row>
    <row r="3750" spans="1:20" ht="45" x14ac:dyDescent="0.25">
      <c r="A3750">
        <v>3748</v>
      </c>
      <c r="B3750" s="3" t="s">
        <v>3745</v>
      </c>
      <c r="C3750" s="3" t="s">
        <v>7858</v>
      </c>
      <c r="D3750">
        <v>5000</v>
      </c>
      <c r="E3750" s="5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8358</v>
      </c>
      <c r="O3750" s="10">
        <f t="shared" si="348"/>
        <v>103.52</v>
      </c>
      <c r="P3750" s="5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4">
        <f t="shared" si="352"/>
        <v>42395.706435185188</v>
      </c>
      <c r="T3750" s="14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 s="5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8358</v>
      </c>
      <c r="O3751" s="10">
        <f t="shared" si="348"/>
        <v>105</v>
      </c>
      <c r="P3751" s="5">
        <f t="shared" si="349"/>
        <v>75</v>
      </c>
      <c r="Q3751" t="str">
        <f t="shared" si="350"/>
        <v>theater</v>
      </c>
      <c r="R3751" t="str">
        <f t="shared" si="351"/>
        <v>musical</v>
      </c>
      <c r="S3751" s="14">
        <f t="shared" si="352"/>
        <v>42458.127175925925</v>
      </c>
      <c r="T3751" s="14">
        <f t="shared" si="353"/>
        <v>42489.165972222225</v>
      </c>
    </row>
    <row r="3752" spans="1:20" ht="90" x14ac:dyDescent="0.25">
      <c r="A3752">
        <v>3750</v>
      </c>
      <c r="B3752" s="3" t="s">
        <v>3747</v>
      </c>
      <c r="C3752" s="3" t="s">
        <v>7860</v>
      </c>
      <c r="D3752">
        <v>6000</v>
      </c>
      <c r="E3752" s="5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8358</v>
      </c>
      <c r="O3752" s="10">
        <f t="shared" si="348"/>
        <v>100.44999999999999</v>
      </c>
      <c r="P3752" s="5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4">
        <f t="shared" si="352"/>
        <v>42016.981574074074</v>
      </c>
      <c r="T3752" s="14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 s="5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8358</v>
      </c>
      <c r="O3753" s="10">
        <f t="shared" si="348"/>
        <v>132.6</v>
      </c>
      <c r="P3753" s="5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4">
        <f t="shared" si="352"/>
        <v>42403.035567129627</v>
      </c>
      <c r="T3753" s="14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 s="5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8358</v>
      </c>
      <c r="O3754" s="10">
        <f t="shared" si="348"/>
        <v>112.99999999999999</v>
      </c>
      <c r="P3754" s="5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4">
        <f t="shared" si="352"/>
        <v>42619.802488425921</v>
      </c>
      <c r="T3754" s="14">
        <f t="shared" si="353"/>
        <v>42659.875</v>
      </c>
    </row>
    <row r="3755" spans="1:20" ht="45" x14ac:dyDescent="0.25">
      <c r="A3755">
        <v>3753</v>
      </c>
      <c r="B3755" s="3" t="s">
        <v>3750</v>
      </c>
      <c r="C3755" s="3" t="s">
        <v>7863</v>
      </c>
      <c r="D3755">
        <v>5000</v>
      </c>
      <c r="E3755" s="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8358</v>
      </c>
      <c r="O3755" s="10">
        <f t="shared" si="348"/>
        <v>103.34</v>
      </c>
      <c r="P3755" s="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4">
        <f t="shared" si="352"/>
        <v>42128.824074074073</v>
      </c>
      <c r="T3755" s="14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 s="5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8358</v>
      </c>
      <c r="O3756" s="10">
        <f t="shared" si="348"/>
        <v>120</v>
      </c>
      <c r="P3756" s="5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4">
        <f t="shared" si="352"/>
        <v>41808.881215277775</v>
      </c>
      <c r="T3756" s="14">
        <f t="shared" si="353"/>
        <v>41846.207638888889</v>
      </c>
    </row>
    <row r="3757" spans="1:20" ht="45" x14ac:dyDescent="0.25">
      <c r="A3757">
        <v>3755</v>
      </c>
      <c r="B3757" s="3" t="s">
        <v>3752</v>
      </c>
      <c r="C3757" s="3" t="s">
        <v>7865</v>
      </c>
      <c r="D3757">
        <v>550</v>
      </c>
      <c r="E3757" s="5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8358</v>
      </c>
      <c r="O3757" s="10">
        <f t="shared" si="348"/>
        <v>129.63636363636363</v>
      </c>
      <c r="P3757" s="5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4">
        <f t="shared" si="352"/>
        <v>42445.866979166662</v>
      </c>
      <c r="T3757" s="14">
        <f t="shared" si="353"/>
        <v>42475.866979166662</v>
      </c>
    </row>
    <row r="3758" spans="1:20" ht="45" x14ac:dyDescent="0.25">
      <c r="A3758">
        <v>3756</v>
      </c>
      <c r="B3758" s="3" t="s">
        <v>3753</v>
      </c>
      <c r="C3758" s="3" t="s">
        <v>7866</v>
      </c>
      <c r="D3758">
        <v>4500</v>
      </c>
      <c r="E3758" s="5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8358</v>
      </c>
      <c r="O3758" s="10">
        <f t="shared" si="348"/>
        <v>101.11111111111111</v>
      </c>
      <c r="P3758" s="5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4">
        <f t="shared" si="352"/>
        <v>41771.814791666664</v>
      </c>
      <c r="T3758" s="14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 s="5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8358</v>
      </c>
      <c r="O3759" s="10">
        <f t="shared" si="348"/>
        <v>108.51428571428572</v>
      </c>
      <c r="P3759" s="5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4">
        <f t="shared" si="352"/>
        <v>41954.850868055553</v>
      </c>
      <c r="T3759" s="14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 s="5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8358</v>
      </c>
      <c r="O3760" s="10">
        <f t="shared" si="348"/>
        <v>102.33333333333334</v>
      </c>
      <c r="P3760" s="5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4">
        <f t="shared" si="352"/>
        <v>41747.471504629626</v>
      </c>
      <c r="T3760" s="14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 s="5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8358</v>
      </c>
      <c r="O3761" s="10">
        <f t="shared" si="348"/>
        <v>110.24425000000002</v>
      </c>
      <c r="P3761" s="5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4">
        <f t="shared" si="352"/>
        <v>42182.108252314814</v>
      </c>
      <c r="T3761" s="14">
        <f t="shared" si="353"/>
        <v>42242.108252314814</v>
      </c>
    </row>
    <row r="3762" spans="1:20" ht="45" x14ac:dyDescent="0.25">
      <c r="A3762">
        <v>3760</v>
      </c>
      <c r="B3762" s="3" t="s">
        <v>3757</v>
      </c>
      <c r="C3762" s="3" t="s">
        <v>7870</v>
      </c>
      <c r="D3762">
        <v>5000</v>
      </c>
      <c r="E3762" s="5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8358</v>
      </c>
      <c r="O3762" s="10">
        <f t="shared" si="348"/>
        <v>101.0154</v>
      </c>
      <c r="P3762" s="5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4">
        <f t="shared" si="352"/>
        <v>41739.525300925925</v>
      </c>
      <c r="T3762" s="14">
        <f t="shared" si="353"/>
        <v>41764.525300925925</v>
      </c>
    </row>
    <row r="3763" spans="1:20" ht="45" x14ac:dyDescent="0.25">
      <c r="A3763">
        <v>3761</v>
      </c>
      <c r="B3763" s="3" t="s">
        <v>3758</v>
      </c>
      <c r="C3763" s="3" t="s">
        <v>7871</v>
      </c>
      <c r="D3763">
        <v>500</v>
      </c>
      <c r="E3763" s="5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8358</v>
      </c>
      <c r="O3763" s="10">
        <f t="shared" si="348"/>
        <v>100</v>
      </c>
      <c r="P3763" s="5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4">
        <f t="shared" si="352"/>
        <v>42173.466863425929</v>
      </c>
      <c r="T3763" s="14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 s="5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8358</v>
      </c>
      <c r="O3764" s="10">
        <f t="shared" si="348"/>
        <v>106.24</v>
      </c>
      <c r="P3764" s="5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4">
        <f t="shared" si="352"/>
        <v>42193.813530092593</v>
      </c>
      <c r="T3764" s="14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 s="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8358</v>
      </c>
      <c r="O3765" s="10">
        <f t="shared" si="348"/>
        <v>100</v>
      </c>
      <c r="P3765" s="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4">
        <f t="shared" si="352"/>
        <v>42065.750300925924</v>
      </c>
      <c r="T3765" s="14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 s="5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8358</v>
      </c>
      <c r="O3766" s="10">
        <f t="shared" si="348"/>
        <v>100</v>
      </c>
      <c r="P3766" s="5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4">
        <f t="shared" si="352"/>
        <v>42499.842962962968</v>
      </c>
      <c r="T3766" s="14">
        <f t="shared" si="353"/>
        <v>42519.024999999994</v>
      </c>
    </row>
    <row r="3767" spans="1:20" ht="45" x14ac:dyDescent="0.25">
      <c r="A3767">
        <v>3765</v>
      </c>
      <c r="B3767" s="3" t="s">
        <v>3762</v>
      </c>
      <c r="C3767" s="3" t="s">
        <v>7875</v>
      </c>
      <c r="D3767">
        <v>7000</v>
      </c>
      <c r="E3767" s="5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8358</v>
      </c>
      <c r="O3767" s="10">
        <f t="shared" si="348"/>
        <v>113.45714285714286</v>
      </c>
      <c r="P3767" s="5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4">
        <f t="shared" si="352"/>
        <v>41820.776412037041</v>
      </c>
      <c r="T3767" s="14">
        <f t="shared" si="353"/>
        <v>41850.776412037041</v>
      </c>
    </row>
    <row r="3768" spans="1:20" ht="30" x14ac:dyDescent="0.25">
      <c r="A3768">
        <v>3766</v>
      </c>
      <c r="B3768" s="3" t="s">
        <v>3763</v>
      </c>
      <c r="C3768" s="3" t="s">
        <v>7876</v>
      </c>
      <c r="D3768">
        <v>10000</v>
      </c>
      <c r="E3768" s="5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8358</v>
      </c>
      <c r="O3768" s="10">
        <f t="shared" si="348"/>
        <v>102.65010000000001</v>
      </c>
      <c r="P3768" s="5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4">
        <f t="shared" si="352"/>
        <v>41788.167187500003</v>
      </c>
      <c r="T3768" s="14">
        <f t="shared" si="353"/>
        <v>41823.167187500003</v>
      </c>
    </row>
    <row r="3769" spans="1:20" ht="45" x14ac:dyDescent="0.25">
      <c r="A3769">
        <v>3767</v>
      </c>
      <c r="B3769" s="3" t="s">
        <v>3764</v>
      </c>
      <c r="C3769" s="3" t="s">
        <v>7877</v>
      </c>
      <c r="D3769">
        <v>2000</v>
      </c>
      <c r="E3769" s="5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8358</v>
      </c>
      <c r="O3769" s="10">
        <f t="shared" si="348"/>
        <v>116.75</v>
      </c>
      <c r="P3769" s="5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4">
        <f t="shared" si="352"/>
        <v>42050.019641203704</v>
      </c>
      <c r="T3769" s="14">
        <f t="shared" si="353"/>
        <v>42064.207638888889</v>
      </c>
    </row>
    <row r="3770" spans="1:20" ht="45" x14ac:dyDescent="0.25">
      <c r="A3770">
        <v>3768</v>
      </c>
      <c r="B3770" s="3" t="s">
        <v>3765</v>
      </c>
      <c r="C3770" s="3" t="s">
        <v>7878</v>
      </c>
      <c r="D3770">
        <v>4000</v>
      </c>
      <c r="E3770" s="5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8358</v>
      </c>
      <c r="O3770" s="10">
        <f t="shared" si="348"/>
        <v>107.65274999999998</v>
      </c>
      <c r="P3770" s="5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4">
        <f t="shared" si="352"/>
        <v>41772.727893518517</v>
      </c>
      <c r="T3770" s="14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 s="5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8358</v>
      </c>
      <c r="O3771" s="10">
        <f t="shared" si="348"/>
        <v>100</v>
      </c>
      <c r="P3771" s="5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4">
        <f t="shared" si="352"/>
        <v>42445.598136574074</v>
      </c>
      <c r="T3771" s="14">
        <f t="shared" si="353"/>
        <v>42475.598136574074</v>
      </c>
    </row>
    <row r="3772" spans="1:20" ht="45" x14ac:dyDescent="0.25">
      <c r="A3772">
        <v>3770</v>
      </c>
      <c r="B3772" s="3" t="s">
        <v>3767</v>
      </c>
      <c r="C3772" s="3" t="s">
        <v>7880</v>
      </c>
      <c r="D3772">
        <v>2000</v>
      </c>
      <c r="E3772" s="5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8358</v>
      </c>
      <c r="O3772" s="10">
        <f t="shared" si="348"/>
        <v>100</v>
      </c>
      <c r="P3772" s="5">
        <f t="shared" si="349"/>
        <v>100</v>
      </c>
      <c r="Q3772" t="str">
        <f t="shared" si="350"/>
        <v>theater</v>
      </c>
      <c r="R3772" t="str">
        <f t="shared" si="351"/>
        <v>musical</v>
      </c>
      <c r="S3772" s="14">
        <f t="shared" si="352"/>
        <v>42138.930671296301</v>
      </c>
      <c r="T3772" s="14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 s="5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8358</v>
      </c>
      <c r="O3773" s="10">
        <f t="shared" si="348"/>
        <v>146</v>
      </c>
      <c r="P3773" s="5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4">
        <f t="shared" si="352"/>
        <v>42493.857083333336</v>
      </c>
      <c r="T3773" s="14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 s="5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8358</v>
      </c>
      <c r="O3774" s="10">
        <f t="shared" si="348"/>
        <v>110.2</v>
      </c>
      <c r="P3774" s="5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4">
        <f t="shared" si="352"/>
        <v>42682.616967592592</v>
      </c>
      <c r="T3774" s="14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 s="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8358</v>
      </c>
      <c r="O3775" s="10">
        <f t="shared" si="348"/>
        <v>108.2</v>
      </c>
      <c r="P3775" s="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4">
        <f t="shared" si="352"/>
        <v>42656.005173611105</v>
      </c>
      <c r="T3775" s="14">
        <f t="shared" si="353"/>
        <v>42689.088888888888</v>
      </c>
    </row>
    <row r="3776" spans="1:20" ht="45" x14ac:dyDescent="0.25">
      <c r="A3776">
        <v>3774</v>
      </c>
      <c r="B3776" s="3" t="s">
        <v>3771</v>
      </c>
      <c r="C3776" s="3" t="s">
        <v>7884</v>
      </c>
      <c r="D3776">
        <v>2500</v>
      </c>
      <c r="E3776" s="5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8358</v>
      </c>
      <c r="O3776" s="10">
        <f t="shared" si="348"/>
        <v>100</v>
      </c>
      <c r="P3776" s="5">
        <f t="shared" si="349"/>
        <v>100</v>
      </c>
      <c r="Q3776" t="str">
        <f t="shared" si="350"/>
        <v>theater</v>
      </c>
      <c r="R3776" t="str">
        <f t="shared" si="351"/>
        <v>musical</v>
      </c>
      <c r="S3776" s="14">
        <f t="shared" si="352"/>
        <v>42087.792303240742</v>
      </c>
      <c r="T3776" s="14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 s="5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8358</v>
      </c>
      <c r="O3777" s="10">
        <f t="shared" si="348"/>
        <v>100.25</v>
      </c>
      <c r="P3777" s="5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4">
        <f t="shared" si="352"/>
        <v>42075.942627314813</v>
      </c>
      <c r="T3777" s="14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 s="5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8358</v>
      </c>
      <c r="O3778" s="10">
        <f t="shared" ref="O3778:O3841" si="354">(E3778/D3778)*100</f>
        <v>106.71250000000001</v>
      </c>
      <c r="P3778" s="5">
        <f t="shared" ref="P3778:P3841" si="355">IFERROR((E3778/L3778),"0")</f>
        <v>90.819148936170208</v>
      </c>
      <c r="Q3778" t="str">
        <f t="shared" ref="Q3778:Q3841" si="356">LEFT(N3778,FIND("/",N3778)-1)</f>
        <v>theater</v>
      </c>
      <c r="R3778" t="str">
        <f t="shared" ref="R3778:R3841" si="357">RIGHT(N3778,LEN(N3778)-SEARCH("/",N3778))</f>
        <v>musical</v>
      </c>
      <c r="S3778" s="14">
        <f t="shared" ref="S3778:S3841" si="358">(((J3778/60)/60)/24) + DATE(1970,1,1)</f>
        <v>41814.367800925924</v>
      </c>
      <c r="T3778" s="14">
        <f t="shared" ref="T3778:T3841" si="359">(((I3778/60)/60)/24) + DATE(1970,1,1)</f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 s="5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8358</v>
      </c>
      <c r="O3779" s="10">
        <f t="shared" si="354"/>
        <v>143.19999999999999</v>
      </c>
      <c r="P3779" s="5">
        <f t="shared" si="355"/>
        <v>48.542372881355931</v>
      </c>
      <c r="Q3779" t="str">
        <f t="shared" si="356"/>
        <v>theater</v>
      </c>
      <c r="R3779" t="str">
        <f t="shared" si="357"/>
        <v>musical</v>
      </c>
      <c r="S3779" s="14">
        <f t="shared" si="358"/>
        <v>41887.111354166671</v>
      </c>
      <c r="T3779" s="14">
        <f t="shared" si="359"/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 s="5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8358</v>
      </c>
      <c r="O3780" s="10">
        <f t="shared" si="354"/>
        <v>105.04166666666667</v>
      </c>
      <c r="P3780" s="5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4">
        <f t="shared" si="358"/>
        <v>41989.819212962961</v>
      </c>
      <c r="T3780" s="14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 s="5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8358</v>
      </c>
      <c r="O3781" s="10">
        <f t="shared" si="354"/>
        <v>103.98</v>
      </c>
      <c r="P3781" s="5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4">
        <f t="shared" si="358"/>
        <v>42425.735416666663</v>
      </c>
      <c r="T3781" s="14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 s="5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8358</v>
      </c>
      <c r="O3782" s="10">
        <f t="shared" si="354"/>
        <v>120</v>
      </c>
      <c r="P3782" s="5">
        <f t="shared" si="355"/>
        <v>100</v>
      </c>
      <c r="Q3782" t="str">
        <f t="shared" si="356"/>
        <v>theater</v>
      </c>
      <c r="R3782" t="str">
        <f t="shared" si="357"/>
        <v>musical</v>
      </c>
      <c r="S3782" s="14">
        <f t="shared" si="358"/>
        <v>42166.219733796301</v>
      </c>
      <c r="T3782" s="14">
        <f t="shared" si="359"/>
        <v>42198.837499999994</v>
      </c>
    </row>
    <row r="3783" spans="1:20" ht="45" x14ac:dyDescent="0.25">
      <c r="A3783">
        <v>3781</v>
      </c>
      <c r="B3783" s="3" t="s">
        <v>3778</v>
      </c>
      <c r="C3783" s="3" t="s">
        <v>7891</v>
      </c>
      <c r="D3783">
        <v>4500</v>
      </c>
      <c r="E3783" s="5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8358</v>
      </c>
      <c r="O3783" s="10">
        <f t="shared" si="354"/>
        <v>109.66666666666667</v>
      </c>
      <c r="P3783" s="5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4">
        <f t="shared" si="358"/>
        <v>41865.882928240739</v>
      </c>
      <c r="T3783" s="14">
        <f t="shared" si="359"/>
        <v>41890.882928240739</v>
      </c>
    </row>
    <row r="3784" spans="1:20" ht="45" x14ac:dyDescent="0.25">
      <c r="A3784">
        <v>3782</v>
      </c>
      <c r="B3784" s="3" t="s">
        <v>3779</v>
      </c>
      <c r="C3784" s="3" t="s">
        <v>7892</v>
      </c>
      <c r="D3784">
        <v>2000</v>
      </c>
      <c r="E3784" s="5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8358</v>
      </c>
      <c r="O3784" s="10">
        <f t="shared" si="354"/>
        <v>101.75</v>
      </c>
      <c r="P3784" s="5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4">
        <f t="shared" si="358"/>
        <v>42546.862233796302</v>
      </c>
      <c r="T3784" s="14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 s="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8358</v>
      </c>
      <c r="O3785" s="10">
        <f t="shared" si="354"/>
        <v>128.91666666666666</v>
      </c>
      <c r="P3785" s="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4">
        <f t="shared" si="358"/>
        <v>42420.140277777777</v>
      </c>
      <c r="T3785" s="14">
        <f t="shared" si="359"/>
        <v>42444.666666666672</v>
      </c>
    </row>
    <row r="3786" spans="1:20" ht="45" x14ac:dyDescent="0.25">
      <c r="A3786">
        <v>3784</v>
      </c>
      <c r="B3786" s="3" t="s">
        <v>3781</v>
      </c>
      <c r="C3786" s="3" t="s">
        <v>7894</v>
      </c>
      <c r="D3786">
        <v>1000</v>
      </c>
      <c r="E3786" s="5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8358</v>
      </c>
      <c r="O3786" s="10">
        <f t="shared" si="354"/>
        <v>114.99999999999999</v>
      </c>
      <c r="P3786" s="5">
        <f t="shared" si="355"/>
        <v>115</v>
      </c>
      <c r="Q3786" t="str">
        <f t="shared" si="356"/>
        <v>theater</v>
      </c>
      <c r="R3786" t="str">
        <f t="shared" si="357"/>
        <v>musical</v>
      </c>
      <c r="S3786" s="14">
        <f t="shared" si="358"/>
        <v>42531.980694444443</v>
      </c>
      <c r="T3786" s="14">
        <f t="shared" si="359"/>
        <v>42561.980694444443</v>
      </c>
    </row>
    <row r="3787" spans="1:20" ht="45" x14ac:dyDescent="0.25">
      <c r="A3787">
        <v>3785</v>
      </c>
      <c r="B3787" s="3" t="s">
        <v>3782</v>
      </c>
      <c r="C3787" s="3" t="s">
        <v>7895</v>
      </c>
      <c r="D3787">
        <v>2000</v>
      </c>
      <c r="E3787" s="5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8358</v>
      </c>
      <c r="O3787" s="10">
        <f t="shared" si="354"/>
        <v>150.75</v>
      </c>
      <c r="P3787" s="5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4">
        <f t="shared" si="358"/>
        <v>42548.63853009259</v>
      </c>
      <c r="T3787" s="14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 s="5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8358</v>
      </c>
      <c r="O3788" s="10">
        <f t="shared" si="354"/>
        <v>110.96666666666665</v>
      </c>
      <c r="P3788" s="5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4">
        <f t="shared" si="358"/>
        <v>42487.037905092591</v>
      </c>
      <c r="T3788" s="14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 s="5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8358</v>
      </c>
      <c r="O3789" s="10">
        <f t="shared" si="354"/>
        <v>100.28571428571429</v>
      </c>
      <c r="P3789" s="5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4">
        <f t="shared" si="358"/>
        <v>42167.534791666665</v>
      </c>
      <c r="T3789" s="14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 s="5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8358</v>
      </c>
      <c r="O3790" s="10">
        <f t="shared" si="354"/>
        <v>0.66666666666666674</v>
      </c>
      <c r="P3790" s="5">
        <f t="shared" si="355"/>
        <v>500</v>
      </c>
      <c r="Q3790" t="str">
        <f t="shared" si="356"/>
        <v>theater</v>
      </c>
      <c r="R3790" t="str">
        <f t="shared" si="357"/>
        <v>musical</v>
      </c>
      <c r="S3790" s="14">
        <f t="shared" si="358"/>
        <v>42333.695821759262</v>
      </c>
      <c r="T3790" s="14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 s="5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8358</v>
      </c>
      <c r="O3791" s="10">
        <f t="shared" si="354"/>
        <v>3.267605633802817</v>
      </c>
      <c r="P3791" s="5">
        <f t="shared" si="355"/>
        <v>29</v>
      </c>
      <c r="Q3791" t="str">
        <f t="shared" si="356"/>
        <v>theater</v>
      </c>
      <c r="R3791" t="str">
        <f t="shared" si="357"/>
        <v>musical</v>
      </c>
      <c r="S3791" s="14">
        <f t="shared" si="358"/>
        <v>42138.798819444448</v>
      </c>
      <c r="T3791" s="14">
        <f t="shared" si="359"/>
        <v>42170.798819444448</v>
      </c>
    </row>
    <row r="3792" spans="1:20" ht="45" x14ac:dyDescent="0.25">
      <c r="A3792">
        <v>3790</v>
      </c>
      <c r="B3792" s="3" t="s">
        <v>3787</v>
      </c>
      <c r="C3792" s="3" t="s">
        <v>7900</v>
      </c>
      <c r="D3792">
        <v>15000</v>
      </c>
      <c r="E3792" s="5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8358</v>
      </c>
      <c r="O3792" s="10">
        <f t="shared" si="354"/>
        <v>0</v>
      </c>
      <c r="P3792" s="5" t="str">
        <f t="shared" si="355"/>
        <v>0</v>
      </c>
      <c r="Q3792" t="str">
        <f t="shared" si="356"/>
        <v>theater</v>
      </c>
      <c r="R3792" t="str">
        <f t="shared" si="357"/>
        <v>musical</v>
      </c>
      <c r="S3792" s="14">
        <f t="shared" si="358"/>
        <v>42666.666932870372</v>
      </c>
      <c r="T3792" s="14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 s="5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8358</v>
      </c>
      <c r="O3793" s="10">
        <f t="shared" si="354"/>
        <v>0</v>
      </c>
      <c r="P3793" s="5" t="str">
        <f t="shared" si="355"/>
        <v>0</v>
      </c>
      <c r="Q3793" t="str">
        <f t="shared" si="356"/>
        <v>theater</v>
      </c>
      <c r="R3793" t="str">
        <f t="shared" si="357"/>
        <v>musical</v>
      </c>
      <c r="S3793" s="14">
        <f t="shared" si="358"/>
        <v>41766.692037037035</v>
      </c>
      <c r="T3793" s="14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 s="5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8358</v>
      </c>
      <c r="O3794" s="10">
        <f t="shared" si="354"/>
        <v>0.27999999999999997</v>
      </c>
      <c r="P3794" s="5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4">
        <f t="shared" si="358"/>
        <v>42170.447013888886</v>
      </c>
      <c r="T3794" s="14">
        <f t="shared" si="359"/>
        <v>42200.447013888886</v>
      </c>
    </row>
    <row r="3795" spans="1:20" ht="45" x14ac:dyDescent="0.25">
      <c r="A3795">
        <v>3793</v>
      </c>
      <c r="B3795" s="3" t="s">
        <v>3790</v>
      </c>
      <c r="C3795" s="3" t="s">
        <v>7903</v>
      </c>
      <c r="D3795">
        <v>7000</v>
      </c>
      <c r="E3795" s="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8358</v>
      </c>
      <c r="O3795" s="10">
        <f t="shared" si="354"/>
        <v>59.657142857142851</v>
      </c>
      <c r="P3795" s="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4">
        <f t="shared" si="358"/>
        <v>41968.938993055555</v>
      </c>
      <c r="T3795" s="14">
        <f t="shared" si="359"/>
        <v>41989.938993055555</v>
      </c>
    </row>
    <row r="3796" spans="1:20" ht="45" x14ac:dyDescent="0.25">
      <c r="A3796">
        <v>3794</v>
      </c>
      <c r="B3796" s="3" t="s">
        <v>3791</v>
      </c>
      <c r="C3796" s="3" t="s">
        <v>7904</v>
      </c>
      <c r="D3796">
        <v>5000</v>
      </c>
      <c r="E3796" s="5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8358</v>
      </c>
      <c r="O3796" s="10">
        <f t="shared" si="354"/>
        <v>1</v>
      </c>
      <c r="P3796" s="5">
        <f t="shared" si="355"/>
        <v>50</v>
      </c>
      <c r="Q3796" t="str">
        <f t="shared" si="356"/>
        <v>theater</v>
      </c>
      <c r="R3796" t="str">
        <f t="shared" si="357"/>
        <v>musical</v>
      </c>
      <c r="S3796" s="14">
        <f t="shared" si="358"/>
        <v>42132.58048611111</v>
      </c>
      <c r="T3796" s="14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 s="5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8358</v>
      </c>
      <c r="O3797" s="10">
        <f t="shared" si="354"/>
        <v>1.6666666666666667</v>
      </c>
      <c r="P3797" s="5">
        <f t="shared" si="355"/>
        <v>5</v>
      </c>
      <c r="Q3797" t="str">
        <f t="shared" si="356"/>
        <v>theater</v>
      </c>
      <c r="R3797" t="str">
        <f t="shared" si="357"/>
        <v>musical</v>
      </c>
      <c r="S3797" s="14">
        <f t="shared" si="358"/>
        <v>42201.436226851853</v>
      </c>
      <c r="T3797" s="14">
        <f t="shared" si="359"/>
        <v>42244.9375</v>
      </c>
    </row>
    <row r="3798" spans="1:20" ht="45" x14ac:dyDescent="0.25">
      <c r="A3798">
        <v>3796</v>
      </c>
      <c r="B3798" s="3" t="s">
        <v>3793</v>
      </c>
      <c r="C3798" s="3" t="s">
        <v>7906</v>
      </c>
      <c r="D3798">
        <v>22500</v>
      </c>
      <c r="E3798" s="5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8358</v>
      </c>
      <c r="O3798" s="10">
        <f t="shared" si="354"/>
        <v>4.4444444444444444E-3</v>
      </c>
      <c r="P3798" s="5">
        <f t="shared" si="355"/>
        <v>1</v>
      </c>
      <c r="Q3798" t="str">
        <f t="shared" si="356"/>
        <v>theater</v>
      </c>
      <c r="R3798" t="str">
        <f t="shared" si="357"/>
        <v>musical</v>
      </c>
      <c r="S3798" s="14">
        <f t="shared" si="358"/>
        <v>42689.029583333337</v>
      </c>
      <c r="T3798" s="14">
        <f t="shared" si="359"/>
        <v>42749.029583333337</v>
      </c>
    </row>
    <row r="3799" spans="1:20" ht="45" x14ac:dyDescent="0.25">
      <c r="A3799">
        <v>3797</v>
      </c>
      <c r="B3799" s="3" t="s">
        <v>3794</v>
      </c>
      <c r="C3799" s="3" t="s">
        <v>7907</v>
      </c>
      <c r="D3799">
        <v>6000</v>
      </c>
      <c r="E3799" s="5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8358</v>
      </c>
      <c r="O3799" s="10">
        <f t="shared" si="354"/>
        <v>89.666666666666657</v>
      </c>
      <c r="P3799" s="5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4">
        <f t="shared" si="358"/>
        <v>42084.881539351853</v>
      </c>
      <c r="T3799" s="14">
        <f t="shared" si="359"/>
        <v>42114.881539351853</v>
      </c>
    </row>
    <row r="3800" spans="1:20" ht="45" x14ac:dyDescent="0.25">
      <c r="A3800">
        <v>3798</v>
      </c>
      <c r="B3800" s="3" t="s">
        <v>3795</v>
      </c>
      <c r="C3800" s="3" t="s">
        <v>7908</v>
      </c>
      <c r="D3800">
        <v>70000</v>
      </c>
      <c r="E3800" s="5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8358</v>
      </c>
      <c r="O3800" s="10">
        <f t="shared" si="354"/>
        <v>1.4642857142857144</v>
      </c>
      <c r="P3800" s="5">
        <f t="shared" si="355"/>
        <v>205</v>
      </c>
      <c r="Q3800" t="str">
        <f t="shared" si="356"/>
        <v>theater</v>
      </c>
      <c r="R3800" t="str">
        <f t="shared" si="357"/>
        <v>musical</v>
      </c>
      <c r="S3800" s="14">
        <f t="shared" si="358"/>
        <v>41831.722777777781</v>
      </c>
      <c r="T3800" s="14">
        <f t="shared" si="359"/>
        <v>41861.722777777781</v>
      </c>
    </row>
    <row r="3801" spans="1:20" ht="30" x14ac:dyDescent="0.25">
      <c r="A3801">
        <v>3799</v>
      </c>
      <c r="B3801" s="3" t="s">
        <v>3796</v>
      </c>
      <c r="C3801" s="3" t="s">
        <v>7909</v>
      </c>
      <c r="D3801">
        <v>10000</v>
      </c>
      <c r="E3801" s="5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8358</v>
      </c>
      <c r="O3801" s="10">
        <f t="shared" si="354"/>
        <v>4.0199999999999996</v>
      </c>
      <c r="P3801" s="5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4">
        <f t="shared" si="358"/>
        <v>42410.93105324074</v>
      </c>
      <c r="T3801" s="14">
        <f t="shared" si="359"/>
        <v>42440.93105324074</v>
      </c>
    </row>
    <row r="3802" spans="1:20" ht="45" x14ac:dyDescent="0.25">
      <c r="A3802">
        <v>3800</v>
      </c>
      <c r="B3802" s="3" t="s">
        <v>3797</v>
      </c>
      <c r="C3802" s="3" t="s">
        <v>7910</v>
      </c>
      <c r="D3802">
        <v>22000</v>
      </c>
      <c r="E3802" s="5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8358</v>
      </c>
      <c r="O3802" s="10">
        <f t="shared" si="354"/>
        <v>4.004545454545454</v>
      </c>
      <c r="P3802" s="5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4">
        <f t="shared" si="358"/>
        <v>41982.737071759257</v>
      </c>
      <c r="T3802" s="14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 s="5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8358</v>
      </c>
      <c r="O3803" s="10">
        <f t="shared" si="354"/>
        <v>8.52</v>
      </c>
      <c r="P3803" s="5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4">
        <f t="shared" si="358"/>
        <v>41975.676111111112</v>
      </c>
      <c r="T3803" s="14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 s="5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8358</v>
      </c>
      <c r="O3804" s="10">
        <f t="shared" si="354"/>
        <v>0</v>
      </c>
      <c r="P3804" s="5" t="str">
        <f t="shared" si="355"/>
        <v>0</v>
      </c>
      <c r="Q3804" t="str">
        <f t="shared" si="356"/>
        <v>theater</v>
      </c>
      <c r="R3804" t="str">
        <f t="shared" si="357"/>
        <v>musical</v>
      </c>
      <c r="S3804" s="14">
        <f t="shared" si="358"/>
        <v>42269.126226851848</v>
      </c>
      <c r="T3804" s="14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 s="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8358</v>
      </c>
      <c r="O3805" s="10">
        <f t="shared" si="354"/>
        <v>19.650000000000002</v>
      </c>
      <c r="P3805" s="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4">
        <f t="shared" si="358"/>
        <v>42403.971851851849</v>
      </c>
      <c r="T3805" s="14">
        <f t="shared" si="359"/>
        <v>42433.971851851849</v>
      </c>
    </row>
    <row r="3806" spans="1:20" ht="45" x14ac:dyDescent="0.25">
      <c r="A3806">
        <v>3804</v>
      </c>
      <c r="B3806" s="3" t="s">
        <v>3801</v>
      </c>
      <c r="C3806" s="3" t="s">
        <v>7914</v>
      </c>
      <c r="D3806">
        <v>8000</v>
      </c>
      <c r="E3806" s="5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8358</v>
      </c>
      <c r="O3806" s="10">
        <f t="shared" si="354"/>
        <v>0</v>
      </c>
      <c r="P3806" s="5" t="str">
        <f t="shared" si="355"/>
        <v>0</v>
      </c>
      <c r="Q3806" t="str">
        <f t="shared" si="356"/>
        <v>theater</v>
      </c>
      <c r="R3806" t="str">
        <f t="shared" si="357"/>
        <v>musical</v>
      </c>
      <c r="S3806" s="14">
        <f t="shared" si="358"/>
        <v>42527.00953703704</v>
      </c>
      <c r="T3806" s="14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 s="5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8358</v>
      </c>
      <c r="O3807" s="10">
        <f t="shared" si="354"/>
        <v>2E-3</v>
      </c>
      <c r="P3807" s="5">
        <f t="shared" si="355"/>
        <v>1.5</v>
      </c>
      <c r="Q3807" t="str">
        <f t="shared" si="356"/>
        <v>theater</v>
      </c>
      <c r="R3807" t="str">
        <f t="shared" si="357"/>
        <v>musical</v>
      </c>
      <c r="S3807" s="14">
        <f t="shared" si="358"/>
        <v>41849.887037037035</v>
      </c>
      <c r="T3807" s="14">
        <f t="shared" si="359"/>
        <v>41909.887037037035</v>
      </c>
    </row>
    <row r="3808" spans="1:20" ht="45" x14ac:dyDescent="0.25">
      <c r="A3808">
        <v>3806</v>
      </c>
      <c r="B3808" s="3" t="s">
        <v>3803</v>
      </c>
      <c r="C3808" s="3" t="s">
        <v>7916</v>
      </c>
      <c r="D3808">
        <v>7500</v>
      </c>
      <c r="E3808" s="5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8358</v>
      </c>
      <c r="O3808" s="10">
        <f t="shared" si="354"/>
        <v>6.6666666666666666E-2</v>
      </c>
      <c r="P3808" s="5">
        <f t="shared" si="355"/>
        <v>5</v>
      </c>
      <c r="Q3808" t="str">
        <f t="shared" si="356"/>
        <v>theater</v>
      </c>
      <c r="R3808" t="str">
        <f t="shared" si="357"/>
        <v>musical</v>
      </c>
      <c r="S3808" s="14">
        <f t="shared" si="358"/>
        <v>41799.259039351848</v>
      </c>
      <c r="T3808" s="14">
        <f t="shared" si="359"/>
        <v>41819.259039351848</v>
      </c>
    </row>
    <row r="3809" spans="1:20" ht="45" x14ac:dyDescent="0.25">
      <c r="A3809">
        <v>3807</v>
      </c>
      <c r="B3809" s="3" t="s">
        <v>3804</v>
      </c>
      <c r="C3809" s="3" t="s">
        <v>7917</v>
      </c>
      <c r="D3809">
        <v>1500</v>
      </c>
      <c r="E3809" s="5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8358</v>
      </c>
      <c r="O3809" s="10">
        <f t="shared" si="354"/>
        <v>30.333333333333336</v>
      </c>
      <c r="P3809" s="5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4">
        <f t="shared" si="358"/>
        <v>42090.909016203703</v>
      </c>
      <c r="T3809" s="14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 s="5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8324</v>
      </c>
      <c r="O3810" s="10">
        <f t="shared" si="354"/>
        <v>100</v>
      </c>
      <c r="P3810" s="5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4">
        <f t="shared" si="358"/>
        <v>42059.453923611116</v>
      </c>
      <c r="T3810" s="14">
        <f t="shared" si="359"/>
        <v>42119.412256944444</v>
      </c>
    </row>
    <row r="3811" spans="1:20" ht="45" x14ac:dyDescent="0.25">
      <c r="A3811">
        <v>3809</v>
      </c>
      <c r="B3811" s="3" t="s">
        <v>3806</v>
      </c>
      <c r="C3811" s="3" t="s">
        <v>7919</v>
      </c>
      <c r="D3811">
        <v>2000</v>
      </c>
      <c r="E3811" s="5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8324</v>
      </c>
      <c r="O3811" s="10">
        <f t="shared" si="354"/>
        <v>101.25</v>
      </c>
      <c r="P3811" s="5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4">
        <f t="shared" si="358"/>
        <v>41800.526701388888</v>
      </c>
      <c r="T3811" s="14">
        <f t="shared" si="359"/>
        <v>41850.958333333336</v>
      </c>
    </row>
    <row r="3812" spans="1:20" ht="45" x14ac:dyDescent="0.25">
      <c r="A3812">
        <v>3810</v>
      </c>
      <c r="B3812" s="3" t="s">
        <v>3807</v>
      </c>
      <c r="C3812" s="3" t="s">
        <v>7920</v>
      </c>
      <c r="D3812">
        <v>1500</v>
      </c>
      <c r="E3812" s="5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8324</v>
      </c>
      <c r="O3812" s="10">
        <f t="shared" si="354"/>
        <v>121.73333333333333</v>
      </c>
      <c r="P3812" s="5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4">
        <f t="shared" si="358"/>
        <v>42054.849050925928</v>
      </c>
      <c r="T3812" s="14">
        <f t="shared" si="359"/>
        <v>42084.807384259257</v>
      </c>
    </row>
    <row r="3813" spans="1:20" ht="45" x14ac:dyDescent="0.25">
      <c r="A3813">
        <v>3811</v>
      </c>
      <c r="B3813" s="3" t="s">
        <v>3808</v>
      </c>
      <c r="C3813" s="3" t="s">
        <v>7921</v>
      </c>
      <c r="D3813">
        <v>250</v>
      </c>
      <c r="E3813" s="5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8324</v>
      </c>
      <c r="O3813" s="10">
        <f t="shared" si="354"/>
        <v>330</v>
      </c>
      <c r="P3813" s="5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4">
        <f t="shared" si="358"/>
        <v>42487.62700231481</v>
      </c>
      <c r="T3813" s="14">
        <f t="shared" si="359"/>
        <v>42521.458333333328</v>
      </c>
    </row>
    <row r="3814" spans="1:20" ht="45" x14ac:dyDescent="0.25">
      <c r="A3814">
        <v>3812</v>
      </c>
      <c r="B3814" s="3" t="s">
        <v>3809</v>
      </c>
      <c r="C3814" s="3" t="s">
        <v>7922</v>
      </c>
      <c r="D3814">
        <v>2000</v>
      </c>
      <c r="E3814" s="5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8324</v>
      </c>
      <c r="O3814" s="10">
        <f t="shared" si="354"/>
        <v>109.55</v>
      </c>
      <c r="P3814" s="5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4">
        <f t="shared" si="358"/>
        <v>42109.751250000001</v>
      </c>
      <c r="T3814" s="14">
        <f t="shared" si="359"/>
        <v>42156.165972222225</v>
      </c>
    </row>
    <row r="3815" spans="1:20" ht="45" x14ac:dyDescent="0.25">
      <c r="A3815">
        <v>3813</v>
      </c>
      <c r="B3815" s="3" t="s">
        <v>3810</v>
      </c>
      <c r="C3815" s="3" t="s">
        <v>7923</v>
      </c>
      <c r="D3815">
        <v>2100</v>
      </c>
      <c r="E3815" s="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8324</v>
      </c>
      <c r="O3815" s="10">
        <f t="shared" si="354"/>
        <v>100.95190476190474</v>
      </c>
      <c r="P3815" s="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4">
        <f t="shared" si="358"/>
        <v>42497.275706018518</v>
      </c>
      <c r="T3815" s="14">
        <f t="shared" si="359"/>
        <v>42535.904861111107</v>
      </c>
    </row>
    <row r="3816" spans="1:20" ht="45" x14ac:dyDescent="0.25">
      <c r="A3816">
        <v>3814</v>
      </c>
      <c r="B3816" s="3" t="s">
        <v>3811</v>
      </c>
      <c r="C3816" s="3" t="s">
        <v>7924</v>
      </c>
      <c r="D3816">
        <v>1500</v>
      </c>
      <c r="E3816" s="5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8324</v>
      </c>
      <c r="O3816" s="10">
        <f t="shared" si="354"/>
        <v>140.13333333333333</v>
      </c>
      <c r="P3816" s="5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4">
        <f t="shared" si="358"/>
        <v>42058.904074074075</v>
      </c>
      <c r="T3816" s="14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 s="5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8324</v>
      </c>
      <c r="O3817" s="10">
        <f t="shared" si="354"/>
        <v>100.001</v>
      </c>
      <c r="P3817" s="5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4">
        <f t="shared" si="358"/>
        <v>42207.259918981479</v>
      </c>
      <c r="T3817" s="14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 s="5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8324</v>
      </c>
      <c r="O3818" s="10">
        <f t="shared" si="354"/>
        <v>119.238</v>
      </c>
      <c r="P3818" s="5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4">
        <f t="shared" si="358"/>
        <v>41807.690081018518</v>
      </c>
      <c r="T3818" s="14">
        <f t="shared" si="359"/>
        <v>41837.690081018518</v>
      </c>
    </row>
    <row r="3819" spans="1:20" ht="45" x14ac:dyDescent="0.25">
      <c r="A3819">
        <v>3817</v>
      </c>
      <c r="B3819" s="3" t="s">
        <v>3814</v>
      </c>
      <c r="C3819" s="3" t="s">
        <v>7927</v>
      </c>
      <c r="D3819">
        <v>2000</v>
      </c>
      <c r="E3819" s="5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8324</v>
      </c>
      <c r="O3819" s="10">
        <f t="shared" si="354"/>
        <v>107.25</v>
      </c>
      <c r="P3819" s="5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4">
        <f t="shared" si="358"/>
        <v>42284.69694444444</v>
      </c>
      <c r="T3819" s="14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 s="5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8324</v>
      </c>
      <c r="O3820" s="10">
        <f t="shared" si="354"/>
        <v>227.99999999999997</v>
      </c>
      <c r="P3820" s="5">
        <f t="shared" si="355"/>
        <v>57</v>
      </c>
      <c r="Q3820" t="str">
        <f t="shared" si="356"/>
        <v>theater</v>
      </c>
      <c r="R3820" t="str">
        <f t="shared" si="357"/>
        <v>plays</v>
      </c>
      <c r="S3820" s="14">
        <f t="shared" si="358"/>
        <v>42045.84238425926</v>
      </c>
      <c r="T3820" s="14">
        <f t="shared" si="359"/>
        <v>42075.800717592589</v>
      </c>
    </row>
    <row r="3821" spans="1:20" ht="30" x14ac:dyDescent="0.25">
      <c r="A3821">
        <v>3819</v>
      </c>
      <c r="B3821" s="3" t="s">
        <v>3816</v>
      </c>
      <c r="C3821" s="3" t="s">
        <v>7817</v>
      </c>
      <c r="D3821">
        <v>1000</v>
      </c>
      <c r="E3821" s="5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8324</v>
      </c>
      <c r="O3821" s="10">
        <f t="shared" si="354"/>
        <v>106.4</v>
      </c>
      <c r="P3821" s="5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4">
        <f t="shared" si="358"/>
        <v>42184.209537037037</v>
      </c>
      <c r="T3821" s="14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 s="5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8324</v>
      </c>
      <c r="O3822" s="10">
        <f t="shared" si="354"/>
        <v>143.33333333333334</v>
      </c>
      <c r="P3822" s="5">
        <f t="shared" si="355"/>
        <v>21.5</v>
      </c>
      <c r="Q3822" t="str">
        <f t="shared" si="356"/>
        <v>theater</v>
      </c>
      <c r="R3822" t="str">
        <f t="shared" si="357"/>
        <v>plays</v>
      </c>
      <c r="S3822" s="14">
        <f t="shared" si="358"/>
        <v>42160.651817129634</v>
      </c>
      <c r="T3822" s="14">
        <f t="shared" si="359"/>
        <v>42190.651817129634</v>
      </c>
    </row>
    <row r="3823" spans="1:20" ht="45" x14ac:dyDescent="0.25">
      <c r="A3823">
        <v>3821</v>
      </c>
      <c r="B3823" s="3" t="s">
        <v>3818</v>
      </c>
      <c r="C3823" s="3" t="s">
        <v>7930</v>
      </c>
      <c r="D3823">
        <v>3500</v>
      </c>
      <c r="E3823" s="5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8324</v>
      </c>
      <c r="O3823" s="10">
        <f t="shared" si="354"/>
        <v>104.54285714285714</v>
      </c>
      <c r="P3823" s="5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4">
        <f t="shared" si="358"/>
        <v>42341.180636574078</v>
      </c>
      <c r="T3823" s="14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 s="5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8324</v>
      </c>
      <c r="O3824" s="10">
        <f t="shared" si="354"/>
        <v>110.02000000000001</v>
      </c>
      <c r="P3824" s="5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4">
        <f t="shared" si="358"/>
        <v>42329.838159722218</v>
      </c>
      <c r="T3824" s="14">
        <f t="shared" si="359"/>
        <v>42388.957638888889</v>
      </c>
    </row>
    <row r="3825" spans="1:20" ht="45" x14ac:dyDescent="0.25">
      <c r="A3825">
        <v>3823</v>
      </c>
      <c r="B3825" s="3" t="s">
        <v>3820</v>
      </c>
      <c r="C3825" s="3" t="s">
        <v>7932</v>
      </c>
      <c r="D3825">
        <v>2500</v>
      </c>
      <c r="E3825" s="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8324</v>
      </c>
      <c r="O3825" s="10">
        <f t="shared" si="354"/>
        <v>106</v>
      </c>
      <c r="P3825" s="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4">
        <f t="shared" si="358"/>
        <v>42170.910231481481</v>
      </c>
      <c r="T3825" s="14">
        <f t="shared" si="359"/>
        <v>42205.165972222225</v>
      </c>
    </row>
    <row r="3826" spans="1:20" ht="45" x14ac:dyDescent="0.25">
      <c r="A3826">
        <v>3824</v>
      </c>
      <c r="B3826" s="3" t="s">
        <v>3821</v>
      </c>
      <c r="C3826" s="3" t="s">
        <v>7933</v>
      </c>
      <c r="D3826">
        <v>250</v>
      </c>
      <c r="E3826" s="5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8324</v>
      </c>
      <c r="O3826" s="10">
        <f t="shared" si="354"/>
        <v>108</v>
      </c>
      <c r="P3826" s="5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4">
        <f t="shared" si="358"/>
        <v>42571.626192129625</v>
      </c>
      <c r="T3826" s="14">
        <f t="shared" si="359"/>
        <v>42583.570138888885</v>
      </c>
    </row>
    <row r="3827" spans="1:20" ht="45" x14ac:dyDescent="0.25">
      <c r="A3827">
        <v>3825</v>
      </c>
      <c r="B3827" s="3" t="s">
        <v>3822</v>
      </c>
      <c r="C3827" s="3" t="s">
        <v>7934</v>
      </c>
      <c r="D3827">
        <v>5000</v>
      </c>
      <c r="E3827" s="5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8324</v>
      </c>
      <c r="O3827" s="10">
        <f t="shared" si="354"/>
        <v>105.42</v>
      </c>
      <c r="P3827" s="5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4">
        <f t="shared" si="358"/>
        <v>42151.069606481484</v>
      </c>
      <c r="T3827" s="14">
        <f t="shared" si="359"/>
        <v>42172.069606481484</v>
      </c>
    </row>
    <row r="3828" spans="1:20" ht="30" x14ac:dyDescent="0.25">
      <c r="A3828">
        <v>3826</v>
      </c>
      <c r="B3828" s="3" t="s">
        <v>3823</v>
      </c>
      <c r="C3828" s="3" t="s">
        <v>7935</v>
      </c>
      <c r="D3828">
        <v>600</v>
      </c>
      <c r="E3828" s="5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8324</v>
      </c>
      <c r="O3828" s="10">
        <f t="shared" si="354"/>
        <v>119.16666666666667</v>
      </c>
      <c r="P3828" s="5">
        <f t="shared" si="355"/>
        <v>27.5</v>
      </c>
      <c r="Q3828" t="str">
        <f t="shared" si="356"/>
        <v>theater</v>
      </c>
      <c r="R3828" t="str">
        <f t="shared" si="357"/>
        <v>plays</v>
      </c>
      <c r="S3828" s="14">
        <f t="shared" si="358"/>
        <v>42101.423541666663</v>
      </c>
      <c r="T3828" s="14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 s="5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8324</v>
      </c>
      <c r="O3829" s="10">
        <f t="shared" si="354"/>
        <v>152.66666666666666</v>
      </c>
      <c r="P3829" s="5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4">
        <f t="shared" si="358"/>
        <v>42034.928252314814</v>
      </c>
      <c r="T3829" s="14">
        <f t="shared" si="359"/>
        <v>42090</v>
      </c>
    </row>
    <row r="3830" spans="1:20" ht="45" x14ac:dyDescent="0.25">
      <c r="A3830">
        <v>3828</v>
      </c>
      <c r="B3830" s="3" t="s">
        <v>3825</v>
      </c>
      <c r="C3830" s="3" t="s">
        <v>7937</v>
      </c>
      <c r="D3830">
        <v>5000</v>
      </c>
      <c r="E3830" s="5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8324</v>
      </c>
      <c r="O3830" s="10">
        <f t="shared" si="354"/>
        <v>100</v>
      </c>
      <c r="P3830" s="5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4">
        <f t="shared" si="358"/>
        <v>41944.527627314819</v>
      </c>
      <c r="T3830" s="14">
        <f t="shared" si="359"/>
        <v>42004.569293981483</v>
      </c>
    </row>
    <row r="3831" spans="1:20" ht="45" x14ac:dyDescent="0.25">
      <c r="A3831">
        <v>3829</v>
      </c>
      <c r="B3831" s="3" t="s">
        <v>3826</v>
      </c>
      <c r="C3831" s="3" t="s">
        <v>7938</v>
      </c>
      <c r="D3831">
        <v>500</v>
      </c>
      <c r="E3831" s="5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8324</v>
      </c>
      <c r="O3831" s="10">
        <f t="shared" si="354"/>
        <v>100.2</v>
      </c>
      <c r="P3831" s="5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4">
        <f t="shared" si="358"/>
        <v>42593.865405092598</v>
      </c>
      <c r="T3831" s="14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 s="5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8324</v>
      </c>
      <c r="O3832" s="10">
        <f t="shared" si="354"/>
        <v>225</v>
      </c>
      <c r="P3832" s="5">
        <f t="shared" si="355"/>
        <v>75</v>
      </c>
      <c r="Q3832" t="str">
        <f t="shared" si="356"/>
        <v>theater</v>
      </c>
      <c r="R3832" t="str">
        <f t="shared" si="357"/>
        <v>plays</v>
      </c>
      <c r="S3832" s="14">
        <f t="shared" si="358"/>
        <v>42503.740868055553</v>
      </c>
      <c r="T3832" s="14">
        <f t="shared" si="359"/>
        <v>42517.740868055553</v>
      </c>
    </row>
    <row r="3833" spans="1:20" ht="45" x14ac:dyDescent="0.25">
      <c r="A3833">
        <v>3831</v>
      </c>
      <c r="B3833" s="3" t="s">
        <v>3828</v>
      </c>
      <c r="C3833" s="3" t="s">
        <v>7940</v>
      </c>
      <c r="D3833">
        <v>500</v>
      </c>
      <c r="E3833" s="5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8324</v>
      </c>
      <c r="O3833" s="10">
        <f t="shared" si="354"/>
        <v>106.02199999999999</v>
      </c>
      <c r="P3833" s="5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4">
        <f t="shared" si="358"/>
        <v>41927.848900462966</v>
      </c>
      <c r="T3833" s="14">
        <f t="shared" si="359"/>
        <v>41948.890567129631</v>
      </c>
    </row>
    <row r="3834" spans="1:20" ht="45" x14ac:dyDescent="0.25">
      <c r="A3834">
        <v>3832</v>
      </c>
      <c r="B3834" s="3" t="s">
        <v>3829</v>
      </c>
      <c r="C3834" s="3" t="s">
        <v>7941</v>
      </c>
      <c r="D3834">
        <v>1200</v>
      </c>
      <c r="E3834" s="5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8324</v>
      </c>
      <c r="O3834" s="10">
        <f t="shared" si="354"/>
        <v>104.66666666666666</v>
      </c>
      <c r="P3834" s="5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4">
        <f t="shared" si="358"/>
        <v>42375.114988425921</v>
      </c>
      <c r="T3834" s="14">
        <f t="shared" si="359"/>
        <v>42420.114988425921</v>
      </c>
    </row>
    <row r="3835" spans="1:20" ht="45" x14ac:dyDescent="0.25">
      <c r="A3835">
        <v>3833</v>
      </c>
      <c r="B3835" s="3" t="s">
        <v>3830</v>
      </c>
      <c r="C3835" s="3" t="s">
        <v>7942</v>
      </c>
      <c r="D3835">
        <v>1200</v>
      </c>
      <c r="E3835" s="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8324</v>
      </c>
      <c r="O3835" s="10">
        <f t="shared" si="354"/>
        <v>116.66666666666667</v>
      </c>
      <c r="P3835" s="5">
        <f t="shared" si="355"/>
        <v>70</v>
      </c>
      <c r="Q3835" t="str">
        <f t="shared" si="356"/>
        <v>theater</v>
      </c>
      <c r="R3835" t="str">
        <f t="shared" si="357"/>
        <v>plays</v>
      </c>
      <c r="S3835" s="14">
        <f t="shared" si="358"/>
        <v>41963.872361111105</v>
      </c>
      <c r="T3835" s="14">
        <f t="shared" si="359"/>
        <v>41974.797916666663</v>
      </c>
    </row>
    <row r="3836" spans="1:20" ht="45" x14ac:dyDescent="0.25">
      <c r="A3836">
        <v>3834</v>
      </c>
      <c r="B3836" s="3" t="s">
        <v>3831</v>
      </c>
      <c r="C3836" s="3" t="s">
        <v>7943</v>
      </c>
      <c r="D3836">
        <v>3000</v>
      </c>
      <c r="E3836" s="5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8324</v>
      </c>
      <c r="O3836" s="10">
        <f t="shared" si="354"/>
        <v>109.03333333333333</v>
      </c>
      <c r="P3836" s="5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4">
        <f t="shared" si="358"/>
        <v>42143.445219907408</v>
      </c>
      <c r="T3836" s="14">
        <f t="shared" si="359"/>
        <v>42173.445219907408</v>
      </c>
    </row>
    <row r="3837" spans="1:20" ht="45" x14ac:dyDescent="0.25">
      <c r="A3837">
        <v>3835</v>
      </c>
      <c r="B3837" s="3" t="s">
        <v>3832</v>
      </c>
      <c r="C3837" s="3" t="s">
        <v>7944</v>
      </c>
      <c r="D3837">
        <v>200</v>
      </c>
      <c r="E3837" s="5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8324</v>
      </c>
      <c r="O3837" s="10">
        <f t="shared" si="354"/>
        <v>160</v>
      </c>
      <c r="P3837" s="5">
        <f t="shared" si="355"/>
        <v>40</v>
      </c>
      <c r="Q3837" t="str">
        <f t="shared" si="356"/>
        <v>theater</v>
      </c>
      <c r="R3837" t="str">
        <f t="shared" si="357"/>
        <v>plays</v>
      </c>
      <c r="S3837" s="14">
        <f t="shared" si="358"/>
        <v>42460.94222222222</v>
      </c>
      <c r="T3837" s="14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 s="5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8324</v>
      </c>
      <c r="O3838" s="10">
        <f t="shared" si="354"/>
        <v>112.5</v>
      </c>
      <c r="P3838" s="5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4">
        <f t="shared" si="358"/>
        <v>42553.926527777774</v>
      </c>
      <c r="T3838" s="14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 s="5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8324</v>
      </c>
      <c r="O3839" s="10">
        <f t="shared" si="354"/>
        <v>102.1</v>
      </c>
      <c r="P3839" s="5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4">
        <f t="shared" si="358"/>
        <v>42152.765717592592</v>
      </c>
      <c r="T3839" s="14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 s="5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8324</v>
      </c>
      <c r="O3840" s="10">
        <f t="shared" si="354"/>
        <v>100.824</v>
      </c>
      <c r="P3840" s="5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4">
        <f t="shared" si="358"/>
        <v>42116.710752314815</v>
      </c>
      <c r="T3840" s="14">
        <f t="shared" si="359"/>
        <v>42146.710752314815</v>
      </c>
    </row>
    <row r="3841" spans="1:20" ht="45" x14ac:dyDescent="0.25">
      <c r="A3841">
        <v>3839</v>
      </c>
      <c r="B3841" s="3" t="s">
        <v>3836</v>
      </c>
      <c r="C3841" s="3" t="s">
        <v>7948</v>
      </c>
      <c r="D3841">
        <v>2000</v>
      </c>
      <c r="E3841" s="5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8324</v>
      </c>
      <c r="O3841" s="10">
        <f t="shared" si="354"/>
        <v>101.25</v>
      </c>
      <c r="P3841" s="5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4">
        <f t="shared" si="358"/>
        <v>42155.142638888887</v>
      </c>
      <c r="T3841" s="14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 s="5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8324</v>
      </c>
      <c r="O3842" s="10">
        <f t="shared" ref="O3842:O3905" si="360">(E3842/D3842)*100</f>
        <v>6500</v>
      </c>
      <c r="P3842" s="5">
        <f t="shared" ref="P3842:P3905" si="361">IFERROR((E3842/L3842),"0")</f>
        <v>21.666666666666668</v>
      </c>
      <c r="Q3842" t="str">
        <f t="shared" ref="Q3842:Q3905" si="362">LEFT(N3842,FIND("/",N3842)-1)</f>
        <v>theater</v>
      </c>
      <c r="R3842" t="str">
        <f t="shared" ref="R3842:R3905" si="363">RIGHT(N3842,LEN(N3842)-SEARCH("/",N3842))</f>
        <v>plays</v>
      </c>
      <c r="S3842" s="14">
        <f t="shared" ref="S3842:S3905" si="364">(((J3842/60)/60)/24) + DATE(1970,1,1)</f>
        <v>42432.701724537037</v>
      </c>
      <c r="T3842" s="14">
        <f t="shared" ref="T3842:T3905" si="365">(((I3842/60)/60)/24) + DATE(1970,1,1)</f>
        <v>42457.660057870366</v>
      </c>
    </row>
    <row r="3843" spans="1:20" ht="45" x14ac:dyDescent="0.25">
      <c r="A3843">
        <v>3841</v>
      </c>
      <c r="B3843" s="3" t="s">
        <v>3838</v>
      </c>
      <c r="C3843" s="3" t="s">
        <v>7950</v>
      </c>
      <c r="D3843">
        <v>10000</v>
      </c>
      <c r="E3843" s="5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8324</v>
      </c>
      <c r="O3843" s="10">
        <f t="shared" si="360"/>
        <v>8.7200000000000006</v>
      </c>
      <c r="P3843" s="5">
        <f t="shared" si="361"/>
        <v>25.647058823529413</v>
      </c>
      <c r="Q3843" t="str">
        <f t="shared" si="362"/>
        <v>theater</v>
      </c>
      <c r="R3843" t="str">
        <f t="shared" si="363"/>
        <v>plays</v>
      </c>
      <c r="S3843" s="14">
        <f t="shared" si="364"/>
        <v>41780.785729166666</v>
      </c>
      <c r="T3843" s="14">
        <f t="shared" si="365"/>
        <v>41840.785729166666</v>
      </c>
    </row>
    <row r="3844" spans="1:20" ht="45" x14ac:dyDescent="0.25">
      <c r="A3844">
        <v>3842</v>
      </c>
      <c r="B3844" s="3" t="s">
        <v>3839</v>
      </c>
      <c r="C3844" s="3" t="s">
        <v>7951</v>
      </c>
      <c r="D3844">
        <v>5000</v>
      </c>
      <c r="E3844" s="5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8324</v>
      </c>
      <c r="O3844" s="10">
        <f t="shared" si="360"/>
        <v>21.94</v>
      </c>
      <c r="P3844" s="5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4">
        <f t="shared" si="364"/>
        <v>41740.493657407409</v>
      </c>
      <c r="T3844" s="14">
        <f t="shared" si="365"/>
        <v>41770.493657407409</v>
      </c>
    </row>
    <row r="3845" spans="1:20" ht="45" x14ac:dyDescent="0.25">
      <c r="A3845">
        <v>3843</v>
      </c>
      <c r="B3845" s="3" t="s">
        <v>3840</v>
      </c>
      <c r="C3845" s="3" t="s">
        <v>7952</v>
      </c>
      <c r="D3845">
        <v>5000</v>
      </c>
      <c r="E3845" s="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8324</v>
      </c>
      <c r="O3845" s="10">
        <f t="shared" si="360"/>
        <v>21.3</v>
      </c>
      <c r="P3845" s="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4">
        <f t="shared" si="364"/>
        <v>41766.072500000002</v>
      </c>
      <c r="T3845" s="14">
        <f t="shared" si="365"/>
        <v>41791.072500000002</v>
      </c>
    </row>
    <row r="3846" spans="1:20" ht="45" x14ac:dyDescent="0.25">
      <c r="A3846">
        <v>3844</v>
      </c>
      <c r="B3846" s="3" t="s">
        <v>3841</v>
      </c>
      <c r="C3846" s="3" t="s">
        <v>7953</v>
      </c>
      <c r="D3846">
        <v>9800</v>
      </c>
      <c r="E3846" s="5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8324</v>
      </c>
      <c r="O3846" s="10">
        <f t="shared" si="360"/>
        <v>41.489795918367342</v>
      </c>
      <c r="P3846" s="5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4">
        <f t="shared" si="364"/>
        <v>41766.617291666669</v>
      </c>
      <c r="T3846" s="14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 s="5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8324</v>
      </c>
      <c r="O3847" s="10">
        <f t="shared" si="360"/>
        <v>2.105</v>
      </c>
      <c r="P3847" s="5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4">
        <f t="shared" si="364"/>
        <v>42248.627013888887</v>
      </c>
      <c r="T3847" s="14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 s="5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8324</v>
      </c>
      <c r="O3848" s="10">
        <f t="shared" si="360"/>
        <v>2.7</v>
      </c>
      <c r="P3848" s="5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4">
        <f t="shared" si="364"/>
        <v>41885.221550925926</v>
      </c>
      <c r="T3848" s="14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 s="5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8324</v>
      </c>
      <c r="O3849" s="10">
        <f t="shared" si="360"/>
        <v>16.161904761904761</v>
      </c>
      <c r="P3849" s="5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4">
        <f t="shared" si="364"/>
        <v>42159.224432870367</v>
      </c>
      <c r="T3849" s="14">
        <f t="shared" si="365"/>
        <v>42204.224432870367</v>
      </c>
    </row>
    <row r="3850" spans="1:20" ht="45" x14ac:dyDescent="0.25">
      <c r="A3850">
        <v>3848</v>
      </c>
      <c r="B3850" s="3" t="s">
        <v>3845</v>
      </c>
      <c r="C3850" s="3" t="s">
        <v>7957</v>
      </c>
      <c r="D3850">
        <v>13000</v>
      </c>
      <c r="E3850" s="5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8324</v>
      </c>
      <c r="O3850" s="10">
        <f t="shared" si="360"/>
        <v>16.376923076923077</v>
      </c>
      <c r="P3850" s="5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4">
        <f t="shared" si="364"/>
        <v>42265.817002314812</v>
      </c>
      <c r="T3850" s="14">
        <f t="shared" si="365"/>
        <v>42295.817002314812</v>
      </c>
    </row>
    <row r="3851" spans="1:20" ht="45" x14ac:dyDescent="0.25">
      <c r="A3851">
        <v>3849</v>
      </c>
      <c r="B3851" s="3" t="s">
        <v>3846</v>
      </c>
      <c r="C3851" s="3" t="s">
        <v>7958</v>
      </c>
      <c r="D3851">
        <v>30000</v>
      </c>
      <c r="E3851" s="5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8324</v>
      </c>
      <c r="O3851" s="10">
        <f t="shared" si="360"/>
        <v>7.043333333333333</v>
      </c>
      <c r="P3851" s="5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4">
        <f t="shared" si="364"/>
        <v>42136.767175925925</v>
      </c>
      <c r="T3851" s="14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 s="5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8324</v>
      </c>
      <c r="O3852" s="10">
        <f t="shared" si="360"/>
        <v>3.8</v>
      </c>
      <c r="P3852" s="5">
        <f t="shared" si="361"/>
        <v>9.5</v>
      </c>
      <c r="Q3852" t="str">
        <f t="shared" si="362"/>
        <v>theater</v>
      </c>
      <c r="R3852" t="str">
        <f t="shared" si="363"/>
        <v>plays</v>
      </c>
      <c r="S3852" s="14">
        <f t="shared" si="364"/>
        <v>41975.124340277776</v>
      </c>
      <c r="T3852" s="14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 s="5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8324</v>
      </c>
      <c r="O3853" s="10">
        <f t="shared" si="360"/>
        <v>34.08</v>
      </c>
      <c r="P3853" s="5">
        <f t="shared" si="361"/>
        <v>35.5</v>
      </c>
      <c r="Q3853" t="str">
        <f t="shared" si="362"/>
        <v>theater</v>
      </c>
      <c r="R3853" t="str">
        <f t="shared" si="363"/>
        <v>plays</v>
      </c>
      <c r="S3853" s="14">
        <f t="shared" si="364"/>
        <v>42172.439571759256</v>
      </c>
      <c r="T3853" s="14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 s="5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8324</v>
      </c>
      <c r="O3854" s="10">
        <f t="shared" si="360"/>
        <v>0.2</v>
      </c>
      <c r="P3854" s="5">
        <f t="shared" si="361"/>
        <v>10</v>
      </c>
      <c r="Q3854" t="str">
        <f t="shared" si="362"/>
        <v>theater</v>
      </c>
      <c r="R3854" t="str">
        <f t="shared" si="363"/>
        <v>plays</v>
      </c>
      <c r="S3854" s="14">
        <f t="shared" si="364"/>
        <v>42065.190694444449</v>
      </c>
      <c r="T3854" s="14">
        <f t="shared" si="365"/>
        <v>42090.149027777778</v>
      </c>
    </row>
    <row r="3855" spans="1:20" ht="30" x14ac:dyDescent="0.25">
      <c r="A3855">
        <v>3853</v>
      </c>
      <c r="B3855" s="3" t="s">
        <v>3850</v>
      </c>
      <c r="C3855" s="3" t="s">
        <v>7962</v>
      </c>
      <c r="D3855">
        <v>100000</v>
      </c>
      <c r="E3855" s="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8324</v>
      </c>
      <c r="O3855" s="10">
        <f t="shared" si="360"/>
        <v>2.5999999999999999E-2</v>
      </c>
      <c r="P3855" s="5">
        <f t="shared" si="361"/>
        <v>13</v>
      </c>
      <c r="Q3855" t="str">
        <f t="shared" si="362"/>
        <v>theater</v>
      </c>
      <c r="R3855" t="str">
        <f t="shared" si="363"/>
        <v>plays</v>
      </c>
      <c r="S3855" s="14">
        <f t="shared" si="364"/>
        <v>41848.84002314815</v>
      </c>
      <c r="T3855" s="14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 s="5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8324</v>
      </c>
      <c r="O3856" s="10">
        <f t="shared" si="360"/>
        <v>16.254545454545454</v>
      </c>
      <c r="P3856" s="5">
        <f t="shared" si="361"/>
        <v>89.4</v>
      </c>
      <c r="Q3856" t="str">
        <f t="shared" si="362"/>
        <v>theater</v>
      </c>
      <c r="R3856" t="str">
        <f t="shared" si="363"/>
        <v>plays</v>
      </c>
      <c r="S3856" s="14">
        <f t="shared" si="364"/>
        <v>42103.884930555556</v>
      </c>
      <c r="T3856" s="14">
        <f t="shared" si="365"/>
        <v>42133.884930555556</v>
      </c>
    </row>
    <row r="3857" spans="1:20" ht="45" x14ac:dyDescent="0.25">
      <c r="A3857">
        <v>3855</v>
      </c>
      <c r="B3857" s="3" t="s">
        <v>3852</v>
      </c>
      <c r="C3857" s="3" t="s">
        <v>7964</v>
      </c>
      <c r="D3857">
        <v>1000</v>
      </c>
      <c r="E3857" s="5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8324</v>
      </c>
      <c r="O3857" s="10">
        <f t="shared" si="360"/>
        <v>2.5</v>
      </c>
      <c r="P3857" s="5">
        <f t="shared" si="361"/>
        <v>25</v>
      </c>
      <c r="Q3857" t="str">
        <f t="shared" si="362"/>
        <v>theater</v>
      </c>
      <c r="R3857" t="str">
        <f t="shared" si="363"/>
        <v>plays</v>
      </c>
      <c r="S3857" s="14">
        <f t="shared" si="364"/>
        <v>42059.970729166671</v>
      </c>
      <c r="T3857" s="14">
        <f t="shared" si="365"/>
        <v>42089.929062499999</v>
      </c>
    </row>
    <row r="3858" spans="1:20" ht="45" x14ac:dyDescent="0.25">
      <c r="A3858">
        <v>3856</v>
      </c>
      <c r="B3858" s="3" t="s">
        <v>3853</v>
      </c>
      <c r="C3858" s="3" t="s">
        <v>7965</v>
      </c>
      <c r="D3858">
        <v>5000</v>
      </c>
      <c r="E3858" s="5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8324</v>
      </c>
      <c r="O3858" s="10">
        <f t="shared" si="360"/>
        <v>0.02</v>
      </c>
      <c r="P3858" s="5">
        <f t="shared" si="361"/>
        <v>1</v>
      </c>
      <c r="Q3858" t="str">
        <f t="shared" si="362"/>
        <v>theater</v>
      </c>
      <c r="R3858" t="str">
        <f t="shared" si="363"/>
        <v>plays</v>
      </c>
      <c r="S3858" s="14">
        <f t="shared" si="364"/>
        <v>42041.743090277778</v>
      </c>
      <c r="T3858" s="14">
        <f t="shared" si="365"/>
        <v>42071.701423611114</v>
      </c>
    </row>
    <row r="3859" spans="1:20" ht="45" x14ac:dyDescent="0.25">
      <c r="A3859">
        <v>3857</v>
      </c>
      <c r="B3859" s="3" t="s">
        <v>3854</v>
      </c>
      <c r="C3859" s="3" t="s">
        <v>7966</v>
      </c>
      <c r="D3859">
        <v>5000</v>
      </c>
      <c r="E3859" s="5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8324</v>
      </c>
      <c r="O3859" s="10">
        <f t="shared" si="360"/>
        <v>5.2</v>
      </c>
      <c r="P3859" s="5">
        <f t="shared" si="361"/>
        <v>65</v>
      </c>
      <c r="Q3859" t="str">
        <f t="shared" si="362"/>
        <v>theater</v>
      </c>
      <c r="R3859" t="str">
        <f t="shared" si="363"/>
        <v>plays</v>
      </c>
      <c r="S3859" s="14">
        <f t="shared" si="364"/>
        <v>41829.73715277778</v>
      </c>
      <c r="T3859" s="14">
        <f t="shared" si="365"/>
        <v>41852.716666666667</v>
      </c>
    </row>
    <row r="3860" spans="1:20" ht="45" x14ac:dyDescent="0.25">
      <c r="A3860">
        <v>3858</v>
      </c>
      <c r="B3860" s="3" t="s">
        <v>3855</v>
      </c>
      <c r="C3860" s="3" t="s">
        <v>7967</v>
      </c>
      <c r="D3860">
        <v>500</v>
      </c>
      <c r="E3860" s="5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8324</v>
      </c>
      <c r="O3860" s="10">
        <f t="shared" si="360"/>
        <v>2</v>
      </c>
      <c r="P3860" s="5">
        <f t="shared" si="361"/>
        <v>10</v>
      </c>
      <c r="Q3860" t="str">
        <f t="shared" si="362"/>
        <v>theater</v>
      </c>
      <c r="R3860" t="str">
        <f t="shared" si="363"/>
        <v>plays</v>
      </c>
      <c r="S3860" s="14">
        <f t="shared" si="364"/>
        <v>42128.431064814817</v>
      </c>
      <c r="T3860" s="14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 s="5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8324</v>
      </c>
      <c r="O3861" s="10">
        <f t="shared" si="360"/>
        <v>0.04</v>
      </c>
      <c r="P3861" s="5">
        <f t="shared" si="361"/>
        <v>1</v>
      </c>
      <c r="Q3861" t="str">
        <f t="shared" si="362"/>
        <v>theater</v>
      </c>
      <c r="R3861" t="str">
        <f t="shared" si="363"/>
        <v>plays</v>
      </c>
      <c r="S3861" s="14">
        <f t="shared" si="364"/>
        <v>41789.893599537041</v>
      </c>
      <c r="T3861" s="14">
        <f t="shared" si="365"/>
        <v>41815.875</v>
      </c>
    </row>
    <row r="3862" spans="1:20" ht="45" x14ac:dyDescent="0.25">
      <c r="A3862">
        <v>3860</v>
      </c>
      <c r="B3862" s="3" t="s">
        <v>3857</v>
      </c>
      <c r="C3862" s="3" t="s">
        <v>7969</v>
      </c>
      <c r="D3862">
        <v>6000</v>
      </c>
      <c r="E3862" s="5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8324</v>
      </c>
      <c r="O3862" s="10">
        <f t="shared" si="360"/>
        <v>17.666666666666668</v>
      </c>
      <c r="P3862" s="5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4">
        <f t="shared" si="364"/>
        <v>41833.660995370366</v>
      </c>
      <c r="T3862" s="14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 s="5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8324</v>
      </c>
      <c r="O3863" s="10">
        <f t="shared" si="360"/>
        <v>5</v>
      </c>
      <c r="P3863" s="5">
        <f t="shared" si="361"/>
        <v>100</v>
      </c>
      <c r="Q3863" t="str">
        <f t="shared" si="362"/>
        <v>theater</v>
      </c>
      <c r="R3863" t="str">
        <f t="shared" si="363"/>
        <v>plays</v>
      </c>
      <c r="S3863" s="14">
        <f t="shared" si="364"/>
        <v>41914.590011574073</v>
      </c>
      <c r="T3863" s="14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 s="5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8324</v>
      </c>
      <c r="O3864" s="10">
        <f t="shared" si="360"/>
        <v>1.3333333333333334E-2</v>
      </c>
      <c r="P3864" s="5">
        <f t="shared" si="361"/>
        <v>1</v>
      </c>
      <c r="Q3864" t="str">
        <f t="shared" si="362"/>
        <v>theater</v>
      </c>
      <c r="R3864" t="str">
        <f t="shared" si="363"/>
        <v>plays</v>
      </c>
      <c r="S3864" s="14">
        <f t="shared" si="364"/>
        <v>42611.261064814811</v>
      </c>
      <c r="T3864" s="14">
        <f t="shared" si="365"/>
        <v>42625.707638888889</v>
      </c>
    </row>
    <row r="3865" spans="1:20" ht="45" x14ac:dyDescent="0.25">
      <c r="A3865">
        <v>3863</v>
      </c>
      <c r="B3865" s="3" t="s">
        <v>3860</v>
      </c>
      <c r="C3865" s="3" t="s">
        <v>7972</v>
      </c>
      <c r="D3865">
        <v>6000</v>
      </c>
      <c r="E3865" s="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8324</v>
      </c>
      <c r="O3865" s="10">
        <f t="shared" si="360"/>
        <v>0</v>
      </c>
      <c r="P3865" s="5" t="str">
        <f t="shared" si="361"/>
        <v>0</v>
      </c>
      <c r="Q3865" t="str">
        <f t="shared" si="362"/>
        <v>theater</v>
      </c>
      <c r="R3865" t="str">
        <f t="shared" si="363"/>
        <v>plays</v>
      </c>
      <c r="S3865" s="14">
        <f t="shared" si="364"/>
        <v>42253.633159722223</v>
      </c>
      <c r="T3865" s="14">
        <f t="shared" si="365"/>
        <v>42313.674826388888</v>
      </c>
    </row>
    <row r="3866" spans="1:20" ht="45" x14ac:dyDescent="0.25">
      <c r="A3866">
        <v>3864</v>
      </c>
      <c r="B3866" s="3" t="s">
        <v>3861</v>
      </c>
      <c r="C3866" s="3" t="s">
        <v>7973</v>
      </c>
      <c r="D3866">
        <v>5000</v>
      </c>
      <c r="E3866" s="5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8324</v>
      </c>
      <c r="O3866" s="10">
        <f t="shared" si="360"/>
        <v>1.2</v>
      </c>
      <c r="P3866" s="5">
        <f t="shared" si="361"/>
        <v>20</v>
      </c>
      <c r="Q3866" t="str">
        <f t="shared" si="362"/>
        <v>theater</v>
      </c>
      <c r="R3866" t="str">
        <f t="shared" si="363"/>
        <v>plays</v>
      </c>
      <c r="S3866" s="14">
        <f t="shared" si="364"/>
        <v>42295.891828703709</v>
      </c>
      <c r="T3866" s="14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 s="5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8324</v>
      </c>
      <c r="O3867" s="10">
        <f t="shared" si="360"/>
        <v>26.937422295897225</v>
      </c>
      <c r="P3867" s="5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4">
        <f t="shared" si="364"/>
        <v>41841.651597222226</v>
      </c>
      <c r="T3867" s="14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 s="5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8324</v>
      </c>
      <c r="O3868" s="10">
        <f t="shared" si="360"/>
        <v>0.54999999999999993</v>
      </c>
      <c r="P3868" s="5">
        <f t="shared" si="361"/>
        <v>5.5</v>
      </c>
      <c r="Q3868" t="str">
        <f t="shared" si="362"/>
        <v>theater</v>
      </c>
      <c r="R3868" t="str">
        <f t="shared" si="363"/>
        <v>plays</v>
      </c>
      <c r="S3868" s="14">
        <f t="shared" si="364"/>
        <v>42402.947002314817</v>
      </c>
      <c r="T3868" s="14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 s="5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8324</v>
      </c>
      <c r="O3869" s="10">
        <f t="shared" si="360"/>
        <v>12.55</v>
      </c>
      <c r="P3869" s="5">
        <f t="shared" si="361"/>
        <v>50.2</v>
      </c>
      <c r="Q3869" t="str">
        <f t="shared" si="362"/>
        <v>theater</v>
      </c>
      <c r="R3869" t="str">
        <f t="shared" si="363"/>
        <v>plays</v>
      </c>
      <c r="S3869" s="14">
        <f t="shared" si="364"/>
        <v>42509.814108796301</v>
      </c>
      <c r="T3869" s="14">
        <f t="shared" si="365"/>
        <v>42539.814108796301</v>
      </c>
    </row>
    <row r="3870" spans="1:20" x14ac:dyDescent="0.25">
      <c r="A3870">
        <v>3868</v>
      </c>
      <c r="B3870" s="3" t="s">
        <v>3865</v>
      </c>
      <c r="C3870" s="3" t="s">
        <v>7977</v>
      </c>
      <c r="D3870">
        <v>5000</v>
      </c>
      <c r="E3870" s="5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8358</v>
      </c>
      <c r="O3870" s="10">
        <f t="shared" si="360"/>
        <v>0.2</v>
      </c>
      <c r="P3870" s="5">
        <f t="shared" si="361"/>
        <v>10</v>
      </c>
      <c r="Q3870" t="str">
        <f t="shared" si="362"/>
        <v>theater</v>
      </c>
      <c r="R3870" t="str">
        <f t="shared" si="363"/>
        <v>musical</v>
      </c>
      <c r="S3870" s="14">
        <f t="shared" si="364"/>
        <v>41865.659780092588</v>
      </c>
      <c r="T3870" s="14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 s="5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8358</v>
      </c>
      <c r="O3871" s="10">
        <f t="shared" si="360"/>
        <v>3.4474868431088401</v>
      </c>
      <c r="P3871" s="5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4">
        <f t="shared" si="364"/>
        <v>42047.724444444444</v>
      </c>
      <c r="T3871" s="14">
        <f t="shared" si="365"/>
        <v>42077.132638888885</v>
      </c>
    </row>
    <row r="3872" spans="1:20" ht="45" x14ac:dyDescent="0.25">
      <c r="A3872">
        <v>3870</v>
      </c>
      <c r="B3872" s="3" t="s">
        <v>3867</v>
      </c>
      <c r="C3872" s="3" t="s">
        <v>7979</v>
      </c>
      <c r="D3872">
        <v>10000</v>
      </c>
      <c r="E3872" s="5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8358</v>
      </c>
      <c r="O3872" s="10">
        <f t="shared" si="360"/>
        <v>15</v>
      </c>
      <c r="P3872" s="5">
        <f t="shared" si="361"/>
        <v>150</v>
      </c>
      <c r="Q3872" t="str">
        <f t="shared" si="362"/>
        <v>theater</v>
      </c>
      <c r="R3872" t="str">
        <f t="shared" si="363"/>
        <v>musical</v>
      </c>
      <c r="S3872" s="14">
        <f t="shared" si="364"/>
        <v>41793.17219907407</v>
      </c>
      <c r="T3872" s="14">
        <f t="shared" si="365"/>
        <v>41823.17219907407</v>
      </c>
    </row>
    <row r="3873" spans="1:20" ht="30" x14ac:dyDescent="0.25">
      <c r="A3873">
        <v>3871</v>
      </c>
      <c r="B3873" s="3" t="s">
        <v>3868</v>
      </c>
      <c r="C3873" s="3" t="s">
        <v>7980</v>
      </c>
      <c r="D3873">
        <v>1500</v>
      </c>
      <c r="E3873" s="5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8358</v>
      </c>
      <c r="O3873" s="10">
        <f t="shared" si="360"/>
        <v>2.666666666666667</v>
      </c>
      <c r="P3873" s="5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4">
        <f t="shared" si="364"/>
        <v>42763.780671296292</v>
      </c>
      <c r="T3873" s="14">
        <f t="shared" si="365"/>
        <v>42823.739004629635</v>
      </c>
    </row>
    <row r="3874" spans="1:20" ht="45" x14ac:dyDescent="0.25">
      <c r="A3874">
        <v>3872</v>
      </c>
      <c r="B3874" s="3" t="s">
        <v>3869</v>
      </c>
      <c r="C3874" s="3" t="s">
        <v>7981</v>
      </c>
      <c r="D3874">
        <v>15000</v>
      </c>
      <c r="E3874" s="5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8358</v>
      </c>
      <c r="O3874" s="10">
        <f t="shared" si="360"/>
        <v>0</v>
      </c>
      <c r="P3874" s="5" t="str">
        <f t="shared" si="361"/>
        <v>0</v>
      </c>
      <c r="Q3874" t="str">
        <f t="shared" si="362"/>
        <v>theater</v>
      </c>
      <c r="R3874" t="str">
        <f t="shared" si="363"/>
        <v>musical</v>
      </c>
      <c r="S3874" s="14">
        <f t="shared" si="364"/>
        <v>42180.145787037036</v>
      </c>
      <c r="T3874" s="14">
        <f t="shared" si="365"/>
        <v>42230.145787037036</v>
      </c>
    </row>
    <row r="3875" spans="1:20" ht="45" x14ac:dyDescent="0.25">
      <c r="A3875">
        <v>3873</v>
      </c>
      <c r="B3875" s="3" t="s">
        <v>3870</v>
      </c>
      <c r="C3875" s="3" t="s">
        <v>7982</v>
      </c>
      <c r="D3875">
        <v>5500</v>
      </c>
      <c r="E3875" s="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8358</v>
      </c>
      <c r="O3875" s="10">
        <f t="shared" si="360"/>
        <v>0</v>
      </c>
      <c r="P3875" s="5" t="str">
        <f t="shared" si="361"/>
        <v>0</v>
      </c>
      <c r="Q3875" t="str">
        <f t="shared" si="362"/>
        <v>theater</v>
      </c>
      <c r="R3875" t="str">
        <f t="shared" si="363"/>
        <v>musical</v>
      </c>
      <c r="S3875" s="14">
        <f t="shared" si="364"/>
        <v>42255.696006944447</v>
      </c>
      <c r="T3875" s="14">
        <f t="shared" si="365"/>
        <v>42285.696006944447</v>
      </c>
    </row>
    <row r="3876" spans="1:20" ht="45" x14ac:dyDescent="0.25">
      <c r="A3876">
        <v>3874</v>
      </c>
      <c r="B3876" s="3" t="s">
        <v>3871</v>
      </c>
      <c r="C3876" s="3" t="s">
        <v>7983</v>
      </c>
      <c r="D3876">
        <v>620</v>
      </c>
      <c r="E3876" s="5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8358</v>
      </c>
      <c r="O3876" s="10">
        <f t="shared" si="360"/>
        <v>0</v>
      </c>
      <c r="P3876" s="5" t="str">
        <f t="shared" si="361"/>
        <v>0</v>
      </c>
      <c r="Q3876" t="str">
        <f t="shared" si="362"/>
        <v>theater</v>
      </c>
      <c r="R3876" t="str">
        <f t="shared" si="363"/>
        <v>musical</v>
      </c>
      <c r="S3876" s="14">
        <f t="shared" si="364"/>
        <v>42007.016458333332</v>
      </c>
      <c r="T3876" s="14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 s="5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8358</v>
      </c>
      <c r="O3877" s="10">
        <f t="shared" si="360"/>
        <v>0</v>
      </c>
      <c r="P3877" s="5" t="str">
        <f t="shared" si="361"/>
        <v>0</v>
      </c>
      <c r="Q3877" t="str">
        <f t="shared" si="362"/>
        <v>theater</v>
      </c>
      <c r="R3877" t="str">
        <f t="shared" si="363"/>
        <v>musical</v>
      </c>
      <c r="S3877" s="14">
        <f t="shared" si="364"/>
        <v>42615.346817129626</v>
      </c>
      <c r="T3877" s="14">
        <f t="shared" si="365"/>
        <v>42616.416666666672</v>
      </c>
    </row>
    <row r="3878" spans="1:20" ht="45" x14ac:dyDescent="0.25">
      <c r="A3878">
        <v>3876</v>
      </c>
      <c r="B3878" s="3" t="s">
        <v>3873</v>
      </c>
      <c r="C3878" s="3" t="s">
        <v>7985</v>
      </c>
      <c r="D3878">
        <v>3900</v>
      </c>
      <c r="E3878" s="5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8358</v>
      </c>
      <c r="O3878" s="10">
        <f t="shared" si="360"/>
        <v>52.794871794871788</v>
      </c>
      <c r="P3878" s="5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4">
        <f t="shared" si="364"/>
        <v>42372.624166666668</v>
      </c>
      <c r="T3878" s="14">
        <f t="shared" si="365"/>
        <v>42402.624166666668</v>
      </c>
    </row>
    <row r="3879" spans="1:20" ht="45" x14ac:dyDescent="0.25">
      <c r="A3879">
        <v>3877</v>
      </c>
      <c r="B3879" s="3" t="s">
        <v>3874</v>
      </c>
      <c r="C3879" s="3" t="s">
        <v>7986</v>
      </c>
      <c r="D3879">
        <v>25000</v>
      </c>
      <c r="E3879" s="5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8358</v>
      </c>
      <c r="O3879" s="10">
        <f t="shared" si="360"/>
        <v>4.9639999999999995</v>
      </c>
      <c r="P3879" s="5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4">
        <f t="shared" si="364"/>
        <v>42682.67768518519</v>
      </c>
      <c r="T3879" s="14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 s="5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8358</v>
      </c>
      <c r="O3880" s="10">
        <f t="shared" si="360"/>
        <v>5.5555555555555552E-2</v>
      </c>
      <c r="P3880" s="5">
        <f t="shared" si="361"/>
        <v>10</v>
      </c>
      <c r="Q3880" t="str">
        <f t="shared" si="362"/>
        <v>theater</v>
      </c>
      <c r="R3880" t="str">
        <f t="shared" si="363"/>
        <v>musical</v>
      </c>
      <c r="S3880" s="14">
        <f t="shared" si="364"/>
        <v>42154.818819444445</v>
      </c>
      <c r="T3880" s="14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 s="5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8358</v>
      </c>
      <c r="O3881" s="10">
        <f t="shared" si="360"/>
        <v>0</v>
      </c>
      <c r="P3881" s="5" t="str">
        <f t="shared" si="361"/>
        <v>0</v>
      </c>
      <c r="Q3881" t="str">
        <f t="shared" si="362"/>
        <v>theater</v>
      </c>
      <c r="R3881" t="str">
        <f t="shared" si="363"/>
        <v>musical</v>
      </c>
      <c r="S3881" s="14">
        <f t="shared" si="364"/>
        <v>41999.861064814817</v>
      </c>
      <c r="T3881" s="14">
        <f t="shared" si="365"/>
        <v>42029.861064814817</v>
      </c>
    </row>
    <row r="3882" spans="1:20" ht="45" x14ac:dyDescent="0.25">
      <c r="A3882">
        <v>3880</v>
      </c>
      <c r="B3882" s="3" t="s">
        <v>3877</v>
      </c>
      <c r="C3882" s="3" t="s">
        <v>7989</v>
      </c>
      <c r="D3882">
        <v>7500</v>
      </c>
      <c r="E3882" s="5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8358</v>
      </c>
      <c r="O3882" s="10">
        <f t="shared" si="360"/>
        <v>13.066666666666665</v>
      </c>
      <c r="P3882" s="5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4">
        <f t="shared" si="364"/>
        <v>41815.815046296295</v>
      </c>
      <c r="T3882" s="14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 s="5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8358</v>
      </c>
      <c r="O3883" s="10">
        <f t="shared" si="360"/>
        <v>5</v>
      </c>
      <c r="P3883" s="5">
        <f t="shared" si="361"/>
        <v>25</v>
      </c>
      <c r="Q3883" t="str">
        <f t="shared" si="362"/>
        <v>theater</v>
      </c>
      <c r="R3883" t="str">
        <f t="shared" si="363"/>
        <v>musical</v>
      </c>
      <c r="S3883" s="14">
        <f t="shared" si="364"/>
        <v>42756.018506944441</v>
      </c>
      <c r="T3883" s="14">
        <f t="shared" si="365"/>
        <v>42786.018506944441</v>
      </c>
    </row>
    <row r="3884" spans="1:20" ht="45" x14ac:dyDescent="0.25">
      <c r="A3884">
        <v>3882</v>
      </c>
      <c r="B3884" s="3" t="s">
        <v>3879</v>
      </c>
      <c r="C3884" s="3" t="s">
        <v>7991</v>
      </c>
      <c r="D3884">
        <v>30000</v>
      </c>
      <c r="E3884" s="5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8358</v>
      </c>
      <c r="O3884" s="10">
        <f t="shared" si="360"/>
        <v>0</v>
      </c>
      <c r="P3884" s="5" t="str">
        <f t="shared" si="361"/>
        <v>0</v>
      </c>
      <c r="Q3884" t="str">
        <f t="shared" si="362"/>
        <v>theater</v>
      </c>
      <c r="R3884" t="str">
        <f t="shared" si="363"/>
        <v>musical</v>
      </c>
      <c r="S3884" s="14">
        <f t="shared" si="364"/>
        <v>42373.983449074076</v>
      </c>
      <c r="T3884" s="14">
        <f t="shared" si="365"/>
        <v>42400.960416666669</v>
      </c>
    </row>
    <row r="3885" spans="1:20" ht="45" x14ac:dyDescent="0.25">
      <c r="A3885">
        <v>3883</v>
      </c>
      <c r="B3885" s="3" t="s">
        <v>3880</v>
      </c>
      <c r="C3885" s="3" t="s">
        <v>7992</v>
      </c>
      <c r="D3885">
        <v>15000</v>
      </c>
      <c r="E3885" s="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8358</v>
      </c>
      <c r="O3885" s="10">
        <f t="shared" si="360"/>
        <v>0</v>
      </c>
      <c r="P3885" s="5" t="str">
        <f t="shared" si="361"/>
        <v>0</v>
      </c>
      <c r="Q3885" t="str">
        <f t="shared" si="362"/>
        <v>theater</v>
      </c>
      <c r="R3885" t="str">
        <f t="shared" si="363"/>
        <v>musical</v>
      </c>
      <c r="S3885" s="14">
        <f t="shared" si="364"/>
        <v>41854.602650462963</v>
      </c>
      <c r="T3885" s="14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 s="5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8358</v>
      </c>
      <c r="O3886" s="10">
        <f t="shared" si="360"/>
        <v>0</v>
      </c>
      <c r="P3886" s="5" t="str">
        <f t="shared" si="361"/>
        <v>0</v>
      </c>
      <c r="Q3886" t="str">
        <f t="shared" si="362"/>
        <v>theater</v>
      </c>
      <c r="R3886" t="str">
        <f t="shared" si="363"/>
        <v>musical</v>
      </c>
      <c r="S3886" s="14">
        <f t="shared" si="364"/>
        <v>42065.791574074072</v>
      </c>
      <c r="T3886" s="14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 s="5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8358</v>
      </c>
      <c r="O3887" s="10">
        <f t="shared" si="360"/>
        <v>0</v>
      </c>
      <c r="P3887" s="5" t="str">
        <f t="shared" si="361"/>
        <v>0</v>
      </c>
      <c r="Q3887" t="str">
        <f t="shared" si="362"/>
        <v>theater</v>
      </c>
      <c r="R3887" t="str">
        <f t="shared" si="363"/>
        <v>musical</v>
      </c>
      <c r="S3887" s="14">
        <f t="shared" si="364"/>
        <v>42469.951284722221</v>
      </c>
      <c r="T3887" s="14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 s="5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8358</v>
      </c>
      <c r="O3888" s="10">
        <f t="shared" si="360"/>
        <v>0</v>
      </c>
      <c r="P3888" s="5" t="str">
        <f t="shared" si="361"/>
        <v>0</v>
      </c>
      <c r="Q3888" t="str">
        <f t="shared" si="362"/>
        <v>theater</v>
      </c>
      <c r="R3888" t="str">
        <f t="shared" si="363"/>
        <v>musical</v>
      </c>
      <c r="S3888" s="14">
        <f t="shared" si="364"/>
        <v>41954.228032407409</v>
      </c>
      <c r="T3888" s="14">
        <f t="shared" si="365"/>
        <v>41984.228032407409</v>
      </c>
    </row>
    <row r="3889" spans="1:20" ht="45" x14ac:dyDescent="0.25">
      <c r="A3889">
        <v>3887</v>
      </c>
      <c r="B3889" s="3" t="s">
        <v>3884</v>
      </c>
      <c r="C3889" s="3" t="s">
        <v>7995</v>
      </c>
      <c r="D3889">
        <v>2000</v>
      </c>
      <c r="E3889" s="5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8358</v>
      </c>
      <c r="O3889" s="10">
        <f t="shared" si="360"/>
        <v>1.7500000000000002</v>
      </c>
      <c r="P3889" s="5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4">
        <f t="shared" si="364"/>
        <v>42079.857974537037</v>
      </c>
      <c r="T3889" s="14">
        <f t="shared" si="365"/>
        <v>42125.916666666672</v>
      </c>
    </row>
    <row r="3890" spans="1:20" ht="45" x14ac:dyDescent="0.25">
      <c r="A3890">
        <v>3888</v>
      </c>
      <c r="B3890" s="3" t="s">
        <v>3885</v>
      </c>
      <c r="C3890" s="3" t="s">
        <v>7996</v>
      </c>
      <c r="D3890">
        <v>2000</v>
      </c>
      <c r="E3890" s="5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8324</v>
      </c>
      <c r="O3890" s="10">
        <f t="shared" si="360"/>
        <v>27.1</v>
      </c>
      <c r="P3890" s="5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4">
        <f t="shared" si="364"/>
        <v>42762.545810185184</v>
      </c>
      <c r="T3890" s="14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 s="5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8324</v>
      </c>
      <c r="O3891" s="10">
        <f t="shared" si="360"/>
        <v>1.4749999999999999</v>
      </c>
      <c r="P3891" s="5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4">
        <f t="shared" si="364"/>
        <v>41977.004976851851</v>
      </c>
      <c r="T3891" s="14">
        <f t="shared" si="365"/>
        <v>42008.976388888885</v>
      </c>
    </row>
    <row r="3892" spans="1:20" ht="45" x14ac:dyDescent="0.25">
      <c r="A3892">
        <v>3890</v>
      </c>
      <c r="B3892" s="3" t="s">
        <v>3887</v>
      </c>
      <c r="C3892" s="3" t="s">
        <v>7998</v>
      </c>
      <c r="D3892">
        <v>15000</v>
      </c>
      <c r="E3892" s="5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8324</v>
      </c>
      <c r="O3892" s="10">
        <f t="shared" si="360"/>
        <v>16.826666666666668</v>
      </c>
      <c r="P3892" s="5">
        <f t="shared" si="361"/>
        <v>315.5</v>
      </c>
      <c r="Q3892" t="str">
        <f t="shared" si="362"/>
        <v>theater</v>
      </c>
      <c r="R3892" t="str">
        <f t="shared" si="363"/>
        <v>plays</v>
      </c>
      <c r="S3892" s="14">
        <f t="shared" si="364"/>
        <v>42171.758611111116</v>
      </c>
      <c r="T3892" s="14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 s="5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8324</v>
      </c>
      <c r="O3893" s="10">
        <f t="shared" si="360"/>
        <v>32.5</v>
      </c>
      <c r="P3893" s="5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4">
        <f t="shared" si="364"/>
        <v>42056.1324537037</v>
      </c>
      <c r="T3893" s="14">
        <f t="shared" si="365"/>
        <v>42086.207638888889</v>
      </c>
    </row>
    <row r="3894" spans="1:20" ht="45" x14ac:dyDescent="0.25">
      <c r="A3894">
        <v>3892</v>
      </c>
      <c r="B3894" s="3" t="s">
        <v>3889</v>
      </c>
      <c r="C3894" s="3" t="s">
        <v>8000</v>
      </c>
      <c r="D3894">
        <v>1000</v>
      </c>
      <c r="E3894" s="5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8324</v>
      </c>
      <c r="O3894" s="10">
        <f t="shared" si="360"/>
        <v>0</v>
      </c>
      <c r="P3894" s="5" t="str">
        <f t="shared" si="361"/>
        <v>0</v>
      </c>
      <c r="Q3894" t="str">
        <f t="shared" si="362"/>
        <v>theater</v>
      </c>
      <c r="R3894" t="str">
        <f t="shared" si="363"/>
        <v>plays</v>
      </c>
      <c r="S3894" s="14">
        <f t="shared" si="364"/>
        <v>41867.652280092596</v>
      </c>
      <c r="T3894" s="14">
        <f t="shared" si="365"/>
        <v>41875.291666666664</v>
      </c>
    </row>
    <row r="3895" spans="1:20" ht="45" x14ac:dyDescent="0.25">
      <c r="A3895">
        <v>3893</v>
      </c>
      <c r="B3895" s="3" t="s">
        <v>3890</v>
      </c>
      <c r="C3895" s="3" t="s">
        <v>8001</v>
      </c>
      <c r="D3895">
        <v>50000</v>
      </c>
      <c r="E3895" s="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8324</v>
      </c>
      <c r="O3895" s="10">
        <f t="shared" si="360"/>
        <v>21.55</v>
      </c>
      <c r="P3895" s="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4">
        <f t="shared" si="364"/>
        <v>41779.657870370371</v>
      </c>
      <c r="T3895" s="14">
        <f t="shared" si="365"/>
        <v>41821.25</v>
      </c>
    </row>
    <row r="3896" spans="1:20" ht="45" x14ac:dyDescent="0.25">
      <c r="A3896">
        <v>3894</v>
      </c>
      <c r="B3896" s="3" t="s">
        <v>3891</v>
      </c>
      <c r="C3896" s="3" t="s">
        <v>8002</v>
      </c>
      <c r="D3896">
        <v>15000</v>
      </c>
      <c r="E3896" s="5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8324</v>
      </c>
      <c r="O3896" s="10">
        <f t="shared" si="360"/>
        <v>3.4666666666666663</v>
      </c>
      <c r="P3896" s="5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4">
        <f t="shared" si="364"/>
        <v>42679.958472222221</v>
      </c>
      <c r="T3896" s="14">
        <f t="shared" si="365"/>
        <v>42710.207638888889</v>
      </c>
    </row>
    <row r="3897" spans="1:20" ht="45" x14ac:dyDescent="0.25">
      <c r="A3897">
        <v>3895</v>
      </c>
      <c r="B3897" s="3" t="s">
        <v>3892</v>
      </c>
      <c r="C3897" s="3" t="s">
        <v>8003</v>
      </c>
      <c r="D3897">
        <v>1000</v>
      </c>
      <c r="E3897" s="5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8324</v>
      </c>
      <c r="O3897" s="10">
        <f t="shared" si="360"/>
        <v>5</v>
      </c>
      <c r="P3897" s="5">
        <f t="shared" si="361"/>
        <v>50</v>
      </c>
      <c r="Q3897" t="str">
        <f t="shared" si="362"/>
        <v>theater</v>
      </c>
      <c r="R3897" t="str">
        <f t="shared" si="363"/>
        <v>plays</v>
      </c>
      <c r="S3897" s="14">
        <f t="shared" si="364"/>
        <v>42032.250208333338</v>
      </c>
      <c r="T3897" s="14">
        <f t="shared" si="365"/>
        <v>42063.250208333338</v>
      </c>
    </row>
    <row r="3898" spans="1:20" ht="45" x14ac:dyDescent="0.25">
      <c r="A3898">
        <v>3896</v>
      </c>
      <c r="B3898" s="3" t="s">
        <v>3893</v>
      </c>
      <c r="C3898" s="3" t="s">
        <v>8004</v>
      </c>
      <c r="D3898">
        <v>1600</v>
      </c>
      <c r="E3898" s="5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8324</v>
      </c>
      <c r="O3898" s="10">
        <f t="shared" si="360"/>
        <v>10.625</v>
      </c>
      <c r="P3898" s="5">
        <f t="shared" si="361"/>
        <v>42.5</v>
      </c>
      <c r="Q3898" t="str">
        <f t="shared" si="362"/>
        <v>theater</v>
      </c>
      <c r="R3898" t="str">
        <f t="shared" si="363"/>
        <v>plays</v>
      </c>
      <c r="S3898" s="14">
        <f t="shared" si="364"/>
        <v>41793.191875000004</v>
      </c>
      <c r="T3898" s="14">
        <f t="shared" si="365"/>
        <v>41807.191875000004</v>
      </c>
    </row>
    <row r="3899" spans="1:20" ht="45" x14ac:dyDescent="0.25">
      <c r="A3899">
        <v>3897</v>
      </c>
      <c r="B3899" s="3" t="s">
        <v>3894</v>
      </c>
      <c r="C3899" s="3" t="s">
        <v>8005</v>
      </c>
      <c r="D3899">
        <v>2500</v>
      </c>
      <c r="E3899" s="5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8324</v>
      </c>
      <c r="O3899" s="10">
        <f t="shared" si="360"/>
        <v>17.599999999999998</v>
      </c>
      <c r="P3899" s="5">
        <f t="shared" si="361"/>
        <v>44</v>
      </c>
      <c r="Q3899" t="str">
        <f t="shared" si="362"/>
        <v>theater</v>
      </c>
      <c r="R3899" t="str">
        <f t="shared" si="363"/>
        <v>plays</v>
      </c>
      <c r="S3899" s="14">
        <f t="shared" si="364"/>
        <v>41982.87364583333</v>
      </c>
      <c r="T3899" s="14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 s="5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8324</v>
      </c>
      <c r="O3900" s="10">
        <f t="shared" si="360"/>
        <v>32.56</v>
      </c>
      <c r="P3900" s="5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4">
        <f t="shared" si="364"/>
        <v>42193.482291666667</v>
      </c>
      <c r="T3900" s="14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 s="5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8324</v>
      </c>
      <c r="O3901" s="10">
        <f t="shared" si="360"/>
        <v>1.25</v>
      </c>
      <c r="P3901" s="5">
        <f t="shared" si="361"/>
        <v>62.5</v>
      </c>
      <c r="Q3901" t="str">
        <f t="shared" si="362"/>
        <v>theater</v>
      </c>
      <c r="R3901" t="str">
        <f t="shared" si="363"/>
        <v>plays</v>
      </c>
      <c r="S3901" s="14">
        <f t="shared" si="364"/>
        <v>41843.775011574071</v>
      </c>
      <c r="T3901" s="14">
        <f t="shared" si="365"/>
        <v>41863.775011574071</v>
      </c>
    </row>
    <row r="3902" spans="1:20" ht="30" x14ac:dyDescent="0.25">
      <c r="A3902">
        <v>3900</v>
      </c>
      <c r="B3902" s="3" t="s">
        <v>3897</v>
      </c>
      <c r="C3902" s="3" t="s">
        <v>8008</v>
      </c>
      <c r="D3902">
        <v>2500</v>
      </c>
      <c r="E3902" s="5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8324</v>
      </c>
      <c r="O3902" s="10">
        <f t="shared" si="360"/>
        <v>5.4</v>
      </c>
      <c r="P3902" s="5">
        <f t="shared" si="361"/>
        <v>27</v>
      </c>
      <c r="Q3902" t="str">
        <f t="shared" si="362"/>
        <v>theater</v>
      </c>
      <c r="R3902" t="str">
        <f t="shared" si="363"/>
        <v>plays</v>
      </c>
      <c r="S3902" s="14">
        <f t="shared" si="364"/>
        <v>42136.092488425929</v>
      </c>
      <c r="T3902" s="14">
        <f t="shared" si="365"/>
        <v>42166.092488425929</v>
      </c>
    </row>
    <row r="3903" spans="1:20" ht="45" x14ac:dyDescent="0.25">
      <c r="A3903">
        <v>3901</v>
      </c>
      <c r="B3903" s="3" t="s">
        <v>3898</v>
      </c>
      <c r="C3903" s="3" t="s">
        <v>8009</v>
      </c>
      <c r="D3903">
        <v>3000</v>
      </c>
      <c r="E3903" s="5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8324</v>
      </c>
      <c r="O3903" s="10">
        <f t="shared" si="360"/>
        <v>0.83333333333333337</v>
      </c>
      <c r="P3903" s="5">
        <f t="shared" si="361"/>
        <v>25</v>
      </c>
      <c r="Q3903" t="str">
        <f t="shared" si="362"/>
        <v>theater</v>
      </c>
      <c r="R3903" t="str">
        <f t="shared" si="363"/>
        <v>plays</v>
      </c>
      <c r="S3903" s="14">
        <f t="shared" si="364"/>
        <v>42317.826377314821</v>
      </c>
      <c r="T3903" s="14">
        <f t="shared" si="365"/>
        <v>42357.826377314821</v>
      </c>
    </row>
    <row r="3904" spans="1:20" ht="45" x14ac:dyDescent="0.25">
      <c r="A3904">
        <v>3902</v>
      </c>
      <c r="B3904" s="3" t="s">
        <v>3899</v>
      </c>
      <c r="C3904" s="3" t="s">
        <v>8010</v>
      </c>
      <c r="D3904">
        <v>3000</v>
      </c>
      <c r="E3904" s="5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8324</v>
      </c>
      <c r="O3904" s="10">
        <f t="shared" si="360"/>
        <v>48.833333333333336</v>
      </c>
      <c r="P3904" s="5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4">
        <f t="shared" si="364"/>
        <v>42663.468078703707</v>
      </c>
      <c r="T3904" s="14">
        <f t="shared" si="365"/>
        <v>42688.509745370371</v>
      </c>
    </row>
    <row r="3905" spans="1:20" ht="45" x14ac:dyDescent="0.25">
      <c r="A3905">
        <v>3903</v>
      </c>
      <c r="B3905" s="3" t="s">
        <v>3900</v>
      </c>
      <c r="C3905" s="3" t="s">
        <v>8011</v>
      </c>
      <c r="D3905">
        <v>1500</v>
      </c>
      <c r="E3905" s="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8324</v>
      </c>
      <c r="O3905" s="10">
        <f t="shared" si="360"/>
        <v>0</v>
      </c>
      <c r="P3905" s="5" t="str">
        <f t="shared" si="361"/>
        <v>0</v>
      </c>
      <c r="Q3905" t="str">
        <f t="shared" si="362"/>
        <v>theater</v>
      </c>
      <c r="R3905" t="str">
        <f t="shared" si="363"/>
        <v>plays</v>
      </c>
      <c r="S3905" s="14">
        <f t="shared" si="364"/>
        <v>42186.01116898148</v>
      </c>
      <c r="T3905" s="14">
        <f t="shared" si="365"/>
        <v>42230.818055555559</v>
      </c>
    </row>
    <row r="3906" spans="1:20" x14ac:dyDescent="0.25">
      <c r="A3906">
        <v>3904</v>
      </c>
      <c r="B3906" s="3" t="s">
        <v>3901</v>
      </c>
      <c r="C3906" s="3" t="s">
        <v>8012</v>
      </c>
      <c r="D3906">
        <v>10000</v>
      </c>
      <c r="E3906" s="5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8324</v>
      </c>
      <c r="O3906" s="10">
        <f t="shared" ref="O3906:O3969" si="366">(E3906/D3906)*100</f>
        <v>0.03</v>
      </c>
      <c r="P3906" s="5">
        <f t="shared" ref="P3906:P3969" si="367">IFERROR((E3906/L3906),"0")</f>
        <v>1.5</v>
      </c>
      <c r="Q3906" t="str">
        <f t="shared" ref="Q3906:Q3969" si="368">LEFT(N3906,FIND("/",N3906)-1)</f>
        <v>theater</v>
      </c>
      <c r="R3906" t="str">
        <f t="shared" ref="R3906:R3969" si="369">RIGHT(N3906,LEN(N3906)-SEARCH("/",N3906))</f>
        <v>plays</v>
      </c>
      <c r="S3906" s="14">
        <f t="shared" ref="S3906:S3969" si="370">(((J3906/60)/60)/24) + DATE(1970,1,1)</f>
        <v>42095.229166666672</v>
      </c>
      <c r="T3906" s="14">
        <f t="shared" ref="T3906:T3969" si="371">(((I3906/60)/60)/24) + DATE(1970,1,1)</f>
        <v>42109.211111111115</v>
      </c>
    </row>
    <row r="3907" spans="1:20" ht="45" x14ac:dyDescent="0.25">
      <c r="A3907">
        <v>3905</v>
      </c>
      <c r="B3907" s="3" t="s">
        <v>3902</v>
      </c>
      <c r="C3907" s="3" t="s">
        <v>8013</v>
      </c>
      <c r="D3907">
        <v>1500</v>
      </c>
      <c r="E3907" s="5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8324</v>
      </c>
      <c r="O3907" s="10">
        <f t="shared" si="366"/>
        <v>11.533333333333333</v>
      </c>
      <c r="P3907" s="5">
        <f t="shared" si="367"/>
        <v>24.714285714285715</v>
      </c>
      <c r="Q3907" t="str">
        <f t="shared" si="368"/>
        <v>theater</v>
      </c>
      <c r="R3907" t="str">
        <f t="shared" si="369"/>
        <v>plays</v>
      </c>
      <c r="S3907" s="14">
        <f t="shared" si="370"/>
        <v>42124.623877314814</v>
      </c>
      <c r="T3907" s="14">
        <f t="shared" si="371"/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 s="5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8324</v>
      </c>
      <c r="O3908" s="10">
        <f t="shared" si="366"/>
        <v>67.333333333333329</v>
      </c>
      <c r="P3908" s="5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4">
        <f t="shared" si="370"/>
        <v>42143.917743055557</v>
      </c>
      <c r="T3908" s="14">
        <f t="shared" si="371"/>
        <v>42181.559027777781</v>
      </c>
    </row>
    <row r="3909" spans="1:20" ht="30" x14ac:dyDescent="0.25">
      <c r="A3909">
        <v>3907</v>
      </c>
      <c r="B3909" s="3" t="s">
        <v>3904</v>
      </c>
      <c r="C3909" s="3" t="s">
        <v>8015</v>
      </c>
      <c r="D3909">
        <v>1000</v>
      </c>
      <c r="E3909" s="5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8324</v>
      </c>
      <c r="O3909" s="10">
        <f t="shared" si="366"/>
        <v>15.299999999999999</v>
      </c>
      <c r="P3909" s="5">
        <f t="shared" si="367"/>
        <v>38.25</v>
      </c>
      <c r="Q3909" t="str">
        <f t="shared" si="368"/>
        <v>theater</v>
      </c>
      <c r="R3909" t="str">
        <f t="shared" si="369"/>
        <v>plays</v>
      </c>
      <c r="S3909" s="14">
        <f t="shared" si="370"/>
        <v>41906.819513888891</v>
      </c>
      <c r="T3909" s="14">
        <f t="shared" si="371"/>
        <v>41938.838888888888</v>
      </c>
    </row>
    <row r="3910" spans="1:20" ht="45" x14ac:dyDescent="0.25">
      <c r="A3910">
        <v>3908</v>
      </c>
      <c r="B3910" s="3" t="s">
        <v>3905</v>
      </c>
      <c r="C3910" s="3" t="s">
        <v>8016</v>
      </c>
      <c r="D3910">
        <v>750</v>
      </c>
      <c r="E3910" s="5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8324</v>
      </c>
      <c r="O3910" s="10">
        <f t="shared" si="366"/>
        <v>8.6666666666666679</v>
      </c>
      <c r="P3910" s="5">
        <f t="shared" si="367"/>
        <v>16.25</v>
      </c>
      <c r="Q3910" t="str">
        <f t="shared" si="368"/>
        <v>theater</v>
      </c>
      <c r="R3910" t="str">
        <f t="shared" si="369"/>
        <v>plays</v>
      </c>
      <c r="S3910" s="14">
        <f t="shared" si="370"/>
        <v>41834.135370370372</v>
      </c>
      <c r="T3910" s="14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 s="5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8324</v>
      </c>
      <c r="O3911" s="10">
        <f t="shared" si="366"/>
        <v>0.22499999999999998</v>
      </c>
      <c r="P3911" s="5">
        <f t="shared" si="367"/>
        <v>33.75</v>
      </c>
      <c r="Q3911" t="str">
        <f t="shared" si="368"/>
        <v>theater</v>
      </c>
      <c r="R3911" t="str">
        <f t="shared" si="369"/>
        <v>plays</v>
      </c>
      <c r="S3911" s="14">
        <f t="shared" si="370"/>
        <v>41863.359282407408</v>
      </c>
      <c r="T3911" s="14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 s="5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8324</v>
      </c>
      <c r="O3912" s="10">
        <f t="shared" si="366"/>
        <v>3.0833333333333335</v>
      </c>
      <c r="P3912" s="5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4">
        <f t="shared" si="370"/>
        <v>42224.756909722222</v>
      </c>
      <c r="T3912" s="14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 s="5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8324</v>
      </c>
      <c r="O3913" s="10">
        <f t="shared" si="366"/>
        <v>37.412500000000001</v>
      </c>
      <c r="P3913" s="5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4">
        <f t="shared" si="370"/>
        <v>41939.8122337963</v>
      </c>
      <c r="T3913" s="14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 s="5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8324</v>
      </c>
      <c r="O3914" s="10">
        <f t="shared" si="366"/>
        <v>6.6666666666666671E-3</v>
      </c>
      <c r="P3914" s="5">
        <f t="shared" si="367"/>
        <v>1</v>
      </c>
      <c r="Q3914" t="str">
        <f t="shared" si="368"/>
        <v>theater</v>
      </c>
      <c r="R3914" t="str">
        <f t="shared" si="369"/>
        <v>plays</v>
      </c>
      <c r="S3914" s="14">
        <f t="shared" si="370"/>
        <v>42059.270023148143</v>
      </c>
      <c r="T3914" s="14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 s="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8324</v>
      </c>
      <c r="O3915" s="10">
        <f t="shared" si="366"/>
        <v>10</v>
      </c>
      <c r="P3915" s="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4">
        <f t="shared" si="370"/>
        <v>42308.211215277777</v>
      </c>
      <c r="T3915" s="14">
        <f t="shared" si="371"/>
        <v>42338.252881944441</v>
      </c>
    </row>
    <row r="3916" spans="1:20" ht="45" x14ac:dyDescent="0.25">
      <c r="A3916">
        <v>3914</v>
      </c>
      <c r="B3916" s="3" t="s">
        <v>3911</v>
      </c>
      <c r="C3916" s="3" t="s">
        <v>8022</v>
      </c>
      <c r="D3916">
        <v>2500</v>
      </c>
      <c r="E3916" s="5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8324</v>
      </c>
      <c r="O3916" s="10">
        <f t="shared" si="366"/>
        <v>36.36</v>
      </c>
      <c r="P3916" s="5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4">
        <f t="shared" si="370"/>
        <v>42114.818935185183</v>
      </c>
      <c r="T3916" s="14">
        <f t="shared" si="371"/>
        <v>42134.957638888889</v>
      </c>
    </row>
    <row r="3917" spans="1:20" ht="45" x14ac:dyDescent="0.25">
      <c r="A3917">
        <v>3915</v>
      </c>
      <c r="B3917" s="3" t="s">
        <v>3912</v>
      </c>
      <c r="C3917" s="3" t="s">
        <v>8023</v>
      </c>
      <c r="D3917">
        <v>1500</v>
      </c>
      <c r="E3917" s="5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8324</v>
      </c>
      <c r="O3917" s="10">
        <f t="shared" si="366"/>
        <v>0.33333333333333337</v>
      </c>
      <c r="P3917" s="5">
        <f t="shared" si="367"/>
        <v>5</v>
      </c>
      <c r="Q3917" t="str">
        <f t="shared" si="368"/>
        <v>theater</v>
      </c>
      <c r="R3917" t="str">
        <f t="shared" si="369"/>
        <v>plays</v>
      </c>
      <c r="S3917" s="14">
        <f t="shared" si="370"/>
        <v>42492.98505787037</v>
      </c>
      <c r="T3917" s="14">
        <f t="shared" si="371"/>
        <v>42522.98505787037</v>
      </c>
    </row>
    <row r="3918" spans="1:20" ht="45" x14ac:dyDescent="0.25">
      <c r="A3918">
        <v>3916</v>
      </c>
      <c r="B3918" s="3" t="s">
        <v>3913</v>
      </c>
      <c r="C3918" s="3" t="s">
        <v>8024</v>
      </c>
      <c r="D3918">
        <v>2000</v>
      </c>
      <c r="E3918" s="5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8324</v>
      </c>
      <c r="O3918" s="10">
        <f t="shared" si="366"/>
        <v>0</v>
      </c>
      <c r="P3918" s="5" t="str">
        <f t="shared" si="367"/>
        <v>0</v>
      </c>
      <c r="Q3918" t="str">
        <f t="shared" si="368"/>
        <v>theater</v>
      </c>
      <c r="R3918" t="str">
        <f t="shared" si="369"/>
        <v>plays</v>
      </c>
      <c r="S3918" s="14">
        <f t="shared" si="370"/>
        <v>42494.471666666665</v>
      </c>
      <c r="T3918" s="14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 s="5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8324</v>
      </c>
      <c r="O3919" s="10">
        <f t="shared" si="366"/>
        <v>0.2857142857142857</v>
      </c>
      <c r="P3919" s="5">
        <f t="shared" si="367"/>
        <v>10</v>
      </c>
      <c r="Q3919" t="str">
        <f t="shared" si="368"/>
        <v>theater</v>
      </c>
      <c r="R3919" t="str">
        <f t="shared" si="369"/>
        <v>plays</v>
      </c>
      <c r="S3919" s="14">
        <f t="shared" si="370"/>
        <v>41863.527326388888</v>
      </c>
      <c r="T3919" s="14">
        <f t="shared" si="371"/>
        <v>41893.527326388888</v>
      </c>
    </row>
    <row r="3920" spans="1:20" ht="45" x14ac:dyDescent="0.25">
      <c r="A3920">
        <v>3918</v>
      </c>
      <c r="B3920" s="3" t="s">
        <v>3915</v>
      </c>
      <c r="C3920" s="3" t="s">
        <v>8026</v>
      </c>
      <c r="D3920">
        <v>60000</v>
      </c>
      <c r="E3920" s="5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8324</v>
      </c>
      <c r="O3920" s="10">
        <f t="shared" si="366"/>
        <v>0.2</v>
      </c>
      <c r="P3920" s="5">
        <f t="shared" si="367"/>
        <v>40</v>
      </c>
      <c r="Q3920" t="str">
        <f t="shared" si="368"/>
        <v>theater</v>
      </c>
      <c r="R3920" t="str">
        <f t="shared" si="369"/>
        <v>plays</v>
      </c>
      <c r="S3920" s="14">
        <f t="shared" si="370"/>
        <v>41843.664618055554</v>
      </c>
      <c r="T3920" s="14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 s="5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8324</v>
      </c>
      <c r="O3921" s="10">
        <f t="shared" si="366"/>
        <v>1.7999999999999998</v>
      </c>
      <c r="P3921" s="5">
        <f t="shared" si="367"/>
        <v>30</v>
      </c>
      <c r="Q3921" t="str">
        <f t="shared" si="368"/>
        <v>theater</v>
      </c>
      <c r="R3921" t="str">
        <f t="shared" si="369"/>
        <v>plays</v>
      </c>
      <c r="S3921" s="14">
        <f t="shared" si="370"/>
        <v>42358.684872685189</v>
      </c>
      <c r="T3921" s="14">
        <f t="shared" si="371"/>
        <v>42387</v>
      </c>
    </row>
    <row r="3922" spans="1:20" ht="45" x14ac:dyDescent="0.25">
      <c r="A3922">
        <v>3920</v>
      </c>
      <c r="B3922" s="3" t="s">
        <v>3917</v>
      </c>
      <c r="C3922" s="3" t="s">
        <v>8028</v>
      </c>
      <c r="D3922">
        <v>2500</v>
      </c>
      <c r="E3922" s="5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8324</v>
      </c>
      <c r="O3922" s="10">
        <f t="shared" si="366"/>
        <v>5.4</v>
      </c>
      <c r="P3922" s="5">
        <f t="shared" si="367"/>
        <v>45</v>
      </c>
      <c r="Q3922" t="str">
        <f t="shared" si="368"/>
        <v>theater</v>
      </c>
      <c r="R3922" t="str">
        <f t="shared" si="369"/>
        <v>plays</v>
      </c>
      <c r="S3922" s="14">
        <f t="shared" si="370"/>
        <v>42657.38726851852</v>
      </c>
      <c r="T3922" s="14">
        <f t="shared" si="371"/>
        <v>42687.428935185191</v>
      </c>
    </row>
    <row r="3923" spans="1:20" ht="45" x14ac:dyDescent="0.25">
      <c r="A3923">
        <v>3921</v>
      </c>
      <c r="B3923" s="3" t="s">
        <v>3918</v>
      </c>
      <c r="C3923" s="3" t="s">
        <v>8029</v>
      </c>
      <c r="D3923">
        <v>3000</v>
      </c>
      <c r="E3923" s="5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8324</v>
      </c>
      <c r="O3923" s="10">
        <f t="shared" si="366"/>
        <v>0</v>
      </c>
      <c r="P3923" s="5" t="str">
        <f t="shared" si="367"/>
        <v>0</v>
      </c>
      <c r="Q3923" t="str">
        <f t="shared" si="368"/>
        <v>theater</v>
      </c>
      <c r="R3923" t="str">
        <f t="shared" si="369"/>
        <v>plays</v>
      </c>
      <c r="S3923" s="14">
        <f t="shared" si="370"/>
        <v>41926.542303240742</v>
      </c>
      <c r="T3923" s="14">
        <f t="shared" si="371"/>
        <v>41938.75</v>
      </c>
    </row>
    <row r="3924" spans="1:20" ht="45" x14ac:dyDescent="0.25">
      <c r="A3924">
        <v>3922</v>
      </c>
      <c r="B3924" s="3" t="s">
        <v>3919</v>
      </c>
      <c r="C3924" s="3" t="s">
        <v>8030</v>
      </c>
      <c r="D3924">
        <v>750</v>
      </c>
      <c r="E3924" s="5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8324</v>
      </c>
      <c r="O3924" s="10">
        <f t="shared" si="366"/>
        <v>8.1333333333333329</v>
      </c>
      <c r="P3924" s="5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4">
        <f t="shared" si="370"/>
        <v>42020.768634259264</v>
      </c>
      <c r="T3924" s="14">
        <f t="shared" si="371"/>
        <v>42065.958333333328</v>
      </c>
    </row>
    <row r="3925" spans="1:20" ht="45" x14ac:dyDescent="0.25">
      <c r="A3925">
        <v>3923</v>
      </c>
      <c r="B3925" s="3" t="s">
        <v>3920</v>
      </c>
      <c r="C3925" s="3" t="s">
        <v>8031</v>
      </c>
      <c r="D3925">
        <v>11500</v>
      </c>
      <c r="E3925" s="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8324</v>
      </c>
      <c r="O3925" s="10">
        <f t="shared" si="366"/>
        <v>12.034782608695652</v>
      </c>
      <c r="P3925" s="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4">
        <f t="shared" si="370"/>
        <v>42075.979988425926</v>
      </c>
      <c r="T3925" s="14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 s="5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8324</v>
      </c>
      <c r="O3926" s="10">
        <f t="shared" si="366"/>
        <v>15.266666666666667</v>
      </c>
      <c r="P3926" s="5">
        <f t="shared" si="367"/>
        <v>57.25</v>
      </c>
      <c r="Q3926" t="str">
        <f t="shared" si="368"/>
        <v>theater</v>
      </c>
      <c r="R3926" t="str">
        <f t="shared" si="369"/>
        <v>plays</v>
      </c>
      <c r="S3926" s="14">
        <f t="shared" si="370"/>
        <v>41786.959745370368</v>
      </c>
      <c r="T3926" s="14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 s="5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8324</v>
      </c>
      <c r="O3927" s="10">
        <f t="shared" si="366"/>
        <v>10</v>
      </c>
      <c r="P3927" s="5">
        <f t="shared" si="367"/>
        <v>5</v>
      </c>
      <c r="Q3927" t="str">
        <f t="shared" si="368"/>
        <v>theater</v>
      </c>
      <c r="R3927" t="str">
        <f t="shared" si="369"/>
        <v>plays</v>
      </c>
      <c r="S3927" s="14">
        <f t="shared" si="370"/>
        <v>41820.870821759258</v>
      </c>
      <c r="T3927" s="14">
        <f t="shared" si="371"/>
        <v>41850.870821759258</v>
      </c>
    </row>
    <row r="3928" spans="1:20" ht="30" x14ac:dyDescent="0.25">
      <c r="A3928">
        <v>3926</v>
      </c>
      <c r="B3928" s="3" t="s">
        <v>3923</v>
      </c>
      <c r="C3928" s="3" t="s">
        <v>8034</v>
      </c>
      <c r="D3928">
        <v>5000</v>
      </c>
      <c r="E3928" s="5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8324</v>
      </c>
      <c r="O3928" s="10">
        <f t="shared" si="366"/>
        <v>0.3</v>
      </c>
      <c r="P3928" s="5">
        <f t="shared" si="367"/>
        <v>15</v>
      </c>
      <c r="Q3928" t="str">
        <f t="shared" si="368"/>
        <v>theater</v>
      </c>
      <c r="R3928" t="str">
        <f t="shared" si="369"/>
        <v>plays</v>
      </c>
      <c r="S3928" s="14">
        <f t="shared" si="370"/>
        <v>41970.085046296299</v>
      </c>
      <c r="T3928" s="14">
        <f t="shared" si="371"/>
        <v>42000.085046296299</v>
      </c>
    </row>
    <row r="3929" spans="1:20" ht="45" x14ac:dyDescent="0.25">
      <c r="A3929">
        <v>3927</v>
      </c>
      <c r="B3929" s="3" t="s">
        <v>3924</v>
      </c>
      <c r="C3929" s="3" t="s">
        <v>8035</v>
      </c>
      <c r="D3929">
        <v>2500</v>
      </c>
      <c r="E3929" s="5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8324</v>
      </c>
      <c r="O3929" s="10">
        <f t="shared" si="366"/>
        <v>1</v>
      </c>
      <c r="P3929" s="5">
        <f t="shared" si="367"/>
        <v>12.5</v>
      </c>
      <c r="Q3929" t="str">
        <f t="shared" si="368"/>
        <v>theater</v>
      </c>
      <c r="R3929" t="str">
        <f t="shared" si="369"/>
        <v>plays</v>
      </c>
      <c r="S3929" s="14">
        <f t="shared" si="370"/>
        <v>41830.267407407409</v>
      </c>
      <c r="T3929" s="14">
        <f t="shared" si="371"/>
        <v>41860.267407407409</v>
      </c>
    </row>
    <row r="3930" spans="1:20" ht="45" x14ac:dyDescent="0.25">
      <c r="A3930">
        <v>3928</v>
      </c>
      <c r="B3930" s="3" t="s">
        <v>3925</v>
      </c>
      <c r="C3930" s="3" t="s">
        <v>8036</v>
      </c>
      <c r="D3930">
        <v>5000</v>
      </c>
      <c r="E3930" s="5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8324</v>
      </c>
      <c r="O3930" s="10">
        <f t="shared" si="366"/>
        <v>13.020000000000001</v>
      </c>
      <c r="P3930" s="5">
        <f t="shared" si="367"/>
        <v>93</v>
      </c>
      <c r="Q3930" t="str">
        <f t="shared" si="368"/>
        <v>theater</v>
      </c>
      <c r="R3930" t="str">
        <f t="shared" si="369"/>
        <v>plays</v>
      </c>
      <c r="S3930" s="14">
        <f t="shared" si="370"/>
        <v>42265.683182870373</v>
      </c>
      <c r="T3930" s="14">
        <f t="shared" si="371"/>
        <v>42293.207638888889</v>
      </c>
    </row>
    <row r="3931" spans="1:20" ht="45" x14ac:dyDescent="0.25">
      <c r="A3931">
        <v>3929</v>
      </c>
      <c r="B3931" s="3" t="s">
        <v>3926</v>
      </c>
      <c r="C3931" s="3" t="s">
        <v>8037</v>
      </c>
      <c r="D3931">
        <v>20000</v>
      </c>
      <c r="E3931" s="5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8324</v>
      </c>
      <c r="O3931" s="10">
        <f t="shared" si="366"/>
        <v>2.2650000000000001</v>
      </c>
      <c r="P3931" s="5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4">
        <f t="shared" si="370"/>
        <v>42601.827141203699</v>
      </c>
      <c r="T3931" s="14">
        <f t="shared" si="371"/>
        <v>42631.827141203699</v>
      </c>
    </row>
    <row r="3932" spans="1:20" ht="45" x14ac:dyDescent="0.25">
      <c r="A3932">
        <v>3930</v>
      </c>
      <c r="B3932" s="3" t="s">
        <v>3927</v>
      </c>
      <c r="C3932" s="3" t="s">
        <v>8038</v>
      </c>
      <c r="D3932">
        <v>10000</v>
      </c>
      <c r="E3932" s="5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8324</v>
      </c>
      <c r="O3932" s="10">
        <f t="shared" si="366"/>
        <v>0</v>
      </c>
      <c r="P3932" s="5" t="str">
        <f t="shared" si="367"/>
        <v>0</v>
      </c>
      <c r="Q3932" t="str">
        <f t="shared" si="368"/>
        <v>theater</v>
      </c>
      <c r="R3932" t="str">
        <f t="shared" si="369"/>
        <v>plays</v>
      </c>
      <c r="S3932" s="14">
        <f t="shared" si="370"/>
        <v>42433.338749999995</v>
      </c>
      <c r="T3932" s="14">
        <f t="shared" si="371"/>
        <v>42461.25</v>
      </c>
    </row>
    <row r="3933" spans="1:20" ht="45" x14ac:dyDescent="0.25">
      <c r="A3933">
        <v>3931</v>
      </c>
      <c r="B3933" s="3" t="s">
        <v>3928</v>
      </c>
      <c r="C3933" s="3" t="s">
        <v>8039</v>
      </c>
      <c r="D3933">
        <v>8000</v>
      </c>
      <c r="E3933" s="5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8324</v>
      </c>
      <c r="O3933" s="10">
        <f t="shared" si="366"/>
        <v>0</v>
      </c>
      <c r="P3933" s="5" t="str">
        <f t="shared" si="367"/>
        <v>0</v>
      </c>
      <c r="Q3933" t="str">
        <f t="shared" si="368"/>
        <v>theater</v>
      </c>
      <c r="R3933" t="str">
        <f t="shared" si="369"/>
        <v>plays</v>
      </c>
      <c r="S3933" s="14">
        <f t="shared" si="370"/>
        <v>42228.151701388888</v>
      </c>
      <c r="T3933" s="14">
        <f t="shared" si="371"/>
        <v>42253.151701388888</v>
      </c>
    </row>
    <row r="3934" spans="1:20" ht="45" x14ac:dyDescent="0.25">
      <c r="A3934">
        <v>3932</v>
      </c>
      <c r="B3934" s="3" t="s">
        <v>3929</v>
      </c>
      <c r="C3934" s="3" t="s">
        <v>8040</v>
      </c>
      <c r="D3934">
        <v>12000</v>
      </c>
      <c r="E3934" s="5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8324</v>
      </c>
      <c r="O3934" s="10">
        <f t="shared" si="366"/>
        <v>8.3333333333333332E-3</v>
      </c>
      <c r="P3934" s="5">
        <f t="shared" si="367"/>
        <v>1</v>
      </c>
      <c r="Q3934" t="str">
        <f t="shared" si="368"/>
        <v>theater</v>
      </c>
      <c r="R3934" t="str">
        <f t="shared" si="369"/>
        <v>plays</v>
      </c>
      <c r="S3934" s="14">
        <f t="shared" si="370"/>
        <v>42415.168564814812</v>
      </c>
      <c r="T3934" s="14">
        <f t="shared" si="371"/>
        <v>42445.126898148148</v>
      </c>
    </row>
    <row r="3935" spans="1:20" ht="45" x14ac:dyDescent="0.25">
      <c r="A3935">
        <v>3933</v>
      </c>
      <c r="B3935" s="3" t="s">
        <v>3930</v>
      </c>
      <c r="C3935" s="3" t="s">
        <v>8041</v>
      </c>
      <c r="D3935">
        <v>7000</v>
      </c>
      <c r="E3935" s="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8324</v>
      </c>
      <c r="O3935" s="10">
        <f t="shared" si="366"/>
        <v>15.742857142857142</v>
      </c>
      <c r="P3935" s="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4">
        <f t="shared" si="370"/>
        <v>42538.968310185184</v>
      </c>
      <c r="T3935" s="14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 s="5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8324</v>
      </c>
      <c r="O3936" s="10">
        <f t="shared" si="366"/>
        <v>11</v>
      </c>
      <c r="P3936" s="5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4">
        <f t="shared" si="370"/>
        <v>42233.671747685185</v>
      </c>
      <c r="T3936" s="14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 s="5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8324</v>
      </c>
      <c r="O3937" s="10">
        <f t="shared" si="366"/>
        <v>43.833333333333336</v>
      </c>
      <c r="P3937" s="5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4">
        <f t="shared" si="370"/>
        <v>42221.656782407401</v>
      </c>
      <c r="T3937" s="14">
        <f t="shared" si="371"/>
        <v>42281.656782407401</v>
      </c>
    </row>
    <row r="3938" spans="1:20" ht="45" x14ac:dyDescent="0.25">
      <c r="A3938">
        <v>3936</v>
      </c>
      <c r="B3938" s="3" t="s">
        <v>3933</v>
      </c>
      <c r="C3938" s="3" t="s">
        <v>8044</v>
      </c>
      <c r="D3938">
        <v>20000</v>
      </c>
      <c r="E3938" s="5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8324</v>
      </c>
      <c r="O3938" s="10">
        <f t="shared" si="366"/>
        <v>0</v>
      </c>
      <c r="P3938" s="5" t="str">
        <f t="shared" si="367"/>
        <v>0</v>
      </c>
      <c r="Q3938" t="str">
        <f t="shared" si="368"/>
        <v>theater</v>
      </c>
      <c r="R3938" t="str">
        <f t="shared" si="369"/>
        <v>plays</v>
      </c>
      <c r="S3938" s="14">
        <f t="shared" si="370"/>
        <v>42675.262962962966</v>
      </c>
      <c r="T3938" s="14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 s="5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8324</v>
      </c>
      <c r="O3939" s="10">
        <f t="shared" si="366"/>
        <v>86.135181975736558</v>
      </c>
      <c r="P3939" s="5">
        <f t="shared" si="367"/>
        <v>248.5</v>
      </c>
      <c r="Q3939" t="str">
        <f t="shared" si="368"/>
        <v>theater</v>
      </c>
      <c r="R3939" t="str">
        <f t="shared" si="369"/>
        <v>plays</v>
      </c>
      <c r="S3939" s="14">
        <f t="shared" si="370"/>
        <v>42534.631481481483</v>
      </c>
      <c r="T3939" s="14">
        <f t="shared" si="371"/>
        <v>42562.631481481483</v>
      </c>
    </row>
    <row r="3940" spans="1:20" ht="45" x14ac:dyDescent="0.25">
      <c r="A3940">
        <v>3938</v>
      </c>
      <c r="B3940" s="3" t="s">
        <v>3935</v>
      </c>
      <c r="C3940" s="3" t="s">
        <v>8046</v>
      </c>
      <c r="D3940">
        <v>3255</v>
      </c>
      <c r="E3940" s="5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8324</v>
      </c>
      <c r="O3940" s="10">
        <f t="shared" si="366"/>
        <v>12.196620583717358</v>
      </c>
      <c r="P3940" s="5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4">
        <f t="shared" si="370"/>
        <v>42151.905717592599</v>
      </c>
      <c r="T3940" s="14">
        <f t="shared" si="371"/>
        <v>42182.905717592599</v>
      </c>
    </row>
    <row r="3941" spans="1:20" ht="45" x14ac:dyDescent="0.25">
      <c r="A3941">
        <v>3939</v>
      </c>
      <c r="B3941" s="3" t="s">
        <v>3936</v>
      </c>
      <c r="C3941" s="3" t="s">
        <v>8047</v>
      </c>
      <c r="D3941">
        <v>5000</v>
      </c>
      <c r="E3941" s="5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8324</v>
      </c>
      <c r="O3941" s="10">
        <f t="shared" si="366"/>
        <v>0.1</v>
      </c>
      <c r="P3941" s="5">
        <f t="shared" si="367"/>
        <v>5</v>
      </c>
      <c r="Q3941" t="str">
        <f t="shared" si="368"/>
        <v>theater</v>
      </c>
      <c r="R3941" t="str">
        <f t="shared" si="369"/>
        <v>plays</v>
      </c>
      <c r="S3941" s="14">
        <f t="shared" si="370"/>
        <v>41915.400219907409</v>
      </c>
      <c r="T3941" s="14">
        <f t="shared" si="371"/>
        <v>41919.1875</v>
      </c>
    </row>
    <row r="3942" spans="1:20" ht="45" x14ac:dyDescent="0.25">
      <c r="A3942">
        <v>3940</v>
      </c>
      <c r="B3942" s="3" t="s">
        <v>3937</v>
      </c>
      <c r="C3942" s="3" t="s">
        <v>8048</v>
      </c>
      <c r="D3942">
        <v>5000</v>
      </c>
      <c r="E3942" s="5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8324</v>
      </c>
      <c r="O3942" s="10">
        <f t="shared" si="366"/>
        <v>0.22</v>
      </c>
      <c r="P3942" s="5">
        <f t="shared" si="367"/>
        <v>5.5</v>
      </c>
      <c r="Q3942" t="str">
        <f t="shared" si="368"/>
        <v>theater</v>
      </c>
      <c r="R3942" t="str">
        <f t="shared" si="369"/>
        <v>plays</v>
      </c>
      <c r="S3942" s="14">
        <f t="shared" si="370"/>
        <v>41961.492488425924</v>
      </c>
      <c r="T3942" s="14">
        <f t="shared" si="371"/>
        <v>42006.492488425924</v>
      </c>
    </row>
    <row r="3943" spans="1:20" ht="60" x14ac:dyDescent="0.25">
      <c r="A3943">
        <v>3941</v>
      </c>
      <c r="B3943" s="3" t="s">
        <v>3938</v>
      </c>
      <c r="C3943" s="3" t="s">
        <v>8049</v>
      </c>
      <c r="D3943">
        <v>5500</v>
      </c>
      <c r="E3943" s="5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8324</v>
      </c>
      <c r="O3943" s="10">
        <f t="shared" si="366"/>
        <v>0.90909090909090906</v>
      </c>
      <c r="P3943" s="5">
        <f t="shared" si="367"/>
        <v>25</v>
      </c>
      <c r="Q3943" t="str">
        <f t="shared" si="368"/>
        <v>theater</v>
      </c>
      <c r="R3943" t="str">
        <f t="shared" si="369"/>
        <v>plays</v>
      </c>
      <c r="S3943" s="14">
        <f t="shared" si="370"/>
        <v>41940.587233796294</v>
      </c>
      <c r="T3943" s="14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 s="5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8324</v>
      </c>
      <c r="O3944" s="10">
        <f t="shared" si="366"/>
        <v>0</v>
      </c>
      <c r="P3944" s="5" t="str">
        <f t="shared" si="367"/>
        <v>0</v>
      </c>
      <c r="Q3944" t="str">
        <f t="shared" si="368"/>
        <v>theater</v>
      </c>
      <c r="R3944" t="str">
        <f t="shared" si="369"/>
        <v>plays</v>
      </c>
      <c r="S3944" s="14">
        <f t="shared" si="370"/>
        <v>42111.904097222221</v>
      </c>
      <c r="T3944" s="14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 s="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8324</v>
      </c>
      <c r="O3945" s="10">
        <f t="shared" si="366"/>
        <v>35.64</v>
      </c>
      <c r="P3945" s="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4">
        <f t="shared" si="370"/>
        <v>42279.778564814813</v>
      </c>
      <c r="T3945" s="14">
        <f t="shared" si="371"/>
        <v>42310.701388888891</v>
      </c>
    </row>
    <row r="3946" spans="1:20" ht="45" x14ac:dyDescent="0.25">
      <c r="A3946">
        <v>3944</v>
      </c>
      <c r="B3946" s="3" t="s">
        <v>3941</v>
      </c>
      <c r="C3946" s="3" t="s">
        <v>8052</v>
      </c>
      <c r="D3946">
        <v>5000</v>
      </c>
      <c r="E3946" s="5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8324</v>
      </c>
      <c r="O3946" s="10">
        <f t="shared" si="366"/>
        <v>0</v>
      </c>
      <c r="P3946" s="5" t="str">
        <f t="shared" si="367"/>
        <v>0</v>
      </c>
      <c r="Q3946" t="str">
        <f t="shared" si="368"/>
        <v>theater</v>
      </c>
      <c r="R3946" t="str">
        <f t="shared" si="369"/>
        <v>plays</v>
      </c>
      <c r="S3946" s="14">
        <f t="shared" si="370"/>
        <v>42213.662905092591</v>
      </c>
      <c r="T3946" s="14">
        <f t="shared" si="371"/>
        <v>42243.662905092591</v>
      </c>
    </row>
    <row r="3947" spans="1:20" ht="45" x14ac:dyDescent="0.25">
      <c r="A3947">
        <v>3945</v>
      </c>
      <c r="B3947" s="3" t="s">
        <v>3942</v>
      </c>
      <c r="C3947" s="3" t="s">
        <v>8053</v>
      </c>
      <c r="D3947">
        <v>2000</v>
      </c>
      <c r="E3947" s="5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8324</v>
      </c>
      <c r="O3947" s="10">
        <f t="shared" si="366"/>
        <v>0.25</v>
      </c>
      <c r="P3947" s="5">
        <f t="shared" si="367"/>
        <v>5</v>
      </c>
      <c r="Q3947" t="str">
        <f t="shared" si="368"/>
        <v>theater</v>
      </c>
      <c r="R3947" t="str">
        <f t="shared" si="369"/>
        <v>plays</v>
      </c>
      <c r="S3947" s="14">
        <f t="shared" si="370"/>
        <v>42109.801712962959</v>
      </c>
      <c r="T3947" s="14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 s="5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8324</v>
      </c>
      <c r="O3948" s="10">
        <f t="shared" si="366"/>
        <v>3.25</v>
      </c>
      <c r="P3948" s="5">
        <f t="shared" si="367"/>
        <v>39</v>
      </c>
      <c r="Q3948" t="str">
        <f t="shared" si="368"/>
        <v>theater</v>
      </c>
      <c r="R3948" t="str">
        <f t="shared" si="369"/>
        <v>plays</v>
      </c>
      <c r="S3948" s="14">
        <f t="shared" si="370"/>
        <v>42031.833587962959</v>
      </c>
      <c r="T3948" s="14">
        <f t="shared" si="371"/>
        <v>42063.333333333328</v>
      </c>
    </row>
    <row r="3949" spans="1:20" ht="45" x14ac:dyDescent="0.25">
      <c r="A3949">
        <v>3947</v>
      </c>
      <c r="B3949" s="3" t="s">
        <v>3944</v>
      </c>
      <c r="C3949" s="3" t="s">
        <v>8055</v>
      </c>
      <c r="D3949">
        <v>3000</v>
      </c>
      <c r="E3949" s="5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8324</v>
      </c>
      <c r="O3949" s="10">
        <f t="shared" si="366"/>
        <v>3.3666666666666663</v>
      </c>
      <c r="P3949" s="5">
        <f t="shared" si="367"/>
        <v>50.5</v>
      </c>
      <c r="Q3949" t="str">
        <f t="shared" si="368"/>
        <v>theater</v>
      </c>
      <c r="R3949" t="str">
        <f t="shared" si="369"/>
        <v>plays</v>
      </c>
      <c r="S3949" s="14">
        <f t="shared" si="370"/>
        <v>42615.142870370371</v>
      </c>
      <c r="T3949" s="14">
        <f t="shared" si="371"/>
        <v>42645.142870370371</v>
      </c>
    </row>
    <row r="3950" spans="1:20" ht="45" x14ac:dyDescent="0.25">
      <c r="A3950">
        <v>3948</v>
      </c>
      <c r="B3950" s="3" t="s">
        <v>3945</v>
      </c>
      <c r="C3950" s="3" t="s">
        <v>8056</v>
      </c>
      <c r="D3950">
        <v>30000</v>
      </c>
      <c r="E3950" s="5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8324</v>
      </c>
      <c r="O3950" s="10">
        <f t="shared" si="366"/>
        <v>0</v>
      </c>
      <c r="P3950" s="5" t="str">
        <f t="shared" si="367"/>
        <v>0</v>
      </c>
      <c r="Q3950" t="str">
        <f t="shared" si="368"/>
        <v>theater</v>
      </c>
      <c r="R3950" t="str">
        <f t="shared" si="369"/>
        <v>plays</v>
      </c>
      <c r="S3950" s="14">
        <f t="shared" si="370"/>
        <v>41829.325497685182</v>
      </c>
      <c r="T3950" s="14">
        <f t="shared" si="371"/>
        <v>41889.325497685182</v>
      </c>
    </row>
    <row r="3951" spans="1:20" ht="45" x14ac:dyDescent="0.25">
      <c r="A3951">
        <v>3949</v>
      </c>
      <c r="B3951" s="3" t="s">
        <v>3946</v>
      </c>
      <c r="C3951" s="3" t="s">
        <v>8057</v>
      </c>
      <c r="D3951">
        <v>10000</v>
      </c>
      <c r="E3951" s="5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8324</v>
      </c>
      <c r="O3951" s="10">
        <f t="shared" si="366"/>
        <v>15.770000000000001</v>
      </c>
      <c r="P3951" s="5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4">
        <f t="shared" si="370"/>
        <v>42016.120613425926</v>
      </c>
      <c r="T3951" s="14">
        <f t="shared" si="371"/>
        <v>42046.120613425926</v>
      </c>
    </row>
    <row r="3952" spans="1:20" ht="45" x14ac:dyDescent="0.25">
      <c r="A3952">
        <v>3950</v>
      </c>
      <c r="B3952" s="3" t="s">
        <v>3947</v>
      </c>
      <c r="C3952" s="3" t="s">
        <v>8058</v>
      </c>
      <c r="D3952">
        <v>4000</v>
      </c>
      <c r="E3952" s="5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8324</v>
      </c>
      <c r="O3952" s="10">
        <f t="shared" si="366"/>
        <v>0.625</v>
      </c>
      <c r="P3952" s="5">
        <f t="shared" si="367"/>
        <v>25</v>
      </c>
      <c r="Q3952" t="str">
        <f t="shared" si="368"/>
        <v>theater</v>
      </c>
      <c r="R3952" t="str">
        <f t="shared" si="369"/>
        <v>plays</v>
      </c>
      <c r="S3952" s="14">
        <f t="shared" si="370"/>
        <v>42439.702314814815</v>
      </c>
      <c r="T3952" s="14">
        <f t="shared" si="371"/>
        <v>42468.774305555555</v>
      </c>
    </row>
    <row r="3953" spans="1:20" ht="45" x14ac:dyDescent="0.25">
      <c r="A3953">
        <v>3951</v>
      </c>
      <c r="B3953" s="3" t="s">
        <v>3948</v>
      </c>
      <c r="C3953" s="3" t="s">
        <v>6961</v>
      </c>
      <c r="D3953">
        <v>200000</v>
      </c>
      <c r="E3953" s="5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8324</v>
      </c>
      <c r="O3953" s="10">
        <f t="shared" si="366"/>
        <v>5.0000000000000001E-4</v>
      </c>
      <c r="P3953" s="5">
        <f t="shared" si="367"/>
        <v>1</v>
      </c>
      <c r="Q3953" t="str">
        <f t="shared" si="368"/>
        <v>theater</v>
      </c>
      <c r="R3953" t="str">
        <f t="shared" si="369"/>
        <v>plays</v>
      </c>
      <c r="S3953" s="14">
        <f t="shared" si="370"/>
        <v>42433.825717592597</v>
      </c>
      <c r="T3953" s="14">
        <f t="shared" si="371"/>
        <v>42493.784050925926</v>
      </c>
    </row>
    <row r="3954" spans="1:20" ht="45" x14ac:dyDescent="0.25">
      <c r="A3954">
        <v>3952</v>
      </c>
      <c r="B3954" s="3" t="s">
        <v>3949</v>
      </c>
      <c r="C3954" s="3" t="s">
        <v>8059</v>
      </c>
      <c r="D3954">
        <v>26000</v>
      </c>
      <c r="E3954" s="5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8324</v>
      </c>
      <c r="O3954" s="10">
        <f t="shared" si="366"/>
        <v>9.6153846153846159E-2</v>
      </c>
      <c r="P3954" s="5">
        <f t="shared" si="367"/>
        <v>25</v>
      </c>
      <c r="Q3954" t="str">
        <f t="shared" si="368"/>
        <v>theater</v>
      </c>
      <c r="R3954" t="str">
        <f t="shared" si="369"/>
        <v>plays</v>
      </c>
      <c r="S3954" s="14">
        <f t="shared" si="370"/>
        <v>42243.790393518517</v>
      </c>
      <c r="T3954" s="14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 s="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8324</v>
      </c>
      <c r="O3955" s="10">
        <f t="shared" si="366"/>
        <v>0</v>
      </c>
      <c r="P3955" s="5" t="str">
        <f t="shared" si="367"/>
        <v>0</v>
      </c>
      <c r="Q3955" t="str">
        <f t="shared" si="368"/>
        <v>theater</v>
      </c>
      <c r="R3955" t="str">
        <f t="shared" si="369"/>
        <v>plays</v>
      </c>
      <c r="S3955" s="14">
        <f t="shared" si="370"/>
        <v>42550.048449074078</v>
      </c>
      <c r="T3955" s="14">
        <f t="shared" si="371"/>
        <v>42580.978472222225</v>
      </c>
    </row>
    <row r="3956" spans="1:20" ht="45" x14ac:dyDescent="0.25">
      <c r="A3956">
        <v>3954</v>
      </c>
      <c r="B3956" s="3" t="s">
        <v>3951</v>
      </c>
      <c r="C3956" s="3" t="s">
        <v>8061</v>
      </c>
      <c r="D3956">
        <v>25000</v>
      </c>
      <c r="E3956" s="5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8324</v>
      </c>
      <c r="O3956" s="10">
        <f t="shared" si="366"/>
        <v>0</v>
      </c>
      <c r="P3956" s="5" t="str">
        <f t="shared" si="367"/>
        <v>0</v>
      </c>
      <c r="Q3956" t="str">
        <f t="shared" si="368"/>
        <v>theater</v>
      </c>
      <c r="R3956" t="str">
        <f t="shared" si="369"/>
        <v>plays</v>
      </c>
      <c r="S3956" s="14">
        <f t="shared" si="370"/>
        <v>41774.651203703703</v>
      </c>
      <c r="T3956" s="14">
        <f t="shared" si="371"/>
        <v>41834.651203703703</v>
      </c>
    </row>
    <row r="3957" spans="1:20" ht="45" x14ac:dyDescent="0.25">
      <c r="A3957">
        <v>3955</v>
      </c>
      <c r="B3957" s="3" t="s">
        <v>3952</v>
      </c>
      <c r="C3957" s="3" t="s">
        <v>8062</v>
      </c>
      <c r="D3957">
        <v>1750</v>
      </c>
      <c r="E3957" s="5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8324</v>
      </c>
      <c r="O3957" s="10">
        <f t="shared" si="366"/>
        <v>24.285714285714285</v>
      </c>
      <c r="P3957" s="5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4">
        <f t="shared" si="370"/>
        <v>42306.848854166667</v>
      </c>
      <c r="T3957" s="14">
        <f t="shared" si="371"/>
        <v>42336.890520833331</v>
      </c>
    </row>
    <row r="3958" spans="1:20" ht="45" x14ac:dyDescent="0.25">
      <c r="A3958">
        <v>3956</v>
      </c>
      <c r="B3958" s="3" t="s">
        <v>3953</v>
      </c>
      <c r="C3958" s="3" t="s">
        <v>8063</v>
      </c>
      <c r="D3958">
        <v>5500</v>
      </c>
      <c r="E3958" s="5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8324</v>
      </c>
      <c r="O3958" s="10">
        <f t="shared" si="366"/>
        <v>0</v>
      </c>
      <c r="P3958" s="5" t="str">
        <f t="shared" si="367"/>
        <v>0</v>
      </c>
      <c r="Q3958" t="str">
        <f t="shared" si="368"/>
        <v>theater</v>
      </c>
      <c r="R3958" t="str">
        <f t="shared" si="369"/>
        <v>plays</v>
      </c>
      <c r="S3958" s="14">
        <f t="shared" si="370"/>
        <v>42457.932025462964</v>
      </c>
      <c r="T3958" s="14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 s="5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8324</v>
      </c>
      <c r="O3959" s="10">
        <f t="shared" si="366"/>
        <v>2.5000000000000001E-2</v>
      </c>
      <c r="P3959" s="5">
        <f t="shared" si="367"/>
        <v>7</v>
      </c>
      <c r="Q3959" t="str">
        <f t="shared" si="368"/>
        <v>theater</v>
      </c>
      <c r="R3959" t="str">
        <f t="shared" si="369"/>
        <v>plays</v>
      </c>
      <c r="S3959" s="14">
        <f t="shared" si="370"/>
        <v>42513.976319444439</v>
      </c>
      <c r="T3959" s="14">
        <f t="shared" si="371"/>
        <v>42559.976319444439</v>
      </c>
    </row>
    <row r="3960" spans="1:20" ht="45" x14ac:dyDescent="0.25">
      <c r="A3960">
        <v>3958</v>
      </c>
      <c r="B3960" s="3" t="s">
        <v>3955</v>
      </c>
      <c r="C3960" s="3" t="s">
        <v>8065</v>
      </c>
      <c r="D3960">
        <v>2000</v>
      </c>
      <c r="E3960" s="5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8324</v>
      </c>
      <c r="O3960" s="10">
        <f t="shared" si="366"/>
        <v>32.049999999999997</v>
      </c>
      <c r="P3960" s="5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4">
        <f t="shared" si="370"/>
        <v>41816.950370370374</v>
      </c>
      <c r="T3960" s="14">
        <f t="shared" si="371"/>
        <v>41853.583333333336</v>
      </c>
    </row>
    <row r="3961" spans="1:20" ht="45" x14ac:dyDescent="0.25">
      <c r="A3961">
        <v>3959</v>
      </c>
      <c r="B3961" s="3" t="s">
        <v>3956</v>
      </c>
      <c r="C3961" s="3" t="s">
        <v>8066</v>
      </c>
      <c r="D3961">
        <v>1200</v>
      </c>
      <c r="E3961" s="5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8324</v>
      </c>
      <c r="O3961" s="10">
        <f t="shared" si="366"/>
        <v>24.333333333333336</v>
      </c>
      <c r="P3961" s="5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4">
        <f t="shared" si="370"/>
        <v>41880.788842592592</v>
      </c>
      <c r="T3961" s="14">
        <f t="shared" si="371"/>
        <v>41910.788842592592</v>
      </c>
    </row>
    <row r="3962" spans="1:20" ht="45" x14ac:dyDescent="0.25">
      <c r="A3962">
        <v>3960</v>
      </c>
      <c r="B3962" s="3" t="s">
        <v>3957</v>
      </c>
      <c r="C3962" s="3" t="s">
        <v>8067</v>
      </c>
      <c r="D3962">
        <v>3000</v>
      </c>
      <c r="E3962" s="5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8324</v>
      </c>
      <c r="O3962" s="10">
        <f t="shared" si="366"/>
        <v>1.5</v>
      </c>
      <c r="P3962" s="5">
        <f t="shared" si="367"/>
        <v>11.25</v>
      </c>
      <c r="Q3962" t="str">
        <f t="shared" si="368"/>
        <v>theater</v>
      </c>
      <c r="R3962" t="str">
        <f t="shared" si="369"/>
        <v>plays</v>
      </c>
      <c r="S3962" s="14">
        <f t="shared" si="370"/>
        <v>42342.845555555556</v>
      </c>
      <c r="T3962" s="14">
        <f t="shared" si="371"/>
        <v>42372.845555555556</v>
      </c>
    </row>
    <row r="3963" spans="1:20" ht="45" x14ac:dyDescent="0.25">
      <c r="A3963">
        <v>3961</v>
      </c>
      <c r="B3963" s="3" t="s">
        <v>3958</v>
      </c>
      <c r="C3963" s="3" t="s">
        <v>8068</v>
      </c>
      <c r="D3963">
        <v>5000</v>
      </c>
      <c r="E3963" s="5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8324</v>
      </c>
      <c r="O3963" s="10">
        <f t="shared" si="366"/>
        <v>0.42</v>
      </c>
      <c r="P3963" s="5">
        <f t="shared" si="367"/>
        <v>10.5</v>
      </c>
      <c r="Q3963" t="str">
        <f t="shared" si="368"/>
        <v>theater</v>
      </c>
      <c r="R3963" t="str">
        <f t="shared" si="369"/>
        <v>plays</v>
      </c>
      <c r="S3963" s="14">
        <f t="shared" si="370"/>
        <v>41745.891319444447</v>
      </c>
      <c r="T3963" s="14">
        <f t="shared" si="371"/>
        <v>41767.891319444447</v>
      </c>
    </row>
    <row r="3964" spans="1:20" ht="45" x14ac:dyDescent="0.25">
      <c r="A3964">
        <v>3962</v>
      </c>
      <c r="B3964" s="3" t="s">
        <v>3959</v>
      </c>
      <c r="C3964" s="3" t="s">
        <v>8069</v>
      </c>
      <c r="D3964">
        <v>1400</v>
      </c>
      <c r="E3964" s="5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8324</v>
      </c>
      <c r="O3964" s="10">
        <f t="shared" si="366"/>
        <v>3.214285714285714</v>
      </c>
      <c r="P3964" s="5">
        <f t="shared" si="367"/>
        <v>15</v>
      </c>
      <c r="Q3964" t="str">
        <f t="shared" si="368"/>
        <v>theater</v>
      </c>
      <c r="R3964" t="str">
        <f t="shared" si="369"/>
        <v>plays</v>
      </c>
      <c r="S3964" s="14">
        <f t="shared" si="370"/>
        <v>42311.621458333335</v>
      </c>
      <c r="T3964" s="14">
        <f t="shared" si="371"/>
        <v>42336.621458333335</v>
      </c>
    </row>
    <row r="3965" spans="1:20" ht="45" x14ac:dyDescent="0.25">
      <c r="A3965">
        <v>3963</v>
      </c>
      <c r="B3965" s="3" t="s">
        <v>3960</v>
      </c>
      <c r="C3965" s="3" t="s">
        <v>8070</v>
      </c>
      <c r="D3965">
        <v>10000</v>
      </c>
      <c r="E3965" s="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8324</v>
      </c>
      <c r="O3965" s="10">
        <f t="shared" si="366"/>
        <v>0</v>
      </c>
      <c r="P3965" s="5" t="str">
        <f t="shared" si="367"/>
        <v>0</v>
      </c>
      <c r="Q3965" t="str">
        <f t="shared" si="368"/>
        <v>theater</v>
      </c>
      <c r="R3965" t="str">
        <f t="shared" si="369"/>
        <v>plays</v>
      </c>
      <c r="S3965" s="14">
        <f t="shared" si="370"/>
        <v>42296.154131944444</v>
      </c>
      <c r="T3965" s="14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 s="5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8324</v>
      </c>
      <c r="O3966" s="10">
        <f t="shared" si="366"/>
        <v>6.3</v>
      </c>
      <c r="P3966" s="5">
        <f t="shared" si="367"/>
        <v>42</v>
      </c>
      <c r="Q3966" t="str">
        <f t="shared" si="368"/>
        <v>theater</v>
      </c>
      <c r="R3966" t="str">
        <f t="shared" si="369"/>
        <v>plays</v>
      </c>
      <c r="S3966" s="14">
        <f t="shared" si="370"/>
        <v>42053.722060185188</v>
      </c>
      <c r="T3966" s="14">
        <f t="shared" si="371"/>
        <v>42113.680393518516</v>
      </c>
    </row>
    <row r="3967" spans="1:20" ht="45" x14ac:dyDescent="0.25">
      <c r="A3967">
        <v>3965</v>
      </c>
      <c r="B3967" s="3" t="s">
        <v>3962</v>
      </c>
      <c r="C3967" s="3" t="s">
        <v>8072</v>
      </c>
      <c r="D3967">
        <v>2000</v>
      </c>
      <c r="E3967" s="5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8324</v>
      </c>
      <c r="O3967" s="10">
        <f t="shared" si="366"/>
        <v>14.249999999999998</v>
      </c>
      <c r="P3967" s="5">
        <f t="shared" si="367"/>
        <v>71.25</v>
      </c>
      <c r="Q3967" t="str">
        <f t="shared" si="368"/>
        <v>theater</v>
      </c>
      <c r="R3967" t="str">
        <f t="shared" si="369"/>
        <v>plays</v>
      </c>
      <c r="S3967" s="14">
        <f t="shared" si="370"/>
        <v>42414.235879629632</v>
      </c>
      <c r="T3967" s="14">
        <f t="shared" si="371"/>
        <v>42474.194212962961</v>
      </c>
    </row>
    <row r="3968" spans="1:20" ht="45" x14ac:dyDescent="0.25">
      <c r="A3968">
        <v>3966</v>
      </c>
      <c r="B3968" s="3" t="s">
        <v>3963</v>
      </c>
      <c r="C3968" s="3" t="s">
        <v>8073</v>
      </c>
      <c r="D3968">
        <v>7500</v>
      </c>
      <c r="E3968" s="5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8324</v>
      </c>
      <c r="O3968" s="10">
        <f t="shared" si="366"/>
        <v>0.6</v>
      </c>
      <c r="P3968" s="5">
        <f t="shared" si="367"/>
        <v>22.5</v>
      </c>
      <c r="Q3968" t="str">
        <f t="shared" si="368"/>
        <v>theater</v>
      </c>
      <c r="R3968" t="str">
        <f t="shared" si="369"/>
        <v>plays</v>
      </c>
      <c r="S3968" s="14">
        <f t="shared" si="370"/>
        <v>41801.711550925924</v>
      </c>
      <c r="T3968" s="14">
        <f t="shared" si="371"/>
        <v>41844.124305555553</v>
      </c>
    </row>
    <row r="3969" spans="1:20" ht="45" x14ac:dyDescent="0.25">
      <c r="A3969">
        <v>3967</v>
      </c>
      <c r="B3969" s="3" t="s">
        <v>3964</v>
      </c>
      <c r="C3969" s="3" t="s">
        <v>8074</v>
      </c>
      <c r="D3969">
        <v>1700</v>
      </c>
      <c r="E3969" s="5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8324</v>
      </c>
      <c r="O3969" s="10">
        <f t="shared" si="366"/>
        <v>24.117647058823529</v>
      </c>
      <c r="P3969" s="5">
        <f t="shared" si="367"/>
        <v>41</v>
      </c>
      <c r="Q3969" t="str">
        <f t="shared" si="368"/>
        <v>theater</v>
      </c>
      <c r="R3969" t="str">
        <f t="shared" si="369"/>
        <v>plays</v>
      </c>
      <c r="S3969" s="14">
        <f t="shared" si="370"/>
        <v>42770.290590277778</v>
      </c>
      <c r="T3969" s="14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 s="5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8324</v>
      </c>
      <c r="O3970" s="10">
        <f t="shared" ref="O3970:O4033" si="372">(E3970/D3970)*100</f>
        <v>10.54</v>
      </c>
      <c r="P3970" s="5">
        <f t="shared" ref="P3970:P4033" si="373">IFERROR((E3970/L3970),"0")</f>
        <v>47.909090909090907</v>
      </c>
      <c r="Q3970" t="str">
        <f t="shared" ref="Q3970:Q4033" si="374">LEFT(N3970,FIND("/",N3970)-1)</f>
        <v>theater</v>
      </c>
      <c r="R3970" t="str">
        <f t="shared" ref="R3970:R4033" si="375">RIGHT(N3970,LEN(N3970)-SEARCH("/",N3970))</f>
        <v>plays</v>
      </c>
      <c r="S3970" s="14">
        <f t="shared" ref="S3970:S4033" si="376">(((J3970/60)/60)/24) + DATE(1970,1,1)</f>
        <v>42452.815659722226</v>
      </c>
      <c r="T3970" s="14">
        <f t="shared" ref="T3970:T4033" si="377">(((I3970/60)/60)/24) + DATE(1970,1,1)</f>
        <v>42512.815659722226</v>
      </c>
    </row>
    <row r="3971" spans="1:20" ht="45" x14ac:dyDescent="0.25">
      <c r="A3971">
        <v>3969</v>
      </c>
      <c r="B3971" s="3" t="s">
        <v>3966</v>
      </c>
      <c r="C3971" s="3" t="s">
        <v>8076</v>
      </c>
      <c r="D3971">
        <v>2825</v>
      </c>
      <c r="E3971" s="5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8324</v>
      </c>
      <c r="O3971" s="10">
        <f t="shared" si="372"/>
        <v>7.4690265486725664</v>
      </c>
      <c r="P3971" s="5">
        <f t="shared" si="373"/>
        <v>35.166666666666664</v>
      </c>
      <c r="Q3971" t="str">
        <f t="shared" si="374"/>
        <v>theater</v>
      </c>
      <c r="R3971" t="str">
        <f t="shared" si="375"/>
        <v>plays</v>
      </c>
      <c r="S3971" s="14">
        <f t="shared" si="376"/>
        <v>42601.854699074072</v>
      </c>
      <c r="T3971" s="14">
        <f t="shared" si="377"/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 s="5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8324</v>
      </c>
      <c r="O3972" s="10">
        <f t="shared" si="372"/>
        <v>7.3333333333333334E-2</v>
      </c>
      <c r="P3972" s="5">
        <f t="shared" si="373"/>
        <v>5.5</v>
      </c>
      <c r="Q3972" t="str">
        <f t="shared" si="374"/>
        <v>theater</v>
      </c>
      <c r="R3972" t="str">
        <f t="shared" si="375"/>
        <v>plays</v>
      </c>
      <c r="S3972" s="14">
        <f t="shared" si="376"/>
        <v>42447.863553240735</v>
      </c>
      <c r="T3972" s="14">
        <f t="shared" si="377"/>
        <v>42477.863553240735</v>
      </c>
    </row>
    <row r="3973" spans="1:20" ht="45" x14ac:dyDescent="0.25">
      <c r="A3973">
        <v>3971</v>
      </c>
      <c r="B3973" s="3" t="s">
        <v>3968</v>
      </c>
      <c r="C3973" s="3" t="s">
        <v>8078</v>
      </c>
      <c r="D3973">
        <v>14000</v>
      </c>
      <c r="E3973" s="5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8324</v>
      </c>
      <c r="O3973" s="10">
        <f t="shared" si="372"/>
        <v>0.97142857142857131</v>
      </c>
      <c r="P3973" s="5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4">
        <f t="shared" si="376"/>
        <v>41811.536180555559</v>
      </c>
      <c r="T3973" s="14">
        <f t="shared" si="377"/>
        <v>41841.536180555559</v>
      </c>
    </row>
    <row r="3974" spans="1:20" ht="30" x14ac:dyDescent="0.25">
      <c r="A3974">
        <v>3972</v>
      </c>
      <c r="B3974" s="3" t="s">
        <v>3969</v>
      </c>
      <c r="C3974" s="3" t="s">
        <v>8079</v>
      </c>
      <c r="D3974">
        <v>1000</v>
      </c>
      <c r="E3974" s="5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8324</v>
      </c>
      <c r="O3974" s="10">
        <f t="shared" si="372"/>
        <v>21.099999999999998</v>
      </c>
      <c r="P3974" s="5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4">
        <f t="shared" si="376"/>
        <v>41981.067523148144</v>
      </c>
      <c r="T3974" s="14">
        <f t="shared" si="377"/>
        <v>42041.067523148144</v>
      </c>
    </row>
    <row r="3975" spans="1:20" ht="45" x14ac:dyDescent="0.25">
      <c r="A3975">
        <v>3973</v>
      </c>
      <c r="B3975" s="3" t="s">
        <v>3970</v>
      </c>
      <c r="C3975" s="3" t="s">
        <v>8080</v>
      </c>
      <c r="D3975">
        <v>5000</v>
      </c>
      <c r="E3975" s="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8324</v>
      </c>
      <c r="O3975" s="10">
        <f t="shared" si="372"/>
        <v>78.100000000000009</v>
      </c>
      <c r="P3975" s="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4">
        <f t="shared" si="376"/>
        <v>42469.68414351852</v>
      </c>
      <c r="T3975" s="14">
        <f t="shared" si="377"/>
        <v>42499.166666666672</v>
      </c>
    </row>
    <row r="3976" spans="1:20" ht="45" x14ac:dyDescent="0.25">
      <c r="A3976">
        <v>3974</v>
      </c>
      <c r="B3976" s="3" t="s">
        <v>3971</v>
      </c>
      <c r="C3976" s="3" t="s">
        <v>8081</v>
      </c>
      <c r="D3976">
        <v>1000</v>
      </c>
      <c r="E3976" s="5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8324</v>
      </c>
      <c r="O3976" s="10">
        <f t="shared" si="372"/>
        <v>32</v>
      </c>
      <c r="P3976" s="5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4">
        <f t="shared" si="376"/>
        <v>42493.546851851846</v>
      </c>
      <c r="T3976" s="14">
        <f t="shared" si="377"/>
        <v>42523.546851851846</v>
      </c>
    </row>
    <row r="3977" spans="1:20" ht="45" x14ac:dyDescent="0.25">
      <c r="A3977">
        <v>3975</v>
      </c>
      <c r="B3977" s="3" t="s">
        <v>3972</v>
      </c>
      <c r="C3977" s="3" t="s">
        <v>8082</v>
      </c>
      <c r="D3977">
        <v>678</v>
      </c>
      <c r="E3977" s="5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8324</v>
      </c>
      <c r="O3977" s="10">
        <f t="shared" si="372"/>
        <v>0</v>
      </c>
      <c r="P3977" s="5" t="str">
        <f t="shared" si="373"/>
        <v>0</v>
      </c>
      <c r="Q3977" t="str">
        <f t="shared" si="374"/>
        <v>theater</v>
      </c>
      <c r="R3977" t="str">
        <f t="shared" si="375"/>
        <v>plays</v>
      </c>
      <c r="S3977" s="14">
        <f t="shared" si="376"/>
        <v>42534.866875</v>
      </c>
      <c r="T3977" s="14">
        <f t="shared" si="377"/>
        <v>42564.866875</v>
      </c>
    </row>
    <row r="3978" spans="1:20" ht="45" x14ac:dyDescent="0.25">
      <c r="A3978">
        <v>3976</v>
      </c>
      <c r="B3978" s="3" t="s">
        <v>3973</v>
      </c>
      <c r="C3978" s="3" t="s">
        <v>8083</v>
      </c>
      <c r="D3978">
        <v>1300</v>
      </c>
      <c r="E3978" s="5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8324</v>
      </c>
      <c r="O3978" s="10">
        <f t="shared" si="372"/>
        <v>47.692307692307693</v>
      </c>
      <c r="P3978" s="5">
        <f t="shared" si="373"/>
        <v>62</v>
      </c>
      <c r="Q3978" t="str">
        <f t="shared" si="374"/>
        <v>theater</v>
      </c>
      <c r="R3978" t="str">
        <f t="shared" si="375"/>
        <v>plays</v>
      </c>
      <c r="S3978" s="14">
        <f t="shared" si="376"/>
        <v>41830.858344907407</v>
      </c>
      <c r="T3978" s="14">
        <f t="shared" si="377"/>
        <v>41852.291666666664</v>
      </c>
    </row>
    <row r="3979" spans="1:20" ht="45" x14ac:dyDescent="0.25">
      <c r="A3979">
        <v>3977</v>
      </c>
      <c r="B3979" s="3" t="s">
        <v>3974</v>
      </c>
      <c r="C3979" s="3" t="s">
        <v>8084</v>
      </c>
      <c r="D3979">
        <v>90000</v>
      </c>
      <c r="E3979" s="5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8324</v>
      </c>
      <c r="O3979" s="10">
        <f t="shared" si="372"/>
        <v>1.4500000000000002</v>
      </c>
      <c r="P3979" s="5">
        <f t="shared" si="373"/>
        <v>217.5</v>
      </c>
      <c r="Q3979" t="str">
        <f t="shared" si="374"/>
        <v>theater</v>
      </c>
      <c r="R3979" t="str">
        <f t="shared" si="375"/>
        <v>plays</v>
      </c>
      <c r="S3979" s="14">
        <f t="shared" si="376"/>
        <v>42543.788564814815</v>
      </c>
      <c r="T3979" s="14">
        <f t="shared" si="377"/>
        <v>42573.788564814815</v>
      </c>
    </row>
    <row r="3980" spans="1:20" ht="45" x14ac:dyDescent="0.25">
      <c r="A3980">
        <v>3978</v>
      </c>
      <c r="B3980" s="3" t="s">
        <v>3975</v>
      </c>
      <c r="C3980" s="3" t="s">
        <v>8085</v>
      </c>
      <c r="D3980">
        <v>2000</v>
      </c>
      <c r="E3980" s="5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8324</v>
      </c>
      <c r="O3980" s="10">
        <f t="shared" si="372"/>
        <v>10.7</v>
      </c>
      <c r="P3980" s="5">
        <f t="shared" si="373"/>
        <v>26.75</v>
      </c>
      <c r="Q3980" t="str">
        <f t="shared" si="374"/>
        <v>theater</v>
      </c>
      <c r="R3980" t="str">
        <f t="shared" si="375"/>
        <v>plays</v>
      </c>
      <c r="S3980" s="14">
        <f t="shared" si="376"/>
        <v>41975.642974537041</v>
      </c>
      <c r="T3980" s="14">
        <f t="shared" si="377"/>
        <v>42035.642974537041</v>
      </c>
    </row>
    <row r="3981" spans="1:20" ht="45" x14ac:dyDescent="0.25">
      <c r="A3981">
        <v>3979</v>
      </c>
      <c r="B3981" s="3" t="s">
        <v>3976</v>
      </c>
      <c r="C3981" s="3" t="s">
        <v>8086</v>
      </c>
      <c r="D3981">
        <v>6000</v>
      </c>
      <c r="E3981" s="5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8324</v>
      </c>
      <c r="O3981" s="10">
        <f t="shared" si="372"/>
        <v>1.8333333333333333</v>
      </c>
      <c r="P3981" s="5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4">
        <f t="shared" si="376"/>
        <v>42069.903437500005</v>
      </c>
      <c r="T3981" s="14">
        <f t="shared" si="377"/>
        <v>42092.833333333328</v>
      </c>
    </row>
    <row r="3982" spans="1:20" ht="45" x14ac:dyDescent="0.25">
      <c r="A3982">
        <v>3980</v>
      </c>
      <c r="B3982" s="3" t="s">
        <v>3977</v>
      </c>
      <c r="C3982" s="3" t="s">
        <v>8087</v>
      </c>
      <c r="D3982">
        <v>2500</v>
      </c>
      <c r="E3982" s="5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8324</v>
      </c>
      <c r="O3982" s="10">
        <f t="shared" si="372"/>
        <v>18</v>
      </c>
      <c r="P3982" s="5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4">
        <f t="shared" si="376"/>
        <v>41795.598923611113</v>
      </c>
      <c r="T3982" s="14">
        <f t="shared" si="377"/>
        <v>41825.598923611113</v>
      </c>
    </row>
    <row r="3983" spans="1:20" ht="30" x14ac:dyDescent="0.25">
      <c r="A3983">
        <v>3981</v>
      </c>
      <c r="B3983" s="3" t="s">
        <v>3358</v>
      </c>
      <c r="C3983" s="3" t="s">
        <v>7469</v>
      </c>
      <c r="D3983">
        <v>30000</v>
      </c>
      <c r="E3983" s="5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8324</v>
      </c>
      <c r="O3983" s="10">
        <f t="shared" si="372"/>
        <v>4.083333333333333</v>
      </c>
      <c r="P3983" s="5">
        <f t="shared" si="373"/>
        <v>175</v>
      </c>
      <c r="Q3983" t="str">
        <f t="shared" si="374"/>
        <v>theater</v>
      </c>
      <c r="R3983" t="str">
        <f t="shared" si="375"/>
        <v>plays</v>
      </c>
      <c r="S3983" s="14">
        <f t="shared" si="376"/>
        <v>42508.179965277777</v>
      </c>
      <c r="T3983" s="14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 s="5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8324</v>
      </c>
      <c r="O3984" s="10">
        <f t="shared" si="372"/>
        <v>20</v>
      </c>
      <c r="P3984" s="5">
        <f t="shared" si="373"/>
        <v>34</v>
      </c>
      <c r="Q3984" t="str">
        <f t="shared" si="374"/>
        <v>theater</v>
      </c>
      <c r="R3984" t="str">
        <f t="shared" si="375"/>
        <v>plays</v>
      </c>
      <c r="S3984" s="14">
        <f t="shared" si="376"/>
        <v>42132.809953703705</v>
      </c>
      <c r="T3984" s="14">
        <f t="shared" si="377"/>
        <v>42192.809953703705</v>
      </c>
    </row>
    <row r="3985" spans="1:20" ht="45" x14ac:dyDescent="0.25">
      <c r="A3985">
        <v>3983</v>
      </c>
      <c r="B3985" s="3" t="s">
        <v>3979</v>
      </c>
      <c r="C3985" s="3" t="s">
        <v>8089</v>
      </c>
      <c r="D3985">
        <v>11140</v>
      </c>
      <c r="E3985" s="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8324</v>
      </c>
      <c r="O3985" s="10">
        <f t="shared" si="372"/>
        <v>34.802513464991023</v>
      </c>
      <c r="P3985" s="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4">
        <f t="shared" si="376"/>
        <v>41747.86986111111</v>
      </c>
      <c r="T3985" s="14">
        <f t="shared" si="377"/>
        <v>41779.290972222225</v>
      </c>
    </row>
    <row r="3986" spans="1:20" ht="45" x14ac:dyDescent="0.25">
      <c r="A3986">
        <v>3984</v>
      </c>
      <c r="B3986" s="3" t="s">
        <v>3980</v>
      </c>
      <c r="C3986" s="3" t="s">
        <v>8090</v>
      </c>
      <c r="D3986">
        <v>1500</v>
      </c>
      <c r="E3986" s="5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8324</v>
      </c>
      <c r="O3986" s="10">
        <f t="shared" si="372"/>
        <v>6.3333333333333339</v>
      </c>
      <c r="P3986" s="5">
        <f t="shared" si="373"/>
        <v>9.5</v>
      </c>
      <c r="Q3986" t="str">
        <f t="shared" si="374"/>
        <v>theater</v>
      </c>
      <c r="R3986" t="str">
        <f t="shared" si="375"/>
        <v>plays</v>
      </c>
      <c r="S3986" s="14">
        <f t="shared" si="376"/>
        <v>41920.963472222218</v>
      </c>
      <c r="T3986" s="14">
        <f t="shared" si="377"/>
        <v>41951</v>
      </c>
    </row>
    <row r="3987" spans="1:20" ht="45" x14ac:dyDescent="0.25">
      <c r="A3987">
        <v>3985</v>
      </c>
      <c r="B3987" s="3" t="s">
        <v>3981</v>
      </c>
      <c r="C3987" s="3" t="s">
        <v>8091</v>
      </c>
      <c r="D3987">
        <v>2000</v>
      </c>
      <c r="E3987" s="5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8324</v>
      </c>
      <c r="O3987" s="10">
        <f t="shared" si="372"/>
        <v>32.049999999999997</v>
      </c>
      <c r="P3987" s="5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4">
        <f t="shared" si="376"/>
        <v>42399.707407407404</v>
      </c>
      <c r="T3987" s="14">
        <f t="shared" si="377"/>
        <v>42420.878472222219</v>
      </c>
    </row>
    <row r="3988" spans="1:20" ht="45" x14ac:dyDescent="0.25">
      <c r="A3988">
        <v>3986</v>
      </c>
      <c r="B3988" s="3" t="s">
        <v>3982</v>
      </c>
      <c r="C3988" s="3" t="s">
        <v>8092</v>
      </c>
      <c r="D3988">
        <v>5000</v>
      </c>
      <c r="E3988" s="5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8324</v>
      </c>
      <c r="O3988" s="10">
        <f t="shared" si="372"/>
        <v>9.76</v>
      </c>
      <c r="P3988" s="5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4">
        <f t="shared" si="376"/>
        <v>42467.548541666663</v>
      </c>
      <c r="T3988" s="14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 s="5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8324</v>
      </c>
      <c r="O3989" s="10">
        <f t="shared" si="372"/>
        <v>37.75</v>
      </c>
      <c r="P3989" s="5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4">
        <f t="shared" si="376"/>
        <v>41765.92465277778</v>
      </c>
      <c r="T3989" s="14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 s="5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8324</v>
      </c>
      <c r="O3990" s="10">
        <f t="shared" si="372"/>
        <v>2.1333333333333333</v>
      </c>
      <c r="P3990" s="5">
        <f t="shared" si="373"/>
        <v>8</v>
      </c>
      <c r="Q3990" t="str">
        <f t="shared" si="374"/>
        <v>theater</v>
      </c>
      <c r="R3990" t="str">
        <f t="shared" si="375"/>
        <v>plays</v>
      </c>
      <c r="S3990" s="14">
        <f t="shared" si="376"/>
        <v>42230.08116898148</v>
      </c>
      <c r="T3990" s="14">
        <f t="shared" si="377"/>
        <v>42245.08116898148</v>
      </c>
    </row>
    <row r="3991" spans="1:20" ht="45" x14ac:dyDescent="0.25">
      <c r="A3991">
        <v>3989</v>
      </c>
      <c r="B3991" s="3" t="s">
        <v>3985</v>
      </c>
      <c r="C3991" s="3" t="s">
        <v>8095</v>
      </c>
      <c r="D3991">
        <v>3000</v>
      </c>
      <c r="E3991" s="5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8324</v>
      </c>
      <c r="O3991" s="10">
        <f t="shared" si="372"/>
        <v>0</v>
      </c>
      <c r="P3991" s="5" t="str">
        <f t="shared" si="373"/>
        <v>0</v>
      </c>
      <c r="Q3991" t="str">
        <f t="shared" si="374"/>
        <v>theater</v>
      </c>
      <c r="R3991" t="str">
        <f t="shared" si="375"/>
        <v>plays</v>
      </c>
      <c r="S3991" s="14">
        <f t="shared" si="376"/>
        <v>42286.749780092592</v>
      </c>
      <c r="T3991" s="14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 s="5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8324</v>
      </c>
      <c r="O3992" s="10">
        <f t="shared" si="372"/>
        <v>4.1818181818181817</v>
      </c>
      <c r="P3992" s="5">
        <f t="shared" si="373"/>
        <v>23</v>
      </c>
      <c r="Q3992" t="str">
        <f t="shared" si="374"/>
        <v>theater</v>
      </c>
      <c r="R3992" t="str">
        <f t="shared" si="375"/>
        <v>plays</v>
      </c>
      <c r="S3992" s="14">
        <f t="shared" si="376"/>
        <v>42401.672372685185</v>
      </c>
      <c r="T3992" s="14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 s="5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8324</v>
      </c>
      <c r="O3993" s="10">
        <f t="shared" si="372"/>
        <v>20</v>
      </c>
      <c r="P3993" s="5">
        <f t="shared" si="373"/>
        <v>100</v>
      </c>
      <c r="Q3993" t="str">
        <f t="shared" si="374"/>
        <v>theater</v>
      </c>
      <c r="R3993" t="str">
        <f t="shared" si="375"/>
        <v>plays</v>
      </c>
      <c r="S3993" s="14">
        <f t="shared" si="376"/>
        <v>42125.644467592589</v>
      </c>
      <c r="T3993" s="14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 s="5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8324</v>
      </c>
      <c r="O3994" s="10">
        <f t="shared" si="372"/>
        <v>5.41</v>
      </c>
      <c r="P3994" s="5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4">
        <f t="shared" si="376"/>
        <v>42289.94049768518</v>
      </c>
      <c r="T3994" s="14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 s="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8324</v>
      </c>
      <c r="O3995" s="10">
        <f t="shared" si="372"/>
        <v>6.0000000000000001E-3</v>
      </c>
      <c r="P3995" s="5">
        <f t="shared" si="373"/>
        <v>3</v>
      </c>
      <c r="Q3995" t="str">
        <f t="shared" si="374"/>
        <v>theater</v>
      </c>
      <c r="R3995" t="str">
        <f t="shared" si="375"/>
        <v>plays</v>
      </c>
      <c r="S3995" s="14">
        <f t="shared" si="376"/>
        <v>42107.864722222221</v>
      </c>
      <c r="T3995" s="14">
        <f t="shared" si="377"/>
        <v>42137.864722222221</v>
      </c>
    </row>
    <row r="3996" spans="1:20" ht="30" x14ac:dyDescent="0.25">
      <c r="A3996">
        <v>3994</v>
      </c>
      <c r="B3996" s="3" t="s">
        <v>3990</v>
      </c>
      <c r="C3996" s="3" t="s">
        <v>8100</v>
      </c>
      <c r="D3996">
        <v>2000</v>
      </c>
      <c r="E3996" s="5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8324</v>
      </c>
      <c r="O3996" s="10">
        <f t="shared" si="372"/>
        <v>0.25</v>
      </c>
      <c r="P3996" s="5">
        <f t="shared" si="373"/>
        <v>5</v>
      </c>
      <c r="Q3996" t="str">
        <f t="shared" si="374"/>
        <v>theater</v>
      </c>
      <c r="R3996" t="str">
        <f t="shared" si="375"/>
        <v>plays</v>
      </c>
      <c r="S3996" s="14">
        <f t="shared" si="376"/>
        <v>41809.389930555553</v>
      </c>
      <c r="T3996" s="14">
        <f t="shared" si="377"/>
        <v>41839.389930555553</v>
      </c>
    </row>
    <row r="3997" spans="1:20" ht="45" x14ac:dyDescent="0.25">
      <c r="A3997">
        <v>3995</v>
      </c>
      <c r="B3997" s="3" t="s">
        <v>3991</v>
      </c>
      <c r="C3997" s="3" t="s">
        <v>8101</v>
      </c>
      <c r="D3997">
        <v>200</v>
      </c>
      <c r="E3997" s="5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8324</v>
      </c>
      <c r="O3997" s="10">
        <f t="shared" si="372"/>
        <v>35</v>
      </c>
      <c r="P3997" s="5">
        <f t="shared" si="373"/>
        <v>17.5</v>
      </c>
      <c r="Q3997" t="str">
        <f t="shared" si="374"/>
        <v>theater</v>
      </c>
      <c r="R3997" t="str">
        <f t="shared" si="375"/>
        <v>plays</v>
      </c>
      <c r="S3997" s="14">
        <f t="shared" si="376"/>
        <v>42019.683761574073</v>
      </c>
      <c r="T3997" s="14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 s="5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8324</v>
      </c>
      <c r="O3998" s="10">
        <f t="shared" si="372"/>
        <v>16.566666666666666</v>
      </c>
      <c r="P3998" s="5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4">
        <f t="shared" si="376"/>
        <v>41950.26694444444</v>
      </c>
      <c r="T3998" s="14">
        <f t="shared" si="377"/>
        <v>41963.669444444444</v>
      </c>
    </row>
    <row r="3999" spans="1:20" ht="45" x14ac:dyDescent="0.25">
      <c r="A3999">
        <v>3997</v>
      </c>
      <c r="B3999" s="3" t="s">
        <v>3993</v>
      </c>
      <c r="C3999" s="3" t="s">
        <v>8103</v>
      </c>
      <c r="D3999">
        <v>3000</v>
      </c>
      <c r="E3999" s="5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8324</v>
      </c>
      <c r="O3999" s="10">
        <f t="shared" si="372"/>
        <v>0</v>
      </c>
      <c r="P3999" s="5" t="str">
        <f t="shared" si="373"/>
        <v>0</v>
      </c>
      <c r="Q3999" t="str">
        <f t="shared" si="374"/>
        <v>theater</v>
      </c>
      <c r="R3999" t="str">
        <f t="shared" si="375"/>
        <v>plays</v>
      </c>
      <c r="S3999" s="14">
        <f t="shared" si="376"/>
        <v>42069.391446759255</v>
      </c>
      <c r="T3999" s="14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 s="5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8324</v>
      </c>
      <c r="O4000" s="10">
        <f t="shared" si="372"/>
        <v>57.199999999999996</v>
      </c>
      <c r="P4000" s="5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4">
        <f t="shared" si="376"/>
        <v>42061.963263888887</v>
      </c>
      <c r="T4000" s="14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 s="5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8324</v>
      </c>
      <c r="O4001" s="10">
        <f t="shared" si="372"/>
        <v>16.514285714285716</v>
      </c>
      <c r="P4001" s="5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4">
        <f t="shared" si="376"/>
        <v>41842.828680555554</v>
      </c>
      <c r="T4001" s="14">
        <f t="shared" si="377"/>
        <v>41882.827650462961</v>
      </c>
    </row>
    <row r="4002" spans="1:20" x14ac:dyDescent="0.25">
      <c r="A4002">
        <v>4000</v>
      </c>
      <c r="B4002" s="3" t="s">
        <v>3996</v>
      </c>
      <c r="C4002" s="3" t="s">
        <v>8106</v>
      </c>
      <c r="D4002">
        <v>8000</v>
      </c>
      <c r="E4002" s="5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8324</v>
      </c>
      <c r="O4002" s="10">
        <f t="shared" si="372"/>
        <v>0.125</v>
      </c>
      <c r="P4002" s="5">
        <f t="shared" si="373"/>
        <v>10</v>
      </c>
      <c r="Q4002" t="str">
        <f t="shared" si="374"/>
        <v>theater</v>
      </c>
      <c r="R4002" t="str">
        <f t="shared" si="375"/>
        <v>plays</v>
      </c>
      <c r="S4002" s="14">
        <f t="shared" si="376"/>
        <v>42437.64534722222</v>
      </c>
      <c r="T4002" s="14">
        <f t="shared" si="377"/>
        <v>42497.603680555556</v>
      </c>
    </row>
    <row r="4003" spans="1:20" ht="45" x14ac:dyDescent="0.25">
      <c r="A4003">
        <v>4001</v>
      </c>
      <c r="B4003" s="3" t="s">
        <v>3997</v>
      </c>
      <c r="C4003" s="3" t="s">
        <v>8107</v>
      </c>
      <c r="D4003">
        <v>1200</v>
      </c>
      <c r="E4003" s="5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8324</v>
      </c>
      <c r="O4003" s="10">
        <f t="shared" si="372"/>
        <v>37.75</v>
      </c>
      <c r="P4003" s="5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4">
        <f t="shared" si="376"/>
        <v>42775.964212962965</v>
      </c>
      <c r="T4003" s="14">
        <f t="shared" si="377"/>
        <v>42795.791666666672</v>
      </c>
    </row>
    <row r="4004" spans="1:20" ht="45" x14ac:dyDescent="0.25">
      <c r="A4004">
        <v>4002</v>
      </c>
      <c r="B4004" s="3" t="s">
        <v>3998</v>
      </c>
      <c r="C4004" s="3" t="s">
        <v>8108</v>
      </c>
      <c r="D4004">
        <v>1250</v>
      </c>
      <c r="E4004" s="5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8324</v>
      </c>
      <c r="O4004" s="10">
        <f t="shared" si="372"/>
        <v>1.8399999999999999</v>
      </c>
      <c r="P4004" s="5">
        <f t="shared" si="373"/>
        <v>5.75</v>
      </c>
      <c r="Q4004" t="str">
        <f t="shared" si="374"/>
        <v>theater</v>
      </c>
      <c r="R4004" t="str">
        <f t="shared" si="375"/>
        <v>plays</v>
      </c>
      <c r="S4004" s="14">
        <f t="shared" si="376"/>
        <v>41879.043530092589</v>
      </c>
      <c r="T4004" s="14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 s="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8324</v>
      </c>
      <c r="O4005" s="10">
        <f t="shared" si="372"/>
        <v>10.050000000000001</v>
      </c>
      <c r="P4005" s="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4">
        <f t="shared" si="376"/>
        <v>42020.587349537032</v>
      </c>
      <c r="T4005" s="14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 s="5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8324</v>
      </c>
      <c r="O4006" s="10">
        <f t="shared" si="372"/>
        <v>0.2</v>
      </c>
      <c r="P4006" s="5">
        <f t="shared" si="373"/>
        <v>1</v>
      </c>
      <c r="Q4006" t="str">
        <f t="shared" si="374"/>
        <v>theater</v>
      </c>
      <c r="R4006" t="str">
        <f t="shared" si="375"/>
        <v>plays</v>
      </c>
      <c r="S4006" s="14">
        <f t="shared" si="376"/>
        <v>41890.16269675926</v>
      </c>
      <c r="T4006" s="14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 s="5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8324</v>
      </c>
      <c r="O4007" s="10">
        <f t="shared" si="372"/>
        <v>1.3333333333333335</v>
      </c>
      <c r="P4007" s="5">
        <f t="shared" si="373"/>
        <v>20</v>
      </c>
      <c r="Q4007" t="str">
        <f t="shared" si="374"/>
        <v>theater</v>
      </c>
      <c r="R4007" t="str">
        <f t="shared" si="375"/>
        <v>plays</v>
      </c>
      <c r="S4007" s="14">
        <f t="shared" si="376"/>
        <v>41872.807696759257</v>
      </c>
      <c r="T4007" s="14">
        <f t="shared" si="377"/>
        <v>41932.807696759257</v>
      </c>
    </row>
    <row r="4008" spans="1:20" ht="45" x14ac:dyDescent="0.25">
      <c r="A4008">
        <v>4006</v>
      </c>
      <c r="B4008" s="3" t="s">
        <v>4002</v>
      </c>
      <c r="C4008" s="3" t="s">
        <v>8111</v>
      </c>
      <c r="D4008">
        <v>30000</v>
      </c>
      <c r="E4008" s="5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8324</v>
      </c>
      <c r="O4008" s="10">
        <f t="shared" si="372"/>
        <v>6.6666666666666671E-3</v>
      </c>
      <c r="P4008" s="5">
        <f t="shared" si="373"/>
        <v>2</v>
      </c>
      <c r="Q4008" t="str">
        <f t="shared" si="374"/>
        <v>theater</v>
      </c>
      <c r="R4008" t="str">
        <f t="shared" si="375"/>
        <v>plays</v>
      </c>
      <c r="S4008" s="14">
        <f t="shared" si="376"/>
        <v>42391.772997685184</v>
      </c>
      <c r="T4008" s="14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 s="5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8324</v>
      </c>
      <c r="O4009" s="10">
        <f t="shared" si="372"/>
        <v>0.25</v>
      </c>
      <c r="P4009" s="5">
        <f t="shared" si="373"/>
        <v>5</v>
      </c>
      <c r="Q4009" t="str">
        <f t="shared" si="374"/>
        <v>theater</v>
      </c>
      <c r="R4009" t="str">
        <f t="shared" si="375"/>
        <v>plays</v>
      </c>
      <c r="S4009" s="14">
        <f t="shared" si="376"/>
        <v>41848.772928240738</v>
      </c>
      <c r="T4009" s="14">
        <f t="shared" si="377"/>
        <v>41877.686111111114</v>
      </c>
    </row>
    <row r="4010" spans="1:20" ht="45" x14ac:dyDescent="0.25">
      <c r="A4010">
        <v>4008</v>
      </c>
      <c r="B4010" s="3" t="s">
        <v>4004</v>
      </c>
      <c r="C4010" s="3" t="s">
        <v>8113</v>
      </c>
      <c r="D4010">
        <v>1000</v>
      </c>
      <c r="E4010" s="5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8324</v>
      </c>
      <c r="O4010" s="10">
        <f t="shared" si="372"/>
        <v>6</v>
      </c>
      <c r="P4010" s="5">
        <f t="shared" si="373"/>
        <v>15</v>
      </c>
      <c r="Q4010" t="str">
        <f t="shared" si="374"/>
        <v>theater</v>
      </c>
      <c r="R4010" t="str">
        <f t="shared" si="375"/>
        <v>plays</v>
      </c>
      <c r="S4010" s="14">
        <f t="shared" si="376"/>
        <v>42177.964201388888</v>
      </c>
      <c r="T4010" s="14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 s="5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8324</v>
      </c>
      <c r="O4011" s="10">
        <f t="shared" si="372"/>
        <v>3.8860103626943006</v>
      </c>
      <c r="P4011" s="5">
        <f t="shared" si="373"/>
        <v>25</v>
      </c>
      <c r="Q4011" t="str">
        <f t="shared" si="374"/>
        <v>theater</v>
      </c>
      <c r="R4011" t="str">
        <f t="shared" si="375"/>
        <v>plays</v>
      </c>
      <c r="S4011" s="14">
        <f t="shared" si="376"/>
        <v>41851.700925925928</v>
      </c>
      <c r="T4011" s="14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 s="5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8324</v>
      </c>
      <c r="O4012" s="10">
        <f t="shared" si="372"/>
        <v>24.194444444444443</v>
      </c>
      <c r="P4012" s="5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4">
        <f t="shared" si="376"/>
        <v>41921.770439814813</v>
      </c>
      <c r="T4012" s="14">
        <f t="shared" si="377"/>
        <v>41938.770439814813</v>
      </c>
    </row>
    <row r="4013" spans="1:20" ht="45" x14ac:dyDescent="0.25">
      <c r="A4013">
        <v>4011</v>
      </c>
      <c r="B4013" s="3" t="s">
        <v>4007</v>
      </c>
      <c r="C4013" s="3" t="s">
        <v>8116</v>
      </c>
      <c r="D4013">
        <v>250</v>
      </c>
      <c r="E4013" s="5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8324</v>
      </c>
      <c r="O4013" s="10">
        <f t="shared" si="372"/>
        <v>7.6</v>
      </c>
      <c r="P4013" s="5">
        <f t="shared" si="373"/>
        <v>4.75</v>
      </c>
      <c r="Q4013" t="str">
        <f t="shared" si="374"/>
        <v>theater</v>
      </c>
      <c r="R4013" t="str">
        <f t="shared" si="375"/>
        <v>plays</v>
      </c>
      <c r="S4013" s="14">
        <f t="shared" si="376"/>
        <v>42002.54488425926</v>
      </c>
      <c r="T4013" s="14">
        <f t="shared" si="377"/>
        <v>42032.54488425926</v>
      </c>
    </row>
    <row r="4014" spans="1:20" ht="45" x14ac:dyDescent="0.25">
      <c r="A4014">
        <v>4012</v>
      </c>
      <c r="B4014" s="3" t="s">
        <v>4008</v>
      </c>
      <c r="C4014" s="3" t="s">
        <v>8117</v>
      </c>
      <c r="D4014">
        <v>575</v>
      </c>
      <c r="E4014" s="5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8324</v>
      </c>
      <c r="O4014" s="10">
        <f t="shared" si="372"/>
        <v>0</v>
      </c>
      <c r="P4014" s="5" t="str">
        <f t="shared" si="373"/>
        <v>0</v>
      </c>
      <c r="Q4014" t="str">
        <f t="shared" si="374"/>
        <v>theater</v>
      </c>
      <c r="R4014" t="str">
        <f t="shared" si="375"/>
        <v>plays</v>
      </c>
      <c r="S4014" s="14">
        <f t="shared" si="376"/>
        <v>42096.544548611113</v>
      </c>
      <c r="T4014" s="14">
        <f t="shared" si="377"/>
        <v>42126.544548611113</v>
      </c>
    </row>
    <row r="4015" spans="1:20" ht="45" x14ac:dyDescent="0.25">
      <c r="A4015">
        <v>4013</v>
      </c>
      <c r="B4015" s="3" t="s">
        <v>4009</v>
      </c>
      <c r="C4015" s="3" t="s">
        <v>8118</v>
      </c>
      <c r="D4015">
        <v>2000</v>
      </c>
      <c r="E4015" s="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8324</v>
      </c>
      <c r="O4015" s="10">
        <f t="shared" si="372"/>
        <v>1.3</v>
      </c>
      <c r="P4015" s="5">
        <f t="shared" si="373"/>
        <v>13</v>
      </c>
      <c r="Q4015" t="str">
        <f t="shared" si="374"/>
        <v>theater</v>
      </c>
      <c r="R4015" t="str">
        <f t="shared" si="375"/>
        <v>plays</v>
      </c>
      <c r="S4015" s="14">
        <f t="shared" si="376"/>
        <v>42021.301192129627</v>
      </c>
      <c r="T4015" s="14">
        <f t="shared" si="377"/>
        <v>42051.301192129627</v>
      </c>
    </row>
    <row r="4016" spans="1:20" ht="45" x14ac:dyDescent="0.25">
      <c r="A4016">
        <v>4014</v>
      </c>
      <c r="B4016" s="3" t="s">
        <v>4010</v>
      </c>
      <c r="C4016" s="3" t="s">
        <v>8119</v>
      </c>
      <c r="D4016">
        <v>9000</v>
      </c>
      <c r="E4016" s="5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8324</v>
      </c>
      <c r="O4016" s="10">
        <f t="shared" si="372"/>
        <v>0</v>
      </c>
      <c r="P4016" s="5" t="str">
        <f t="shared" si="373"/>
        <v>0</v>
      </c>
      <c r="Q4016" t="str">
        <f t="shared" si="374"/>
        <v>theater</v>
      </c>
      <c r="R4016" t="str">
        <f t="shared" si="375"/>
        <v>plays</v>
      </c>
      <c r="S4016" s="14">
        <f t="shared" si="376"/>
        <v>42419.246168981481</v>
      </c>
      <c r="T4016" s="14">
        <f t="shared" si="377"/>
        <v>42434.246168981481</v>
      </c>
    </row>
    <row r="4017" spans="1:20" ht="45" x14ac:dyDescent="0.25">
      <c r="A4017">
        <v>4015</v>
      </c>
      <c r="B4017" s="3" t="s">
        <v>4011</v>
      </c>
      <c r="C4017" s="3" t="s">
        <v>8120</v>
      </c>
      <c r="D4017">
        <v>7000</v>
      </c>
      <c r="E4017" s="5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8324</v>
      </c>
      <c r="O4017" s="10">
        <f t="shared" si="372"/>
        <v>1.4285714285714287E-2</v>
      </c>
      <c r="P4017" s="5">
        <f t="shared" si="373"/>
        <v>1</v>
      </c>
      <c r="Q4017" t="str">
        <f t="shared" si="374"/>
        <v>theater</v>
      </c>
      <c r="R4017" t="str">
        <f t="shared" si="375"/>
        <v>plays</v>
      </c>
      <c r="S4017" s="14">
        <f t="shared" si="376"/>
        <v>42174.780821759254</v>
      </c>
      <c r="T4017" s="14">
        <f t="shared" si="377"/>
        <v>42204.780821759254</v>
      </c>
    </row>
    <row r="4018" spans="1:20" ht="45" x14ac:dyDescent="0.25">
      <c r="A4018">
        <v>4016</v>
      </c>
      <c r="B4018" s="3" t="s">
        <v>4012</v>
      </c>
      <c r="C4018" s="3" t="s">
        <v>8121</v>
      </c>
      <c r="D4018">
        <v>500</v>
      </c>
      <c r="E4018" s="5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8324</v>
      </c>
      <c r="O4018" s="10">
        <f t="shared" si="372"/>
        <v>14.000000000000002</v>
      </c>
      <c r="P4018" s="5">
        <f t="shared" si="373"/>
        <v>10</v>
      </c>
      <c r="Q4018" t="str">
        <f t="shared" si="374"/>
        <v>theater</v>
      </c>
      <c r="R4018" t="str">
        <f t="shared" si="375"/>
        <v>plays</v>
      </c>
      <c r="S4018" s="14">
        <f t="shared" si="376"/>
        <v>41869.872685185182</v>
      </c>
      <c r="T4018" s="14">
        <f t="shared" si="377"/>
        <v>41899.872685185182</v>
      </c>
    </row>
    <row r="4019" spans="1:20" ht="45" x14ac:dyDescent="0.25">
      <c r="A4019">
        <v>4017</v>
      </c>
      <c r="B4019" s="3" t="s">
        <v>4013</v>
      </c>
      <c r="C4019" s="3" t="s">
        <v>8122</v>
      </c>
      <c r="D4019">
        <v>10000</v>
      </c>
      <c r="E4019" s="5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8324</v>
      </c>
      <c r="O4019" s="10">
        <f t="shared" si="372"/>
        <v>1.05</v>
      </c>
      <c r="P4019" s="5">
        <f t="shared" si="373"/>
        <v>52.5</v>
      </c>
      <c r="Q4019" t="str">
        <f t="shared" si="374"/>
        <v>theater</v>
      </c>
      <c r="R4019" t="str">
        <f t="shared" si="375"/>
        <v>plays</v>
      </c>
      <c r="S4019" s="14">
        <f t="shared" si="376"/>
        <v>41856.672152777777</v>
      </c>
      <c r="T4019" s="14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 s="5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8324</v>
      </c>
      <c r="O4020" s="10">
        <f t="shared" si="372"/>
        <v>8.6666666666666679</v>
      </c>
      <c r="P4020" s="5">
        <f t="shared" si="373"/>
        <v>32.5</v>
      </c>
      <c r="Q4020" t="str">
        <f t="shared" si="374"/>
        <v>theater</v>
      </c>
      <c r="R4020" t="str">
        <f t="shared" si="375"/>
        <v>plays</v>
      </c>
      <c r="S4020" s="14">
        <f t="shared" si="376"/>
        <v>42620.91097222222</v>
      </c>
      <c r="T4020" s="14">
        <f t="shared" si="377"/>
        <v>42650.91097222222</v>
      </c>
    </row>
    <row r="4021" spans="1:20" ht="45" x14ac:dyDescent="0.25">
      <c r="A4021">
        <v>4019</v>
      </c>
      <c r="B4021" s="3" t="s">
        <v>4015</v>
      </c>
      <c r="C4021" s="3" t="s">
        <v>8124</v>
      </c>
      <c r="D4021">
        <v>3500</v>
      </c>
      <c r="E4021" s="5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8324</v>
      </c>
      <c r="O4021" s="10">
        <f t="shared" si="372"/>
        <v>0.82857142857142851</v>
      </c>
      <c r="P4021" s="5">
        <f t="shared" si="373"/>
        <v>7.25</v>
      </c>
      <c r="Q4021" t="str">
        <f t="shared" si="374"/>
        <v>theater</v>
      </c>
      <c r="R4021" t="str">
        <f t="shared" si="375"/>
        <v>plays</v>
      </c>
      <c r="S4021" s="14">
        <f t="shared" si="376"/>
        <v>42417.675879629634</v>
      </c>
      <c r="T4021" s="14">
        <f t="shared" si="377"/>
        <v>42475.686111111107</v>
      </c>
    </row>
    <row r="4022" spans="1:20" ht="45" x14ac:dyDescent="0.25">
      <c r="A4022">
        <v>4020</v>
      </c>
      <c r="B4022" s="3" t="s">
        <v>4016</v>
      </c>
      <c r="C4022" s="3" t="s">
        <v>8125</v>
      </c>
      <c r="D4022">
        <v>600</v>
      </c>
      <c r="E4022" s="5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8324</v>
      </c>
      <c r="O4022" s="10">
        <f t="shared" si="372"/>
        <v>16.666666666666664</v>
      </c>
      <c r="P4022" s="5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4">
        <f t="shared" si="376"/>
        <v>42057.190960648149</v>
      </c>
      <c r="T4022" s="14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 s="5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8324</v>
      </c>
      <c r="O4023" s="10">
        <f t="shared" si="372"/>
        <v>0.83333333333333337</v>
      </c>
      <c r="P4023" s="5">
        <f t="shared" si="373"/>
        <v>62.5</v>
      </c>
      <c r="Q4023" t="str">
        <f t="shared" si="374"/>
        <v>theater</v>
      </c>
      <c r="R4023" t="str">
        <f t="shared" si="375"/>
        <v>plays</v>
      </c>
      <c r="S4023" s="14">
        <f t="shared" si="376"/>
        <v>41878.911550925928</v>
      </c>
      <c r="T4023" s="14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 s="5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8324</v>
      </c>
      <c r="O4024" s="10">
        <f t="shared" si="372"/>
        <v>69.561111111111103</v>
      </c>
      <c r="P4024" s="5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4">
        <f t="shared" si="376"/>
        <v>41990.584108796291</v>
      </c>
      <c r="T4024" s="14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 s="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8324</v>
      </c>
      <c r="O4025" s="10">
        <f t="shared" si="372"/>
        <v>0</v>
      </c>
      <c r="P4025" s="5" t="str">
        <f t="shared" si="373"/>
        <v>0</v>
      </c>
      <c r="Q4025" t="str">
        <f t="shared" si="374"/>
        <v>theater</v>
      </c>
      <c r="R4025" t="str">
        <f t="shared" si="375"/>
        <v>plays</v>
      </c>
      <c r="S4025" s="14">
        <f t="shared" si="376"/>
        <v>42408.999571759254</v>
      </c>
      <c r="T4025" s="14">
        <f t="shared" si="377"/>
        <v>42453.957905092597</v>
      </c>
    </row>
    <row r="4026" spans="1:20" ht="45" x14ac:dyDescent="0.25">
      <c r="A4026">
        <v>4024</v>
      </c>
      <c r="B4026" s="3" t="s">
        <v>4020</v>
      </c>
      <c r="C4026" s="3" t="s">
        <v>8129</v>
      </c>
      <c r="D4026">
        <v>800</v>
      </c>
      <c r="E4026" s="5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8324</v>
      </c>
      <c r="O4026" s="10">
        <f t="shared" si="372"/>
        <v>1.25</v>
      </c>
      <c r="P4026" s="5">
        <f t="shared" si="373"/>
        <v>10</v>
      </c>
      <c r="Q4026" t="str">
        <f t="shared" si="374"/>
        <v>theater</v>
      </c>
      <c r="R4026" t="str">
        <f t="shared" si="375"/>
        <v>plays</v>
      </c>
      <c r="S4026" s="14">
        <f t="shared" si="376"/>
        <v>42217.670104166667</v>
      </c>
      <c r="T4026" s="14">
        <f t="shared" si="377"/>
        <v>42247.670104166667</v>
      </c>
    </row>
    <row r="4027" spans="1:20" ht="45" x14ac:dyDescent="0.25">
      <c r="A4027">
        <v>4025</v>
      </c>
      <c r="B4027" s="3" t="s">
        <v>4021</v>
      </c>
      <c r="C4027" s="3" t="s">
        <v>8130</v>
      </c>
      <c r="D4027">
        <v>5000</v>
      </c>
      <c r="E4027" s="5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8324</v>
      </c>
      <c r="O4027" s="10">
        <f t="shared" si="372"/>
        <v>5</v>
      </c>
      <c r="P4027" s="5">
        <f t="shared" si="373"/>
        <v>62.5</v>
      </c>
      <c r="Q4027" t="str">
        <f t="shared" si="374"/>
        <v>theater</v>
      </c>
      <c r="R4027" t="str">
        <f t="shared" si="375"/>
        <v>plays</v>
      </c>
      <c r="S4027" s="14">
        <f t="shared" si="376"/>
        <v>42151.237685185188</v>
      </c>
      <c r="T4027" s="14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 s="5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8324</v>
      </c>
      <c r="O4028" s="10">
        <f t="shared" si="372"/>
        <v>0</v>
      </c>
      <c r="P4028" s="5" t="str">
        <f t="shared" si="373"/>
        <v>0</v>
      </c>
      <c r="Q4028" t="str">
        <f t="shared" si="374"/>
        <v>theater</v>
      </c>
      <c r="R4028" t="str">
        <f t="shared" si="375"/>
        <v>plays</v>
      </c>
      <c r="S4028" s="14">
        <f t="shared" si="376"/>
        <v>42282.655543981484</v>
      </c>
      <c r="T4028" s="14">
        <f t="shared" si="377"/>
        <v>42342.697210648148</v>
      </c>
    </row>
    <row r="4029" spans="1:20" ht="45" x14ac:dyDescent="0.25">
      <c r="A4029">
        <v>4027</v>
      </c>
      <c r="B4029" s="3" t="s">
        <v>4023</v>
      </c>
      <c r="C4029" s="3" t="s">
        <v>8132</v>
      </c>
      <c r="D4029">
        <v>3000</v>
      </c>
      <c r="E4029" s="5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8324</v>
      </c>
      <c r="O4029" s="10">
        <f t="shared" si="372"/>
        <v>7.166666666666667</v>
      </c>
      <c r="P4029" s="5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4">
        <f t="shared" si="376"/>
        <v>42768.97084490741</v>
      </c>
      <c r="T4029" s="14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 s="5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8324</v>
      </c>
      <c r="O4030" s="10">
        <f t="shared" si="372"/>
        <v>28.050000000000004</v>
      </c>
      <c r="P4030" s="5">
        <f t="shared" si="373"/>
        <v>51</v>
      </c>
      <c r="Q4030" t="str">
        <f t="shared" si="374"/>
        <v>theater</v>
      </c>
      <c r="R4030" t="str">
        <f t="shared" si="375"/>
        <v>plays</v>
      </c>
      <c r="S4030" s="14">
        <f t="shared" si="376"/>
        <v>41765.938657407409</v>
      </c>
      <c r="T4030" s="14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 s="5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8324</v>
      </c>
      <c r="O4031" s="10">
        <f t="shared" si="372"/>
        <v>0</v>
      </c>
      <c r="P4031" s="5" t="str">
        <f t="shared" si="373"/>
        <v>0</v>
      </c>
      <c r="Q4031" t="str">
        <f t="shared" si="374"/>
        <v>theater</v>
      </c>
      <c r="R4031" t="str">
        <f t="shared" si="375"/>
        <v>plays</v>
      </c>
      <c r="S4031" s="14">
        <f t="shared" si="376"/>
        <v>42322.025115740747</v>
      </c>
      <c r="T4031" s="14">
        <f t="shared" si="377"/>
        <v>42352.025115740747</v>
      </c>
    </row>
    <row r="4032" spans="1:20" ht="45" x14ac:dyDescent="0.25">
      <c r="A4032">
        <v>4030</v>
      </c>
      <c r="B4032" s="3" t="s">
        <v>4026</v>
      </c>
      <c r="C4032" s="3" t="s">
        <v>8135</v>
      </c>
      <c r="D4032">
        <v>2500</v>
      </c>
      <c r="E4032" s="5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8324</v>
      </c>
      <c r="O4032" s="10">
        <f t="shared" si="372"/>
        <v>16</v>
      </c>
      <c r="P4032" s="5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4">
        <f t="shared" si="376"/>
        <v>42374.655081018514</v>
      </c>
      <c r="T4032" s="14">
        <f t="shared" si="377"/>
        <v>42403.784027777772</v>
      </c>
    </row>
    <row r="4033" spans="1:20" ht="45" x14ac:dyDescent="0.25">
      <c r="A4033">
        <v>4031</v>
      </c>
      <c r="B4033" s="3" t="s">
        <v>4027</v>
      </c>
      <c r="C4033" s="3" t="s">
        <v>8136</v>
      </c>
      <c r="D4033">
        <v>5000</v>
      </c>
      <c r="E4033" s="5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8324</v>
      </c>
      <c r="O4033" s="10">
        <f t="shared" si="372"/>
        <v>0</v>
      </c>
      <c r="P4033" s="5" t="str">
        <f t="shared" si="373"/>
        <v>0</v>
      </c>
      <c r="Q4033" t="str">
        <f t="shared" si="374"/>
        <v>theater</v>
      </c>
      <c r="R4033" t="str">
        <f t="shared" si="375"/>
        <v>plays</v>
      </c>
      <c r="S4033" s="14">
        <f t="shared" si="376"/>
        <v>41941.585231481484</v>
      </c>
      <c r="T4033" s="14">
        <f t="shared" si="377"/>
        <v>41991.626898148148</v>
      </c>
    </row>
    <row r="4034" spans="1:20" ht="45" x14ac:dyDescent="0.25">
      <c r="A4034">
        <v>4032</v>
      </c>
      <c r="B4034" s="3" t="s">
        <v>4028</v>
      </c>
      <c r="C4034" s="3" t="s">
        <v>8137</v>
      </c>
      <c r="D4034">
        <v>6048</v>
      </c>
      <c r="E4034" s="5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8324</v>
      </c>
      <c r="O4034" s="10">
        <f t="shared" ref="O4034:O4097" si="378">(E4034/D4034)*100</f>
        <v>6.8287037037037033</v>
      </c>
      <c r="P4034" s="5">
        <f t="shared" ref="P4034:P4097" si="379">IFERROR((E4034/L4034),"0")</f>
        <v>59</v>
      </c>
      <c r="Q4034" t="str">
        <f t="shared" ref="Q4034:Q4097" si="380">LEFT(N4034,FIND("/",N4034)-1)</f>
        <v>theater</v>
      </c>
      <c r="R4034" t="str">
        <f t="shared" ref="R4034:R4097" si="381">RIGHT(N4034,LEN(N4034)-SEARCH("/",N4034))</f>
        <v>plays</v>
      </c>
      <c r="S4034" s="14">
        <f t="shared" ref="S4034:S4097" si="382">(((J4034/60)/60)/24) + DATE(1970,1,1)</f>
        <v>42293.809212962966</v>
      </c>
      <c r="T4034" s="14">
        <f t="shared" ref="T4034:T4097" si="383">(((I4034/60)/60)/24) + DATE(1970,1,1)</f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 s="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8324</v>
      </c>
      <c r="O4035" s="10">
        <f t="shared" si="378"/>
        <v>25.698702928870294</v>
      </c>
      <c r="P4035" s="5">
        <f t="shared" si="379"/>
        <v>65.340319148936175</v>
      </c>
      <c r="Q4035" t="str">
        <f t="shared" si="380"/>
        <v>theater</v>
      </c>
      <c r="R4035" t="str">
        <f t="shared" si="381"/>
        <v>plays</v>
      </c>
      <c r="S4035" s="14">
        <f t="shared" si="382"/>
        <v>42614.268796296295</v>
      </c>
      <c r="T4035" s="14">
        <f t="shared" si="383"/>
        <v>42645.375</v>
      </c>
    </row>
    <row r="4036" spans="1:20" ht="45" x14ac:dyDescent="0.25">
      <c r="A4036">
        <v>4034</v>
      </c>
      <c r="B4036" s="3" t="s">
        <v>4030</v>
      </c>
      <c r="C4036" s="3" t="s">
        <v>8139</v>
      </c>
      <c r="D4036">
        <v>13500</v>
      </c>
      <c r="E4036" s="5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8324</v>
      </c>
      <c r="O4036" s="10">
        <f t="shared" si="378"/>
        <v>1.4814814814814816</v>
      </c>
      <c r="P4036" s="5">
        <f t="shared" si="379"/>
        <v>100</v>
      </c>
      <c r="Q4036" t="str">
        <f t="shared" si="380"/>
        <v>theater</v>
      </c>
      <c r="R4036" t="str">
        <f t="shared" si="381"/>
        <v>plays</v>
      </c>
      <c r="S4036" s="14">
        <f t="shared" si="382"/>
        <v>42067.947337962964</v>
      </c>
      <c r="T4036" s="14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 s="5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8324</v>
      </c>
      <c r="O4037" s="10">
        <f t="shared" si="378"/>
        <v>36.85</v>
      </c>
      <c r="P4037" s="5">
        <f t="shared" si="379"/>
        <v>147.4</v>
      </c>
      <c r="Q4037" t="str">
        <f t="shared" si="380"/>
        <v>theater</v>
      </c>
      <c r="R4037" t="str">
        <f t="shared" si="381"/>
        <v>plays</v>
      </c>
      <c r="S4037" s="14">
        <f t="shared" si="382"/>
        <v>41903.882951388885</v>
      </c>
      <c r="T4037" s="14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 s="5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8324</v>
      </c>
      <c r="O4038" s="10">
        <f t="shared" si="378"/>
        <v>47.05</v>
      </c>
      <c r="P4038" s="5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4">
        <f t="shared" si="382"/>
        <v>41804.937083333331</v>
      </c>
      <c r="T4038" s="14">
        <f t="shared" si="383"/>
        <v>41821.9375</v>
      </c>
    </row>
    <row r="4039" spans="1:20" ht="45" x14ac:dyDescent="0.25">
      <c r="A4039">
        <v>4037</v>
      </c>
      <c r="B4039" s="3" t="s">
        <v>4033</v>
      </c>
      <c r="C4039" s="3" t="s">
        <v>8141</v>
      </c>
      <c r="D4039">
        <v>700</v>
      </c>
      <c r="E4039" s="5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8324</v>
      </c>
      <c r="O4039" s="10">
        <f t="shared" si="378"/>
        <v>11.428571428571429</v>
      </c>
      <c r="P4039" s="5">
        <f t="shared" si="379"/>
        <v>40</v>
      </c>
      <c r="Q4039" t="str">
        <f t="shared" si="380"/>
        <v>theater</v>
      </c>
      <c r="R4039" t="str">
        <f t="shared" si="381"/>
        <v>plays</v>
      </c>
      <c r="S4039" s="14">
        <f t="shared" si="382"/>
        <v>42497.070775462969</v>
      </c>
      <c r="T4039" s="14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 s="5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8324</v>
      </c>
      <c r="O4040" s="10">
        <f t="shared" si="378"/>
        <v>12.04</v>
      </c>
      <c r="P4040" s="5">
        <f t="shared" si="379"/>
        <v>75.25</v>
      </c>
      <c r="Q4040" t="str">
        <f t="shared" si="380"/>
        <v>theater</v>
      </c>
      <c r="R4040" t="str">
        <f t="shared" si="381"/>
        <v>plays</v>
      </c>
      <c r="S4040" s="14">
        <f t="shared" si="382"/>
        <v>41869.798726851855</v>
      </c>
      <c r="T4040" s="14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 s="5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8324</v>
      </c>
      <c r="O4041" s="10">
        <f t="shared" si="378"/>
        <v>60</v>
      </c>
      <c r="P4041" s="5">
        <f t="shared" si="379"/>
        <v>60</v>
      </c>
      <c r="Q4041" t="str">
        <f t="shared" si="380"/>
        <v>theater</v>
      </c>
      <c r="R4041" t="str">
        <f t="shared" si="381"/>
        <v>plays</v>
      </c>
      <c r="S4041" s="14">
        <f t="shared" si="382"/>
        <v>42305.670914351853</v>
      </c>
      <c r="T4041" s="14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 s="5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8324</v>
      </c>
      <c r="O4042" s="10">
        <f t="shared" si="378"/>
        <v>31.25</v>
      </c>
      <c r="P4042" s="5">
        <f t="shared" si="379"/>
        <v>1250</v>
      </c>
      <c r="Q4042" t="str">
        <f t="shared" si="380"/>
        <v>theater</v>
      </c>
      <c r="R4042" t="str">
        <f t="shared" si="381"/>
        <v>plays</v>
      </c>
      <c r="S4042" s="14">
        <f t="shared" si="382"/>
        <v>42144.231527777782</v>
      </c>
      <c r="T4042" s="14">
        <f t="shared" si="383"/>
        <v>42203.125</v>
      </c>
    </row>
    <row r="4043" spans="1:20" ht="30" x14ac:dyDescent="0.25">
      <c r="A4043">
        <v>4041</v>
      </c>
      <c r="B4043" s="3" t="s">
        <v>4037</v>
      </c>
      <c r="C4043" s="3" t="s">
        <v>8145</v>
      </c>
      <c r="D4043">
        <v>5000</v>
      </c>
      <c r="E4043" s="5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8324</v>
      </c>
      <c r="O4043" s="10">
        <f t="shared" si="378"/>
        <v>0.42</v>
      </c>
      <c r="P4043" s="5">
        <f t="shared" si="379"/>
        <v>10.5</v>
      </c>
      <c r="Q4043" t="str">
        <f t="shared" si="380"/>
        <v>theater</v>
      </c>
      <c r="R4043" t="str">
        <f t="shared" si="381"/>
        <v>plays</v>
      </c>
      <c r="S4043" s="14">
        <f t="shared" si="382"/>
        <v>42559.474004629628</v>
      </c>
      <c r="T4043" s="14">
        <f t="shared" si="383"/>
        <v>42619.474004629628</v>
      </c>
    </row>
    <row r="4044" spans="1:20" ht="45" x14ac:dyDescent="0.25">
      <c r="A4044">
        <v>4042</v>
      </c>
      <c r="B4044" s="3" t="s">
        <v>4038</v>
      </c>
      <c r="C4044" s="3" t="s">
        <v>8146</v>
      </c>
      <c r="D4044">
        <v>10000</v>
      </c>
      <c r="E4044" s="5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8324</v>
      </c>
      <c r="O4044" s="10">
        <f t="shared" si="378"/>
        <v>0.21</v>
      </c>
      <c r="P4044" s="5">
        <f t="shared" si="379"/>
        <v>7</v>
      </c>
      <c r="Q4044" t="str">
        <f t="shared" si="380"/>
        <v>theater</v>
      </c>
      <c r="R4044" t="str">
        <f t="shared" si="381"/>
        <v>plays</v>
      </c>
      <c r="S4044" s="14">
        <f t="shared" si="382"/>
        <v>41995.084074074075</v>
      </c>
      <c r="T4044" s="14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 s="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8324</v>
      </c>
      <c r="O4045" s="10">
        <f t="shared" si="378"/>
        <v>0</v>
      </c>
      <c r="P4045" s="5" t="str">
        <f t="shared" si="379"/>
        <v>0</v>
      </c>
      <c r="Q4045" t="str">
        <f t="shared" si="380"/>
        <v>theater</v>
      </c>
      <c r="R4045" t="str">
        <f t="shared" si="381"/>
        <v>plays</v>
      </c>
      <c r="S4045" s="14">
        <f t="shared" si="382"/>
        <v>41948.957465277781</v>
      </c>
      <c r="T4045" s="14">
        <f t="shared" si="383"/>
        <v>41963.957465277781</v>
      </c>
    </row>
    <row r="4046" spans="1:20" ht="45" x14ac:dyDescent="0.25">
      <c r="A4046">
        <v>4044</v>
      </c>
      <c r="B4046" s="3" t="s">
        <v>4040</v>
      </c>
      <c r="C4046" s="3" t="s">
        <v>8148</v>
      </c>
      <c r="D4046">
        <v>600</v>
      </c>
      <c r="E4046" s="5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8324</v>
      </c>
      <c r="O4046" s="10">
        <f t="shared" si="378"/>
        <v>37.5</v>
      </c>
      <c r="P4046" s="5">
        <f t="shared" si="379"/>
        <v>56.25</v>
      </c>
      <c r="Q4046" t="str">
        <f t="shared" si="380"/>
        <v>theater</v>
      </c>
      <c r="R4046" t="str">
        <f t="shared" si="381"/>
        <v>plays</v>
      </c>
      <c r="S4046" s="14">
        <f t="shared" si="382"/>
        <v>42074.219699074078</v>
      </c>
      <c r="T4046" s="14">
        <f t="shared" si="383"/>
        <v>42104.208333333328</v>
      </c>
    </row>
    <row r="4047" spans="1:20" ht="45" x14ac:dyDescent="0.25">
      <c r="A4047">
        <v>4045</v>
      </c>
      <c r="B4047" s="3" t="s">
        <v>4041</v>
      </c>
      <c r="C4047" s="3" t="s">
        <v>8149</v>
      </c>
      <c r="D4047">
        <v>5000</v>
      </c>
      <c r="E4047" s="5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8324</v>
      </c>
      <c r="O4047" s="10">
        <f t="shared" si="378"/>
        <v>0.02</v>
      </c>
      <c r="P4047" s="5">
        <f t="shared" si="379"/>
        <v>1</v>
      </c>
      <c r="Q4047" t="str">
        <f t="shared" si="380"/>
        <v>theater</v>
      </c>
      <c r="R4047" t="str">
        <f t="shared" si="381"/>
        <v>plays</v>
      </c>
      <c r="S4047" s="14">
        <f t="shared" si="382"/>
        <v>41842.201261574075</v>
      </c>
      <c r="T4047" s="14">
        <f t="shared" si="383"/>
        <v>41872.201261574075</v>
      </c>
    </row>
    <row r="4048" spans="1:20" ht="45" x14ac:dyDescent="0.25">
      <c r="A4048">
        <v>4046</v>
      </c>
      <c r="B4048" s="3" t="s">
        <v>4042</v>
      </c>
      <c r="C4048" s="3" t="s">
        <v>8150</v>
      </c>
      <c r="D4048">
        <v>5600</v>
      </c>
      <c r="E4048" s="5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8324</v>
      </c>
      <c r="O4048" s="10">
        <f t="shared" si="378"/>
        <v>8.2142857142857135</v>
      </c>
      <c r="P4048" s="5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4">
        <f t="shared" si="382"/>
        <v>41904.650578703702</v>
      </c>
      <c r="T4048" s="14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 s="5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8324</v>
      </c>
      <c r="O4049" s="10">
        <f t="shared" si="378"/>
        <v>2.1999999999999997</v>
      </c>
      <c r="P4049" s="5">
        <f t="shared" si="379"/>
        <v>27.5</v>
      </c>
      <c r="Q4049" t="str">
        <f t="shared" si="380"/>
        <v>theater</v>
      </c>
      <c r="R4049" t="str">
        <f t="shared" si="381"/>
        <v>plays</v>
      </c>
      <c r="S4049" s="14">
        <f t="shared" si="382"/>
        <v>41991.022488425922</v>
      </c>
      <c r="T4049" s="14">
        <f t="shared" si="383"/>
        <v>42015.041666666672</v>
      </c>
    </row>
    <row r="4050" spans="1:20" ht="45" x14ac:dyDescent="0.25">
      <c r="A4050">
        <v>4048</v>
      </c>
      <c r="B4050" s="3" t="s">
        <v>4044</v>
      </c>
      <c r="C4050" s="3" t="s">
        <v>8152</v>
      </c>
      <c r="D4050">
        <v>17000</v>
      </c>
      <c r="E4050" s="5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8324</v>
      </c>
      <c r="O4050" s="10">
        <f t="shared" si="378"/>
        <v>17.652941176470588</v>
      </c>
      <c r="P4050" s="5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4">
        <f t="shared" si="382"/>
        <v>42436.509108796294</v>
      </c>
      <c r="T4050" s="14">
        <f t="shared" si="383"/>
        <v>42471.467442129629</v>
      </c>
    </row>
    <row r="4051" spans="1:20" ht="45" x14ac:dyDescent="0.25">
      <c r="A4051">
        <v>4049</v>
      </c>
      <c r="B4051" s="3" t="s">
        <v>4045</v>
      </c>
      <c r="C4051" s="3" t="s">
        <v>8153</v>
      </c>
      <c r="D4051">
        <v>20000</v>
      </c>
      <c r="E4051" s="5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8324</v>
      </c>
      <c r="O4051" s="10">
        <f t="shared" si="378"/>
        <v>0.08</v>
      </c>
      <c r="P4051" s="5">
        <f t="shared" si="379"/>
        <v>16</v>
      </c>
      <c r="Q4051" t="str">
        <f t="shared" si="380"/>
        <v>theater</v>
      </c>
      <c r="R4051" t="str">
        <f t="shared" si="381"/>
        <v>plays</v>
      </c>
      <c r="S4051" s="14">
        <f t="shared" si="382"/>
        <v>42169.958506944444</v>
      </c>
      <c r="T4051" s="14">
        <f t="shared" si="383"/>
        <v>42199.958506944444</v>
      </c>
    </row>
    <row r="4052" spans="1:20" ht="45" x14ac:dyDescent="0.25">
      <c r="A4052">
        <v>4050</v>
      </c>
      <c r="B4052" s="3" t="s">
        <v>4046</v>
      </c>
      <c r="C4052" s="3" t="s">
        <v>8154</v>
      </c>
      <c r="D4052">
        <v>1500</v>
      </c>
      <c r="E4052" s="5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8324</v>
      </c>
      <c r="O4052" s="10">
        <f t="shared" si="378"/>
        <v>6.6666666666666666E-2</v>
      </c>
      <c r="P4052" s="5">
        <f t="shared" si="379"/>
        <v>1</v>
      </c>
      <c r="Q4052" t="str">
        <f t="shared" si="380"/>
        <v>theater</v>
      </c>
      <c r="R4052" t="str">
        <f t="shared" si="381"/>
        <v>plays</v>
      </c>
      <c r="S4052" s="14">
        <f t="shared" si="382"/>
        <v>41905.636469907404</v>
      </c>
      <c r="T4052" s="14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 s="5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8324</v>
      </c>
      <c r="O4053" s="10">
        <f t="shared" si="378"/>
        <v>0</v>
      </c>
      <c r="P4053" s="5" t="str">
        <f t="shared" si="379"/>
        <v>0</v>
      </c>
      <c r="Q4053" t="str">
        <f t="shared" si="380"/>
        <v>theater</v>
      </c>
      <c r="R4053" t="str">
        <f t="shared" si="381"/>
        <v>plays</v>
      </c>
      <c r="S4053" s="14">
        <f t="shared" si="382"/>
        <v>41761.810150462967</v>
      </c>
      <c r="T4053" s="14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 s="5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8324</v>
      </c>
      <c r="O4054" s="10">
        <f t="shared" si="378"/>
        <v>37.533333333333339</v>
      </c>
      <c r="P4054" s="5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4">
        <f t="shared" si="382"/>
        <v>41865.878657407404</v>
      </c>
      <c r="T4054" s="14">
        <f t="shared" si="383"/>
        <v>41925.878657407404</v>
      </c>
    </row>
    <row r="4055" spans="1:20" ht="45" x14ac:dyDescent="0.25">
      <c r="A4055">
        <v>4053</v>
      </c>
      <c r="B4055" s="3" t="s">
        <v>4049</v>
      </c>
      <c r="C4055" s="3" t="s">
        <v>8157</v>
      </c>
      <c r="D4055">
        <v>500</v>
      </c>
      <c r="E4055" s="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8324</v>
      </c>
      <c r="O4055" s="10">
        <f t="shared" si="378"/>
        <v>22</v>
      </c>
      <c r="P4055" s="5">
        <f t="shared" si="379"/>
        <v>55</v>
      </c>
      <c r="Q4055" t="str">
        <f t="shared" si="380"/>
        <v>theater</v>
      </c>
      <c r="R4055" t="str">
        <f t="shared" si="381"/>
        <v>plays</v>
      </c>
      <c r="S4055" s="14">
        <f t="shared" si="382"/>
        <v>41928.690138888887</v>
      </c>
      <c r="T4055" s="14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 s="5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8324</v>
      </c>
      <c r="O4056" s="10">
        <f t="shared" si="378"/>
        <v>0</v>
      </c>
      <c r="P4056" s="5" t="str">
        <f t="shared" si="379"/>
        <v>0</v>
      </c>
      <c r="Q4056" t="str">
        <f t="shared" si="380"/>
        <v>theater</v>
      </c>
      <c r="R4056" t="str">
        <f t="shared" si="381"/>
        <v>plays</v>
      </c>
      <c r="S4056" s="14">
        <f t="shared" si="382"/>
        <v>42613.841261574074</v>
      </c>
      <c r="T4056" s="14">
        <f t="shared" si="383"/>
        <v>42644.166666666672</v>
      </c>
    </row>
    <row r="4057" spans="1:20" ht="45" x14ac:dyDescent="0.25">
      <c r="A4057">
        <v>4055</v>
      </c>
      <c r="B4057" s="3" t="s">
        <v>4051</v>
      </c>
      <c r="C4057" s="3" t="s">
        <v>8159</v>
      </c>
      <c r="D4057">
        <v>5000</v>
      </c>
      <c r="E4057" s="5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8324</v>
      </c>
      <c r="O4057" s="10">
        <f t="shared" si="378"/>
        <v>17.62</v>
      </c>
      <c r="P4057" s="5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4">
        <f t="shared" si="382"/>
        <v>41779.648506944446</v>
      </c>
      <c r="T4057" s="14">
        <f t="shared" si="383"/>
        <v>41809.648506944446</v>
      </c>
    </row>
    <row r="4058" spans="1:20" ht="45" x14ac:dyDescent="0.25">
      <c r="A4058">
        <v>4056</v>
      </c>
      <c r="B4058" s="3" t="s">
        <v>4052</v>
      </c>
      <c r="C4058" s="3" t="s">
        <v>8160</v>
      </c>
      <c r="D4058">
        <v>1500</v>
      </c>
      <c r="E4058" s="5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8324</v>
      </c>
      <c r="O4058" s="10">
        <f t="shared" si="378"/>
        <v>53</v>
      </c>
      <c r="P4058" s="5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4">
        <f t="shared" si="382"/>
        <v>42534.933321759265</v>
      </c>
      <c r="T4058" s="14">
        <f t="shared" si="383"/>
        <v>42554.832638888889</v>
      </c>
    </row>
    <row r="4059" spans="1:20" ht="45" x14ac:dyDescent="0.25">
      <c r="A4059">
        <v>4057</v>
      </c>
      <c r="B4059" s="3" t="s">
        <v>4053</v>
      </c>
      <c r="C4059" s="3" t="s">
        <v>8161</v>
      </c>
      <c r="D4059">
        <v>3500</v>
      </c>
      <c r="E4059" s="5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8324</v>
      </c>
      <c r="O4059" s="10">
        <f t="shared" si="378"/>
        <v>22.142857142857142</v>
      </c>
      <c r="P4059" s="5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4">
        <f t="shared" si="382"/>
        <v>42310.968518518523</v>
      </c>
      <c r="T4059" s="14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 s="5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8324</v>
      </c>
      <c r="O4060" s="10">
        <f t="shared" si="378"/>
        <v>2.5333333333333332</v>
      </c>
      <c r="P4060" s="5">
        <f t="shared" si="379"/>
        <v>23.75</v>
      </c>
      <c r="Q4060" t="str">
        <f t="shared" si="380"/>
        <v>theater</v>
      </c>
      <c r="R4060" t="str">
        <f t="shared" si="381"/>
        <v>plays</v>
      </c>
      <c r="S4060" s="14">
        <f t="shared" si="382"/>
        <v>42446.060694444444</v>
      </c>
      <c r="T4060" s="14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 s="5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8324</v>
      </c>
      <c r="O4061" s="10">
        <f t="shared" si="378"/>
        <v>2.5</v>
      </c>
      <c r="P4061" s="5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4">
        <f t="shared" si="382"/>
        <v>41866.640648148146</v>
      </c>
      <c r="T4061" s="14">
        <f t="shared" si="383"/>
        <v>41898.125</v>
      </c>
    </row>
    <row r="4062" spans="1:20" ht="45" x14ac:dyDescent="0.25">
      <c r="A4062">
        <v>4060</v>
      </c>
      <c r="B4062" s="3" t="s">
        <v>4056</v>
      </c>
      <c r="C4062" s="3" t="s">
        <v>8164</v>
      </c>
      <c r="D4062">
        <v>10000</v>
      </c>
      <c r="E4062" s="5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8324</v>
      </c>
      <c r="O4062" s="10">
        <f t="shared" si="378"/>
        <v>2.85</v>
      </c>
      <c r="P4062" s="5">
        <f t="shared" si="379"/>
        <v>57</v>
      </c>
      <c r="Q4062" t="str">
        <f t="shared" si="380"/>
        <v>theater</v>
      </c>
      <c r="R4062" t="str">
        <f t="shared" si="381"/>
        <v>plays</v>
      </c>
      <c r="S4062" s="14">
        <f t="shared" si="382"/>
        <v>41779.695092592592</v>
      </c>
      <c r="T4062" s="14">
        <f t="shared" si="383"/>
        <v>41813.666666666664</v>
      </c>
    </row>
    <row r="4063" spans="1:20" ht="30" x14ac:dyDescent="0.25">
      <c r="A4063">
        <v>4061</v>
      </c>
      <c r="B4063" s="3" t="s">
        <v>4057</v>
      </c>
      <c r="C4063" s="3" t="s">
        <v>8165</v>
      </c>
      <c r="D4063">
        <v>525</v>
      </c>
      <c r="E4063" s="5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8324</v>
      </c>
      <c r="O4063" s="10">
        <f t="shared" si="378"/>
        <v>0</v>
      </c>
      <c r="P4063" s="5" t="str">
        <f t="shared" si="379"/>
        <v>0</v>
      </c>
      <c r="Q4063" t="str">
        <f t="shared" si="380"/>
        <v>theater</v>
      </c>
      <c r="R4063" t="str">
        <f t="shared" si="381"/>
        <v>plays</v>
      </c>
      <c r="S4063" s="14">
        <f t="shared" si="382"/>
        <v>42421.141469907408</v>
      </c>
      <c r="T4063" s="14">
        <f t="shared" si="383"/>
        <v>42481.099803240737</v>
      </c>
    </row>
    <row r="4064" spans="1:20" ht="45" x14ac:dyDescent="0.25">
      <c r="A4064">
        <v>4062</v>
      </c>
      <c r="B4064" s="3" t="s">
        <v>4058</v>
      </c>
      <c r="C4064" s="3" t="s">
        <v>8166</v>
      </c>
      <c r="D4064">
        <v>20000</v>
      </c>
      <c r="E4064" s="5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8324</v>
      </c>
      <c r="O4064" s="10">
        <f t="shared" si="378"/>
        <v>2.4500000000000002</v>
      </c>
      <c r="P4064" s="5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4">
        <f t="shared" si="382"/>
        <v>42523.739212962959</v>
      </c>
      <c r="T4064" s="14">
        <f t="shared" si="383"/>
        <v>42553.739212962959</v>
      </c>
    </row>
    <row r="4065" spans="1:20" ht="45" x14ac:dyDescent="0.25">
      <c r="A4065">
        <v>4063</v>
      </c>
      <c r="B4065" s="3" t="s">
        <v>4059</v>
      </c>
      <c r="C4065" s="3" t="s">
        <v>8167</v>
      </c>
      <c r="D4065">
        <v>9500</v>
      </c>
      <c r="E4065" s="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8324</v>
      </c>
      <c r="O4065" s="10">
        <f t="shared" si="378"/>
        <v>1.4210526315789473</v>
      </c>
      <c r="P4065" s="5">
        <f t="shared" si="379"/>
        <v>15</v>
      </c>
      <c r="Q4065" t="str">
        <f t="shared" si="380"/>
        <v>theater</v>
      </c>
      <c r="R4065" t="str">
        <f t="shared" si="381"/>
        <v>plays</v>
      </c>
      <c r="S4065" s="14">
        <f t="shared" si="382"/>
        <v>41787.681527777779</v>
      </c>
      <c r="T4065" s="14">
        <f t="shared" si="383"/>
        <v>41817.681527777779</v>
      </c>
    </row>
    <row r="4066" spans="1:20" ht="45" x14ac:dyDescent="0.25">
      <c r="A4066">
        <v>4064</v>
      </c>
      <c r="B4066" s="3" t="s">
        <v>4060</v>
      </c>
      <c r="C4066" s="3" t="s">
        <v>8168</v>
      </c>
      <c r="D4066">
        <v>2000</v>
      </c>
      <c r="E4066" s="5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8324</v>
      </c>
      <c r="O4066" s="10">
        <f t="shared" si="378"/>
        <v>19.25</v>
      </c>
      <c r="P4066" s="5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4">
        <f t="shared" si="382"/>
        <v>42093.588263888887</v>
      </c>
      <c r="T4066" s="14">
        <f t="shared" si="383"/>
        <v>42123.588263888887</v>
      </c>
    </row>
    <row r="4067" spans="1:20" ht="30" x14ac:dyDescent="0.25">
      <c r="A4067">
        <v>4065</v>
      </c>
      <c r="B4067" s="3" t="s">
        <v>4061</v>
      </c>
      <c r="C4067" s="3" t="s">
        <v>8169</v>
      </c>
      <c r="D4067">
        <v>4000</v>
      </c>
      <c r="E4067" s="5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8324</v>
      </c>
      <c r="O4067" s="10">
        <f t="shared" si="378"/>
        <v>0.67500000000000004</v>
      </c>
      <c r="P4067" s="5">
        <f t="shared" si="379"/>
        <v>6.75</v>
      </c>
      <c r="Q4067" t="str">
        <f t="shared" si="380"/>
        <v>theater</v>
      </c>
      <c r="R4067" t="str">
        <f t="shared" si="381"/>
        <v>plays</v>
      </c>
      <c r="S4067" s="14">
        <f t="shared" si="382"/>
        <v>41833.951516203706</v>
      </c>
      <c r="T4067" s="14">
        <f t="shared" si="383"/>
        <v>41863.951516203706</v>
      </c>
    </row>
    <row r="4068" spans="1:20" ht="45" x14ac:dyDescent="0.25">
      <c r="A4068">
        <v>4066</v>
      </c>
      <c r="B4068" s="3" t="s">
        <v>4062</v>
      </c>
      <c r="C4068" s="3" t="s">
        <v>8170</v>
      </c>
      <c r="D4068">
        <v>15000</v>
      </c>
      <c r="E4068" s="5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8324</v>
      </c>
      <c r="O4068" s="10">
        <f t="shared" si="378"/>
        <v>0.16666666666666669</v>
      </c>
      <c r="P4068" s="5">
        <f t="shared" si="379"/>
        <v>25</v>
      </c>
      <c r="Q4068" t="str">
        <f t="shared" si="380"/>
        <v>theater</v>
      </c>
      <c r="R4068" t="str">
        <f t="shared" si="381"/>
        <v>plays</v>
      </c>
      <c r="S4068" s="14">
        <f t="shared" si="382"/>
        <v>42479.039212962962</v>
      </c>
      <c r="T4068" s="14">
        <f t="shared" si="383"/>
        <v>42509.039212962962</v>
      </c>
    </row>
    <row r="4069" spans="1:20" ht="45" x14ac:dyDescent="0.25">
      <c r="A4069">
        <v>4067</v>
      </c>
      <c r="B4069" s="3" t="s">
        <v>4063</v>
      </c>
      <c r="C4069" s="3" t="s">
        <v>7998</v>
      </c>
      <c r="D4069">
        <v>5000</v>
      </c>
      <c r="E4069" s="5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8324</v>
      </c>
      <c r="O4069" s="10">
        <f t="shared" si="378"/>
        <v>60.9</v>
      </c>
      <c r="P4069" s="5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4">
        <f t="shared" si="382"/>
        <v>42235.117476851854</v>
      </c>
      <c r="T4069" s="14">
        <f t="shared" si="383"/>
        <v>42275.117476851854</v>
      </c>
    </row>
    <row r="4070" spans="1:20" ht="30" x14ac:dyDescent="0.25">
      <c r="A4070">
        <v>4068</v>
      </c>
      <c r="B4070" s="3" t="s">
        <v>4064</v>
      </c>
      <c r="C4070" s="3" t="s">
        <v>8171</v>
      </c>
      <c r="D4070">
        <v>3495</v>
      </c>
      <c r="E4070" s="5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8324</v>
      </c>
      <c r="O4070" s="10">
        <f t="shared" si="378"/>
        <v>1</v>
      </c>
      <c r="P4070" s="5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4">
        <f t="shared" si="382"/>
        <v>42718.963599537034</v>
      </c>
      <c r="T4070" s="14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 s="5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8324</v>
      </c>
      <c r="O4071" s="10">
        <f t="shared" si="378"/>
        <v>34.4</v>
      </c>
      <c r="P4071" s="5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4">
        <f t="shared" si="382"/>
        <v>42022.661527777775</v>
      </c>
      <c r="T4071" s="14">
        <f t="shared" si="383"/>
        <v>42063.5</v>
      </c>
    </row>
    <row r="4072" spans="1:20" ht="30" x14ac:dyDescent="0.25">
      <c r="A4072">
        <v>4070</v>
      </c>
      <c r="B4072" s="3" t="s">
        <v>4066</v>
      </c>
      <c r="C4072" s="3" t="s">
        <v>8173</v>
      </c>
      <c r="D4072">
        <v>1000</v>
      </c>
      <c r="E4072" s="5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8324</v>
      </c>
      <c r="O4072" s="10">
        <f t="shared" si="378"/>
        <v>16.5</v>
      </c>
      <c r="P4072" s="5">
        <f t="shared" si="379"/>
        <v>27.5</v>
      </c>
      <c r="Q4072" t="str">
        <f t="shared" si="380"/>
        <v>theater</v>
      </c>
      <c r="R4072" t="str">
        <f t="shared" si="381"/>
        <v>plays</v>
      </c>
      <c r="S4072" s="14">
        <f t="shared" si="382"/>
        <v>42031.666898148149</v>
      </c>
      <c r="T4072" s="14">
        <f t="shared" si="383"/>
        <v>42064.125</v>
      </c>
    </row>
    <row r="4073" spans="1:20" ht="45" x14ac:dyDescent="0.25">
      <c r="A4073">
        <v>4071</v>
      </c>
      <c r="B4073" s="3" t="s">
        <v>4067</v>
      </c>
      <c r="C4073" s="3" t="s">
        <v>8174</v>
      </c>
      <c r="D4073">
        <v>20000</v>
      </c>
      <c r="E4073" s="5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8324</v>
      </c>
      <c r="O4073" s="10">
        <f t="shared" si="378"/>
        <v>0</v>
      </c>
      <c r="P4073" s="5" t="str">
        <f t="shared" si="379"/>
        <v>0</v>
      </c>
      <c r="Q4073" t="str">
        <f t="shared" si="380"/>
        <v>theater</v>
      </c>
      <c r="R4073" t="str">
        <f t="shared" si="381"/>
        <v>plays</v>
      </c>
      <c r="S4073" s="14">
        <f t="shared" si="382"/>
        <v>42700.804756944446</v>
      </c>
      <c r="T4073" s="14">
        <f t="shared" si="383"/>
        <v>42730.804756944446</v>
      </c>
    </row>
    <row r="4074" spans="1:20" ht="45" x14ac:dyDescent="0.25">
      <c r="A4074">
        <v>4072</v>
      </c>
      <c r="B4074" s="3" t="s">
        <v>4068</v>
      </c>
      <c r="C4074" s="3" t="s">
        <v>8175</v>
      </c>
      <c r="D4074">
        <v>1000</v>
      </c>
      <c r="E4074" s="5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8324</v>
      </c>
      <c r="O4074" s="10">
        <f t="shared" si="378"/>
        <v>0.4</v>
      </c>
      <c r="P4074" s="5">
        <f t="shared" si="379"/>
        <v>2</v>
      </c>
      <c r="Q4074" t="str">
        <f t="shared" si="380"/>
        <v>theater</v>
      </c>
      <c r="R4074" t="str">
        <f t="shared" si="381"/>
        <v>plays</v>
      </c>
      <c r="S4074" s="14">
        <f t="shared" si="382"/>
        <v>41812.77443287037</v>
      </c>
      <c r="T4074" s="14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 s="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8324</v>
      </c>
      <c r="O4075" s="10">
        <f t="shared" si="378"/>
        <v>1.0571428571428572</v>
      </c>
      <c r="P4075" s="5">
        <f t="shared" si="379"/>
        <v>18.5</v>
      </c>
      <c r="Q4075" t="str">
        <f t="shared" si="380"/>
        <v>theater</v>
      </c>
      <c r="R4075" t="str">
        <f t="shared" si="381"/>
        <v>plays</v>
      </c>
      <c r="S4075" s="14">
        <f t="shared" si="382"/>
        <v>42078.34520833334</v>
      </c>
      <c r="T4075" s="14">
        <f t="shared" si="383"/>
        <v>42133.166666666672</v>
      </c>
    </row>
    <row r="4076" spans="1:20" ht="45" x14ac:dyDescent="0.25">
      <c r="A4076">
        <v>4074</v>
      </c>
      <c r="B4076" s="3" t="s">
        <v>4070</v>
      </c>
      <c r="C4076" s="3" t="s">
        <v>8177</v>
      </c>
      <c r="D4076">
        <v>2750</v>
      </c>
      <c r="E4076" s="5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8324</v>
      </c>
      <c r="O4076" s="10">
        <f t="shared" si="378"/>
        <v>26.727272727272727</v>
      </c>
      <c r="P4076" s="5">
        <f t="shared" si="379"/>
        <v>35</v>
      </c>
      <c r="Q4076" t="str">
        <f t="shared" si="380"/>
        <v>theater</v>
      </c>
      <c r="R4076" t="str">
        <f t="shared" si="381"/>
        <v>plays</v>
      </c>
      <c r="S4076" s="14">
        <f t="shared" si="382"/>
        <v>42283.552951388891</v>
      </c>
      <c r="T4076" s="14">
        <f t="shared" si="383"/>
        <v>42313.594618055555</v>
      </c>
    </row>
    <row r="4077" spans="1:20" ht="45" x14ac:dyDescent="0.25">
      <c r="A4077">
        <v>4075</v>
      </c>
      <c r="B4077" s="3" t="s">
        <v>4071</v>
      </c>
      <c r="C4077" s="3" t="s">
        <v>8178</v>
      </c>
      <c r="D4077">
        <v>2000</v>
      </c>
      <c r="E4077" s="5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8324</v>
      </c>
      <c r="O4077" s="10">
        <f t="shared" si="378"/>
        <v>28.799999999999997</v>
      </c>
      <c r="P4077" s="5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4">
        <f t="shared" si="382"/>
        <v>41779.045937499999</v>
      </c>
      <c r="T4077" s="14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 s="5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8324</v>
      </c>
      <c r="O4078" s="10">
        <f t="shared" si="378"/>
        <v>0</v>
      </c>
      <c r="P4078" s="5" t="str">
        <f t="shared" si="379"/>
        <v>0</v>
      </c>
      <c r="Q4078" t="str">
        <f t="shared" si="380"/>
        <v>theater</v>
      </c>
      <c r="R4078" t="str">
        <f t="shared" si="381"/>
        <v>plays</v>
      </c>
      <c r="S4078" s="14">
        <f t="shared" si="382"/>
        <v>41905.795706018522</v>
      </c>
      <c r="T4078" s="14">
        <f t="shared" si="383"/>
        <v>41933.82708333333</v>
      </c>
    </row>
    <row r="4079" spans="1:20" ht="45" x14ac:dyDescent="0.25">
      <c r="A4079">
        <v>4077</v>
      </c>
      <c r="B4079" s="3" t="s">
        <v>4073</v>
      </c>
      <c r="C4079" s="3" t="s">
        <v>8180</v>
      </c>
      <c r="D4079">
        <v>15000</v>
      </c>
      <c r="E4079" s="5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8324</v>
      </c>
      <c r="O4079" s="10">
        <f t="shared" si="378"/>
        <v>8.9</v>
      </c>
      <c r="P4079" s="5">
        <f t="shared" si="379"/>
        <v>222.5</v>
      </c>
      <c r="Q4079" t="str">
        <f t="shared" si="380"/>
        <v>theater</v>
      </c>
      <c r="R4079" t="str">
        <f t="shared" si="381"/>
        <v>plays</v>
      </c>
      <c r="S4079" s="14">
        <f t="shared" si="382"/>
        <v>42695.7105787037</v>
      </c>
      <c r="T4079" s="14">
        <f t="shared" si="383"/>
        <v>42725.7105787037</v>
      </c>
    </row>
    <row r="4080" spans="1:20" ht="45" x14ac:dyDescent="0.25">
      <c r="A4080">
        <v>4078</v>
      </c>
      <c r="B4080" s="3" t="s">
        <v>4074</v>
      </c>
      <c r="C4080" s="3" t="s">
        <v>8181</v>
      </c>
      <c r="D4080">
        <v>250</v>
      </c>
      <c r="E4080" s="5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8324</v>
      </c>
      <c r="O4080" s="10">
        <f t="shared" si="378"/>
        <v>0</v>
      </c>
      <c r="P4080" s="5" t="str">
        <f t="shared" si="379"/>
        <v>0</v>
      </c>
      <c r="Q4080" t="str">
        <f t="shared" si="380"/>
        <v>theater</v>
      </c>
      <c r="R4080" t="str">
        <f t="shared" si="381"/>
        <v>plays</v>
      </c>
      <c r="S4080" s="14">
        <f t="shared" si="382"/>
        <v>42732.787523148145</v>
      </c>
      <c r="T4080" s="14">
        <f t="shared" si="383"/>
        <v>42762.787523148145</v>
      </c>
    </row>
    <row r="4081" spans="1:20" ht="45" x14ac:dyDescent="0.25">
      <c r="A4081">
        <v>4079</v>
      </c>
      <c r="B4081" s="3" t="s">
        <v>4075</v>
      </c>
      <c r="C4081" s="3" t="s">
        <v>8182</v>
      </c>
      <c r="D4081">
        <v>3000</v>
      </c>
      <c r="E4081" s="5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8324</v>
      </c>
      <c r="O4081" s="10">
        <f t="shared" si="378"/>
        <v>0.16666666666666669</v>
      </c>
      <c r="P4081" s="5">
        <f t="shared" si="379"/>
        <v>5</v>
      </c>
      <c r="Q4081" t="str">
        <f t="shared" si="380"/>
        <v>theater</v>
      </c>
      <c r="R4081" t="str">
        <f t="shared" si="381"/>
        <v>plays</v>
      </c>
      <c r="S4081" s="14">
        <f t="shared" si="382"/>
        <v>42510.938900462963</v>
      </c>
      <c r="T4081" s="14">
        <f t="shared" si="383"/>
        <v>42540.938900462963</v>
      </c>
    </row>
    <row r="4082" spans="1:20" ht="45" x14ac:dyDescent="0.25">
      <c r="A4082">
        <v>4080</v>
      </c>
      <c r="B4082" s="3" t="s">
        <v>4076</v>
      </c>
      <c r="C4082" s="3" t="s">
        <v>8183</v>
      </c>
      <c r="D4082">
        <v>3000</v>
      </c>
      <c r="E4082" s="5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8324</v>
      </c>
      <c r="O4082" s="10">
        <f t="shared" si="378"/>
        <v>0</v>
      </c>
      <c r="P4082" s="5" t="str">
        <f t="shared" si="379"/>
        <v>0</v>
      </c>
      <c r="Q4082" t="str">
        <f t="shared" si="380"/>
        <v>theater</v>
      </c>
      <c r="R4082" t="str">
        <f t="shared" si="381"/>
        <v>plays</v>
      </c>
      <c r="S4082" s="14">
        <f t="shared" si="382"/>
        <v>42511.698101851856</v>
      </c>
      <c r="T4082" s="14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 s="5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8324</v>
      </c>
      <c r="O4083" s="10">
        <f t="shared" si="378"/>
        <v>15.737410071942445</v>
      </c>
      <c r="P4083" s="5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4">
        <f t="shared" si="382"/>
        <v>42041.581307870365</v>
      </c>
      <c r="T4083" s="14">
        <f t="shared" si="383"/>
        <v>42071.539641203708</v>
      </c>
    </row>
    <row r="4084" spans="1:20" ht="45" x14ac:dyDescent="0.25">
      <c r="A4084">
        <v>4082</v>
      </c>
      <c r="B4084" s="3" t="s">
        <v>4078</v>
      </c>
      <c r="C4084" s="3" t="s">
        <v>8185</v>
      </c>
      <c r="D4084">
        <v>150</v>
      </c>
      <c r="E4084" s="5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8324</v>
      </c>
      <c r="O4084" s="10">
        <f t="shared" si="378"/>
        <v>2</v>
      </c>
      <c r="P4084" s="5">
        <f t="shared" si="379"/>
        <v>1.5</v>
      </c>
      <c r="Q4084" t="str">
        <f t="shared" si="380"/>
        <v>theater</v>
      </c>
      <c r="R4084" t="str">
        <f t="shared" si="381"/>
        <v>plays</v>
      </c>
      <c r="S4084" s="14">
        <f t="shared" si="382"/>
        <v>42307.189270833333</v>
      </c>
      <c r="T4084" s="14">
        <f t="shared" si="383"/>
        <v>42322.958333333328</v>
      </c>
    </row>
    <row r="4085" spans="1:20" ht="45" x14ac:dyDescent="0.25">
      <c r="A4085">
        <v>4083</v>
      </c>
      <c r="B4085" s="3" t="s">
        <v>4079</v>
      </c>
      <c r="C4085" s="3" t="s">
        <v>8186</v>
      </c>
      <c r="D4085">
        <v>3500</v>
      </c>
      <c r="E4085" s="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8324</v>
      </c>
      <c r="O4085" s="10">
        <f t="shared" si="378"/>
        <v>21.685714285714287</v>
      </c>
      <c r="P4085" s="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4">
        <f t="shared" si="382"/>
        <v>42353.761759259258</v>
      </c>
      <c r="T4085" s="14">
        <f t="shared" si="383"/>
        <v>42383.761759259258</v>
      </c>
    </row>
    <row r="4086" spans="1:20" ht="45" x14ac:dyDescent="0.25">
      <c r="A4086">
        <v>4084</v>
      </c>
      <c r="B4086" s="3" t="s">
        <v>4080</v>
      </c>
      <c r="C4086" s="3" t="s">
        <v>8187</v>
      </c>
      <c r="D4086">
        <v>3000</v>
      </c>
      <c r="E4086" s="5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8324</v>
      </c>
      <c r="O4086" s="10">
        <f t="shared" si="378"/>
        <v>0.33333333333333337</v>
      </c>
      <c r="P4086" s="5">
        <f t="shared" si="379"/>
        <v>10</v>
      </c>
      <c r="Q4086" t="str">
        <f t="shared" si="380"/>
        <v>theater</v>
      </c>
      <c r="R4086" t="str">
        <f t="shared" si="381"/>
        <v>plays</v>
      </c>
      <c r="S4086" s="14">
        <f t="shared" si="382"/>
        <v>42622.436412037037</v>
      </c>
      <c r="T4086" s="14">
        <f t="shared" si="383"/>
        <v>42652.436412037037</v>
      </c>
    </row>
    <row r="4087" spans="1:20" ht="45" x14ac:dyDescent="0.25">
      <c r="A4087">
        <v>4085</v>
      </c>
      <c r="B4087" s="3" t="s">
        <v>4081</v>
      </c>
      <c r="C4087" s="3" t="s">
        <v>8188</v>
      </c>
      <c r="D4087">
        <v>3500</v>
      </c>
      <c r="E4087" s="5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8324</v>
      </c>
      <c r="O4087" s="10">
        <f t="shared" si="378"/>
        <v>0.2857142857142857</v>
      </c>
      <c r="P4087" s="5">
        <f t="shared" si="379"/>
        <v>10</v>
      </c>
      <c r="Q4087" t="str">
        <f t="shared" si="380"/>
        <v>theater</v>
      </c>
      <c r="R4087" t="str">
        <f t="shared" si="381"/>
        <v>plays</v>
      </c>
      <c r="S4087" s="14">
        <f t="shared" si="382"/>
        <v>42058.603877314818</v>
      </c>
      <c r="T4087" s="14">
        <f t="shared" si="383"/>
        <v>42087.165972222225</v>
      </c>
    </row>
    <row r="4088" spans="1:20" ht="45" x14ac:dyDescent="0.25">
      <c r="A4088">
        <v>4086</v>
      </c>
      <c r="B4088" s="3" t="s">
        <v>4082</v>
      </c>
      <c r="C4088" s="3" t="s">
        <v>8189</v>
      </c>
      <c r="D4088">
        <v>1000</v>
      </c>
      <c r="E4088" s="5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8324</v>
      </c>
      <c r="O4088" s="10">
        <f t="shared" si="378"/>
        <v>4.7</v>
      </c>
      <c r="P4088" s="5">
        <f t="shared" si="379"/>
        <v>9.4</v>
      </c>
      <c r="Q4088" t="str">
        <f t="shared" si="380"/>
        <v>theater</v>
      </c>
      <c r="R4088" t="str">
        <f t="shared" si="381"/>
        <v>plays</v>
      </c>
      <c r="S4088" s="14">
        <f t="shared" si="382"/>
        <v>42304.940960648149</v>
      </c>
      <c r="T4088" s="14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 s="5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8324</v>
      </c>
      <c r="O4089" s="10">
        <f t="shared" si="378"/>
        <v>0</v>
      </c>
      <c r="P4089" s="5" t="str">
        <f t="shared" si="379"/>
        <v>0</v>
      </c>
      <c r="Q4089" t="str">
        <f t="shared" si="380"/>
        <v>theater</v>
      </c>
      <c r="R4089" t="str">
        <f t="shared" si="381"/>
        <v>plays</v>
      </c>
      <c r="S4089" s="14">
        <f t="shared" si="382"/>
        <v>42538.742893518516</v>
      </c>
      <c r="T4089" s="14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 s="5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8324</v>
      </c>
      <c r="O4090" s="10">
        <f t="shared" si="378"/>
        <v>10.8</v>
      </c>
      <c r="P4090" s="5">
        <f t="shared" si="379"/>
        <v>72</v>
      </c>
      <c r="Q4090" t="str">
        <f t="shared" si="380"/>
        <v>theater</v>
      </c>
      <c r="R4090" t="str">
        <f t="shared" si="381"/>
        <v>plays</v>
      </c>
      <c r="S4090" s="14">
        <f t="shared" si="382"/>
        <v>41990.612546296295</v>
      </c>
      <c r="T4090" s="14">
        <f t="shared" si="383"/>
        <v>42020.434722222228</v>
      </c>
    </row>
    <row r="4091" spans="1:20" ht="45" x14ac:dyDescent="0.25">
      <c r="A4091">
        <v>4089</v>
      </c>
      <c r="B4091" s="3" t="s">
        <v>4085</v>
      </c>
      <c r="C4091" s="3" t="s">
        <v>8192</v>
      </c>
      <c r="D4091">
        <v>5000</v>
      </c>
      <c r="E4091" s="5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8324</v>
      </c>
      <c r="O4091" s="10">
        <f t="shared" si="378"/>
        <v>4.8</v>
      </c>
      <c r="P4091" s="5">
        <f t="shared" si="379"/>
        <v>30</v>
      </c>
      <c r="Q4091" t="str">
        <f t="shared" si="380"/>
        <v>theater</v>
      </c>
      <c r="R4091" t="str">
        <f t="shared" si="381"/>
        <v>plays</v>
      </c>
      <c r="S4091" s="14">
        <f t="shared" si="382"/>
        <v>42122.732499999998</v>
      </c>
      <c r="T4091" s="14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 s="5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8324</v>
      </c>
      <c r="O4092" s="10">
        <f t="shared" si="378"/>
        <v>3.2</v>
      </c>
      <c r="P4092" s="5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4">
        <f t="shared" si="382"/>
        <v>42209.67288194444</v>
      </c>
      <c r="T4092" s="14">
        <f t="shared" si="383"/>
        <v>42223.625</v>
      </c>
    </row>
    <row r="4093" spans="1:20" ht="45" x14ac:dyDescent="0.25">
      <c r="A4093">
        <v>4091</v>
      </c>
      <c r="B4093" s="3" t="s">
        <v>4087</v>
      </c>
      <c r="C4093" s="3" t="s">
        <v>8194</v>
      </c>
      <c r="D4093">
        <v>1600</v>
      </c>
      <c r="E4093" s="5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8324</v>
      </c>
      <c r="O4093" s="10">
        <f t="shared" si="378"/>
        <v>12.75</v>
      </c>
      <c r="P4093" s="5">
        <f t="shared" si="379"/>
        <v>25.5</v>
      </c>
      <c r="Q4093" t="str">
        <f t="shared" si="380"/>
        <v>theater</v>
      </c>
      <c r="R4093" t="str">
        <f t="shared" si="381"/>
        <v>plays</v>
      </c>
      <c r="S4093" s="14">
        <f t="shared" si="382"/>
        <v>41990.506377314814</v>
      </c>
      <c r="T4093" s="14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 s="5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8324</v>
      </c>
      <c r="O4094" s="10">
        <f t="shared" si="378"/>
        <v>1.8181818181818181E-2</v>
      </c>
      <c r="P4094" s="5">
        <f t="shared" si="379"/>
        <v>20</v>
      </c>
      <c r="Q4094" t="str">
        <f t="shared" si="380"/>
        <v>theater</v>
      </c>
      <c r="R4094" t="str">
        <f t="shared" si="381"/>
        <v>plays</v>
      </c>
      <c r="S4094" s="14">
        <f t="shared" si="382"/>
        <v>42039.194988425923</v>
      </c>
      <c r="T4094" s="14">
        <f t="shared" si="383"/>
        <v>42099.153321759266</v>
      </c>
    </row>
    <row r="4095" spans="1:20" ht="45" x14ac:dyDescent="0.25">
      <c r="A4095">
        <v>4093</v>
      </c>
      <c r="B4095" s="3" t="s">
        <v>4089</v>
      </c>
      <c r="C4095" s="3" t="s">
        <v>8196</v>
      </c>
      <c r="D4095">
        <v>2500</v>
      </c>
      <c r="E4095" s="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8324</v>
      </c>
      <c r="O4095" s="10">
        <f t="shared" si="378"/>
        <v>2.4</v>
      </c>
      <c r="P4095" s="5">
        <f t="shared" si="379"/>
        <v>15</v>
      </c>
      <c r="Q4095" t="str">
        <f t="shared" si="380"/>
        <v>theater</v>
      </c>
      <c r="R4095" t="str">
        <f t="shared" si="381"/>
        <v>plays</v>
      </c>
      <c r="S4095" s="14">
        <f t="shared" si="382"/>
        <v>42178.815891203703</v>
      </c>
      <c r="T4095" s="14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 s="5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8324</v>
      </c>
      <c r="O4096" s="10">
        <f t="shared" si="378"/>
        <v>36.5</v>
      </c>
      <c r="P4096" s="5">
        <f t="shared" si="379"/>
        <v>91.25</v>
      </c>
      <c r="Q4096" t="str">
        <f t="shared" si="380"/>
        <v>theater</v>
      </c>
      <c r="R4096" t="str">
        <f t="shared" si="381"/>
        <v>plays</v>
      </c>
      <c r="S4096" s="14">
        <f t="shared" si="382"/>
        <v>41890.086805555555</v>
      </c>
      <c r="T4096" s="14">
        <f t="shared" si="383"/>
        <v>41934.207638888889</v>
      </c>
    </row>
    <row r="4097" spans="1:20" ht="30" x14ac:dyDescent="0.25">
      <c r="A4097">
        <v>4095</v>
      </c>
      <c r="B4097" s="3" t="s">
        <v>4091</v>
      </c>
      <c r="C4097" s="3" t="s">
        <v>8198</v>
      </c>
      <c r="D4097">
        <v>30000</v>
      </c>
      <c r="E4097" s="5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8324</v>
      </c>
      <c r="O4097" s="10">
        <f t="shared" si="378"/>
        <v>2.666666666666667</v>
      </c>
      <c r="P4097" s="5">
        <f t="shared" si="379"/>
        <v>800</v>
      </c>
      <c r="Q4097" t="str">
        <f t="shared" si="380"/>
        <v>theater</v>
      </c>
      <c r="R4097" t="str">
        <f t="shared" si="381"/>
        <v>plays</v>
      </c>
      <c r="S4097" s="14">
        <f t="shared" si="382"/>
        <v>42693.031828703708</v>
      </c>
      <c r="T4097" s="14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 s="5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8324</v>
      </c>
      <c r="O4098" s="10">
        <f t="shared" ref="O4098:O4115" si="384">(E4098/D4098)*100</f>
        <v>11.428571428571429</v>
      </c>
      <c r="P4098" s="5">
        <f t="shared" ref="P4098:P4115" si="385">IFERROR((E4098/L4098),"0")</f>
        <v>80</v>
      </c>
      <c r="Q4098" t="str">
        <f t="shared" ref="Q4098:Q4115" si="386">LEFT(N4098,FIND("/",N4098)-1)</f>
        <v>theater</v>
      </c>
      <c r="R4098" t="str">
        <f t="shared" ref="R4098:R4115" si="387">RIGHT(N4098,LEN(N4098)-SEARCH("/",N4098))</f>
        <v>plays</v>
      </c>
      <c r="S4098" s="14">
        <f t="shared" ref="S4098:S4115" si="388">(((J4098/60)/60)/24) + DATE(1970,1,1)</f>
        <v>42750.530312499999</v>
      </c>
      <c r="T4098" s="14">
        <f t="shared" ref="T4098:T4115" si="389">(((I4098/60)/60)/24) + DATE(1970,1,1)</f>
        <v>42794.368749999994</v>
      </c>
    </row>
    <row r="4099" spans="1:20" ht="45" x14ac:dyDescent="0.25">
      <c r="A4099">
        <v>4097</v>
      </c>
      <c r="B4099" s="3" t="s">
        <v>4093</v>
      </c>
      <c r="C4099" s="3" t="s">
        <v>8200</v>
      </c>
      <c r="D4099">
        <v>10000</v>
      </c>
      <c r="E4099" s="5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8324</v>
      </c>
      <c r="O4099" s="10">
        <f t="shared" si="384"/>
        <v>0</v>
      </c>
      <c r="P4099" s="5" t="str">
        <f t="shared" si="385"/>
        <v>0</v>
      </c>
      <c r="Q4099" t="str">
        <f t="shared" si="386"/>
        <v>theater</v>
      </c>
      <c r="R4099" t="str">
        <f t="shared" si="387"/>
        <v>plays</v>
      </c>
      <c r="S4099" s="14">
        <f t="shared" si="388"/>
        <v>42344.824502314819</v>
      </c>
      <c r="T4099" s="14">
        <f t="shared" si="389"/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 s="5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8324</v>
      </c>
      <c r="O4100" s="10">
        <f t="shared" si="384"/>
        <v>0</v>
      </c>
      <c r="P4100" s="5" t="str">
        <f t="shared" si="385"/>
        <v>0</v>
      </c>
      <c r="Q4100" t="str">
        <f t="shared" si="386"/>
        <v>theater</v>
      </c>
      <c r="R4100" t="str">
        <f t="shared" si="387"/>
        <v>plays</v>
      </c>
      <c r="S4100" s="14">
        <f t="shared" si="388"/>
        <v>42495.722187499996</v>
      </c>
      <c r="T4100" s="14">
        <f t="shared" si="389"/>
        <v>42525.722187499996</v>
      </c>
    </row>
    <row r="4101" spans="1:20" ht="45" x14ac:dyDescent="0.25">
      <c r="A4101">
        <v>4099</v>
      </c>
      <c r="B4101" s="3" t="s">
        <v>4095</v>
      </c>
      <c r="C4101" s="3" t="s">
        <v>8202</v>
      </c>
      <c r="D4101">
        <v>4500</v>
      </c>
      <c r="E4101" s="5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8324</v>
      </c>
      <c r="O4101" s="10">
        <f t="shared" si="384"/>
        <v>1.1111111111111112</v>
      </c>
      <c r="P4101" s="5">
        <f t="shared" si="385"/>
        <v>50</v>
      </c>
      <c r="Q4101" t="str">
        <f t="shared" si="386"/>
        <v>theater</v>
      </c>
      <c r="R4101" t="str">
        <f t="shared" si="387"/>
        <v>plays</v>
      </c>
      <c r="S4101" s="14">
        <f t="shared" si="388"/>
        <v>42570.850381944445</v>
      </c>
      <c r="T4101" s="14">
        <f t="shared" si="389"/>
        <v>42615.850381944445</v>
      </c>
    </row>
    <row r="4102" spans="1:20" ht="30" x14ac:dyDescent="0.25">
      <c r="A4102">
        <v>4100</v>
      </c>
      <c r="B4102" s="3" t="s">
        <v>4096</v>
      </c>
      <c r="C4102" s="3" t="s">
        <v>8203</v>
      </c>
      <c r="D4102">
        <v>270</v>
      </c>
      <c r="E4102" s="5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8324</v>
      </c>
      <c r="O4102" s="10">
        <f t="shared" si="384"/>
        <v>0</v>
      </c>
      <c r="P4102" s="5" t="str">
        <f t="shared" si="385"/>
        <v>0</v>
      </c>
      <c r="Q4102" t="str">
        <f t="shared" si="386"/>
        <v>theater</v>
      </c>
      <c r="R4102" t="str">
        <f t="shared" si="387"/>
        <v>plays</v>
      </c>
      <c r="S4102" s="14">
        <f t="shared" si="388"/>
        <v>41927.124884259261</v>
      </c>
      <c r="T4102" s="14">
        <f t="shared" si="389"/>
        <v>41937.124884259261</v>
      </c>
    </row>
    <row r="4103" spans="1:20" ht="45" x14ac:dyDescent="0.25">
      <c r="A4103">
        <v>4101</v>
      </c>
      <c r="B4103" s="3" t="s">
        <v>4097</v>
      </c>
      <c r="C4103" s="3" t="s">
        <v>8204</v>
      </c>
      <c r="D4103">
        <v>600</v>
      </c>
      <c r="E4103" s="5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8324</v>
      </c>
      <c r="O4103" s="10">
        <f t="shared" si="384"/>
        <v>0</v>
      </c>
      <c r="P4103" s="5" t="str">
        <f t="shared" si="385"/>
        <v>0</v>
      </c>
      <c r="Q4103" t="str">
        <f t="shared" si="386"/>
        <v>theater</v>
      </c>
      <c r="R4103" t="str">
        <f t="shared" si="387"/>
        <v>plays</v>
      </c>
      <c r="S4103" s="14">
        <f t="shared" si="388"/>
        <v>42730.903726851851</v>
      </c>
      <c r="T4103" s="14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 s="5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8324</v>
      </c>
      <c r="O4104" s="10">
        <f t="shared" si="384"/>
        <v>27.400000000000002</v>
      </c>
      <c r="P4104" s="5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4">
        <f t="shared" si="388"/>
        <v>42475.848067129627</v>
      </c>
      <c r="T4104" s="14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 s="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8324</v>
      </c>
      <c r="O4105" s="10">
        <f t="shared" si="384"/>
        <v>10</v>
      </c>
      <c r="P4105" s="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4">
        <f t="shared" si="388"/>
        <v>42188.83293981482</v>
      </c>
      <c r="T4105" s="14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 s="5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8324</v>
      </c>
      <c r="O4106" s="10">
        <f t="shared" si="384"/>
        <v>21.366666666666667</v>
      </c>
      <c r="P4106" s="5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4">
        <f t="shared" si="388"/>
        <v>42640.278171296297</v>
      </c>
      <c r="T4106" s="14">
        <f t="shared" si="389"/>
        <v>42670.278171296297</v>
      </c>
    </row>
    <row r="4107" spans="1:20" ht="45" x14ac:dyDescent="0.25">
      <c r="A4107">
        <v>4105</v>
      </c>
      <c r="B4107" s="3" t="s">
        <v>4101</v>
      </c>
      <c r="C4107" s="3" t="s">
        <v>8208</v>
      </c>
      <c r="D4107">
        <v>33000</v>
      </c>
      <c r="E4107" s="5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8324</v>
      </c>
      <c r="O4107" s="10">
        <f t="shared" si="384"/>
        <v>6.9696969696969706</v>
      </c>
      <c r="P4107" s="5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4">
        <f t="shared" si="388"/>
        <v>42697.010520833333</v>
      </c>
      <c r="T4107" s="14">
        <f t="shared" si="389"/>
        <v>42730.010520833333</v>
      </c>
    </row>
    <row r="4108" spans="1:20" ht="45" x14ac:dyDescent="0.25">
      <c r="A4108">
        <v>4106</v>
      </c>
      <c r="B4108" s="3" t="s">
        <v>4102</v>
      </c>
      <c r="C4108" s="3" t="s">
        <v>8209</v>
      </c>
      <c r="D4108">
        <v>5000</v>
      </c>
      <c r="E4108" s="5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8324</v>
      </c>
      <c r="O4108" s="10">
        <f t="shared" si="384"/>
        <v>70.599999999999994</v>
      </c>
      <c r="P4108" s="5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4">
        <f t="shared" si="388"/>
        <v>42053.049375000002</v>
      </c>
      <c r="T4108" s="14">
        <f t="shared" si="389"/>
        <v>42096.041666666672</v>
      </c>
    </row>
    <row r="4109" spans="1:20" ht="45" x14ac:dyDescent="0.25">
      <c r="A4109">
        <v>4107</v>
      </c>
      <c r="B4109" s="3" t="s">
        <v>4103</v>
      </c>
      <c r="C4109" s="3" t="s">
        <v>8210</v>
      </c>
      <c r="D4109">
        <v>2000</v>
      </c>
      <c r="E4109" s="5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8324</v>
      </c>
      <c r="O4109" s="10">
        <f t="shared" si="384"/>
        <v>2.0500000000000003</v>
      </c>
      <c r="P4109" s="5">
        <f t="shared" si="385"/>
        <v>10.25</v>
      </c>
      <c r="Q4109" t="str">
        <f t="shared" si="386"/>
        <v>theater</v>
      </c>
      <c r="R4109" t="str">
        <f t="shared" si="387"/>
        <v>plays</v>
      </c>
      <c r="S4109" s="14">
        <f t="shared" si="388"/>
        <v>41883.916678240741</v>
      </c>
      <c r="T4109" s="14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 s="5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8324</v>
      </c>
      <c r="O4110" s="10">
        <f t="shared" si="384"/>
        <v>1.9666666666666666</v>
      </c>
      <c r="P4110" s="5">
        <f t="shared" si="385"/>
        <v>59</v>
      </c>
      <c r="Q4110" t="str">
        <f t="shared" si="386"/>
        <v>theater</v>
      </c>
      <c r="R4110" t="str">
        <f t="shared" si="387"/>
        <v>plays</v>
      </c>
      <c r="S4110" s="14">
        <f t="shared" si="388"/>
        <v>42767.031678240746</v>
      </c>
      <c r="T4110" s="14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 s="5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8324</v>
      </c>
      <c r="O4111" s="10">
        <f t="shared" si="384"/>
        <v>0</v>
      </c>
      <c r="P4111" s="5" t="str">
        <f t="shared" si="385"/>
        <v>0</v>
      </c>
      <c r="Q4111" t="str">
        <f t="shared" si="386"/>
        <v>theater</v>
      </c>
      <c r="R4111" t="str">
        <f t="shared" si="387"/>
        <v>plays</v>
      </c>
      <c r="S4111" s="14">
        <f t="shared" si="388"/>
        <v>42307.539398148147</v>
      </c>
      <c r="T4111" s="14">
        <f t="shared" si="389"/>
        <v>42337.581064814818</v>
      </c>
    </row>
    <row r="4112" spans="1:20" ht="45" x14ac:dyDescent="0.25">
      <c r="A4112">
        <v>4110</v>
      </c>
      <c r="B4112" s="3" t="s">
        <v>4106</v>
      </c>
      <c r="C4112" s="3" t="s">
        <v>8213</v>
      </c>
      <c r="D4112">
        <v>300</v>
      </c>
      <c r="E4112" s="5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8324</v>
      </c>
      <c r="O4112" s="10">
        <f t="shared" si="384"/>
        <v>28.666666666666668</v>
      </c>
      <c r="P4112" s="5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4">
        <f t="shared" si="388"/>
        <v>42512.626747685179</v>
      </c>
      <c r="T4112" s="14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 s="5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8324</v>
      </c>
      <c r="O4113" s="10">
        <f t="shared" si="384"/>
        <v>3.1333333333333333</v>
      </c>
      <c r="P4113" s="5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4">
        <f t="shared" si="388"/>
        <v>42029.135879629626</v>
      </c>
      <c r="T4113" s="14">
        <f t="shared" si="389"/>
        <v>42059.135879629626</v>
      </c>
    </row>
    <row r="4114" spans="1:20" ht="45" x14ac:dyDescent="0.25">
      <c r="A4114">
        <v>4112</v>
      </c>
      <c r="B4114" s="3" t="s">
        <v>4108</v>
      </c>
      <c r="C4114" s="3" t="s">
        <v>6961</v>
      </c>
      <c r="D4114">
        <v>2500</v>
      </c>
      <c r="E4114" s="5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8324</v>
      </c>
      <c r="O4114" s="10">
        <f t="shared" si="384"/>
        <v>0.04</v>
      </c>
      <c r="P4114" s="5">
        <f t="shared" si="385"/>
        <v>1</v>
      </c>
      <c r="Q4114" t="str">
        <f t="shared" si="386"/>
        <v>theater</v>
      </c>
      <c r="R4114" t="str">
        <f t="shared" si="387"/>
        <v>plays</v>
      </c>
      <c r="S4114" s="14">
        <f t="shared" si="388"/>
        <v>42400.946597222224</v>
      </c>
      <c r="T4114" s="14">
        <f t="shared" si="389"/>
        <v>42428</v>
      </c>
    </row>
    <row r="4115" spans="1:20" ht="45" x14ac:dyDescent="0.25">
      <c r="A4115">
        <v>4113</v>
      </c>
      <c r="B4115" s="3" t="s">
        <v>4109</v>
      </c>
      <c r="C4115" s="3" t="s">
        <v>8215</v>
      </c>
      <c r="D4115">
        <v>1500</v>
      </c>
      <c r="E4115" s="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8324</v>
      </c>
      <c r="O4115" s="10">
        <f t="shared" si="384"/>
        <v>0.2</v>
      </c>
      <c r="P4115" s="5">
        <f t="shared" si="385"/>
        <v>1</v>
      </c>
      <c r="Q4115" t="str">
        <f t="shared" si="386"/>
        <v>theater</v>
      </c>
      <c r="R4115" t="str">
        <f t="shared" si="387"/>
        <v>plays</v>
      </c>
      <c r="S4115" s="14">
        <f t="shared" si="388"/>
        <v>42358.573182870372</v>
      </c>
      <c r="T4115" s="14">
        <f t="shared" si="389"/>
        <v>42377.273611111115</v>
      </c>
    </row>
  </sheetData>
  <autoFilter ref="A1:T4115" xr:uid="{00000000-0001-0000-0000-000000000000}">
    <sortState xmlns:xlrd2="http://schemas.microsoft.com/office/spreadsheetml/2017/richdata2" ref="A2:T4115">
      <sortCondition ref="A1:A4115"/>
    </sortState>
  </autoFilter>
  <conditionalFormatting sqref="F1:F1048576">
    <cfRule type="containsText" dxfId="6" priority="2" operator="containsText" text="live">
      <formula>NOT(ISERROR(SEARCH("live",F1)))</formula>
    </cfRule>
    <cfRule type="containsText" dxfId="5" priority="4" operator="containsText" text="Cancel">
      <formula>NOT(ISERROR(SEARCH("Cancel",F1)))</formula>
    </cfRule>
    <cfRule type="containsText" dxfId="4" priority="5" operator="containsText" text="Successful">
      <formula>NOT(ISERROR(SEARCH("Successful",F1)))</formula>
    </cfRule>
    <cfRule type="containsText" dxfId="3" priority="6" operator="containsText" text="Fail">
      <formula>NOT(ISERROR(SEARCH("Fail",F1)))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theme="5" tint="-0.499984740745262"/>
        <color theme="9"/>
        <color theme="8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0B20A-F303-44AB-B6CA-107118ACE311}">
  <dimension ref="A1:F14"/>
  <sheetViews>
    <sheetView workbookViewId="0">
      <selection activeCell="C8" sqref="C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8223</v>
      </c>
      <c r="B1" t="s">
        <v>8364</v>
      </c>
    </row>
    <row r="3" spans="1:6" x14ac:dyDescent="0.25">
      <c r="A3" s="11" t="s">
        <v>8362</v>
      </c>
      <c r="B3" s="11" t="s">
        <v>8363</v>
      </c>
    </row>
    <row r="4" spans="1:6" x14ac:dyDescent="0.25">
      <c r="A4" s="11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12" t="s">
        <v>8264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25">
      <c r="A6" s="12" t="s">
        <v>8290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25">
      <c r="A7" s="12" t="s">
        <v>8287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25">
      <c r="A8" s="12" t="s">
        <v>8285</v>
      </c>
      <c r="B8" s="13">
        <v>24</v>
      </c>
      <c r="C8" s="13"/>
      <c r="D8" s="13"/>
      <c r="E8" s="13"/>
      <c r="F8" s="13">
        <v>24</v>
      </c>
    </row>
    <row r="9" spans="1:6" x14ac:dyDescent="0.25">
      <c r="A9" s="12" t="s">
        <v>8279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25">
      <c r="A10" s="12" t="s">
        <v>8292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25">
      <c r="A11" s="12" t="s">
        <v>8276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25">
      <c r="A12" s="12" t="s">
        <v>8273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25">
      <c r="A13" s="12" t="s">
        <v>8271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25">
      <c r="A14" s="12" t="s">
        <v>8361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F3459-9897-4C0D-B736-513473D9B565}">
  <dimension ref="A1:F47"/>
  <sheetViews>
    <sheetView workbookViewId="0"/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8315</v>
      </c>
      <c r="B1" t="s">
        <v>8364</v>
      </c>
    </row>
    <row r="2" spans="1:6" x14ac:dyDescent="0.25">
      <c r="A2" s="11" t="s">
        <v>8223</v>
      </c>
      <c r="B2" t="s">
        <v>8364</v>
      </c>
    </row>
    <row r="4" spans="1:6" x14ac:dyDescent="0.25">
      <c r="A4" s="11" t="s">
        <v>8365</v>
      </c>
      <c r="B4" s="11" t="s">
        <v>8363</v>
      </c>
    </row>
    <row r="5" spans="1:6" x14ac:dyDescent="0.25">
      <c r="A5" s="11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2" t="s">
        <v>8270</v>
      </c>
      <c r="B6" s="13"/>
      <c r="C6" s="13">
        <v>100</v>
      </c>
      <c r="D6" s="13"/>
      <c r="E6" s="13"/>
      <c r="F6" s="13">
        <v>100</v>
      </c>
    </row>
    <row r="7" spans="1:6" x14ac:dyDescent="0.25">
      <c r="A7" s="12" t="s">
        <v>8298</v>
      </c>
      <c r="B7" s="13">
        <v>20</v>
      </c>
      <c r="C7" s="13"/>
      <c r="D7" s="13"/>
      <c r="E7" s="13"/>
      <c r="F7" s="13">
        <v>20</v>
      </c>
    </row>
    <row r="8" spans="1:6" x14ac:dyDescent="0.25">
      <c r="A8" s="12" t="s">
        <v>8286</v>
      </c>
      <c r="B8" s="13">
        <v>24</v>
      </c>
      <c r="C8" s="13"/>
      <c r="D8" s="13"/>
      <c r="E8" s="13"/>
      <c r="F8" s="13">
        <v>24</v>
      </c>
    </row>
    <row r="9" spans="1:6" x14ac:dyDescent="0.25">
      <c r="A9" s="12" t="s">
        <v>8312</v>
      </c>
      <c r="B9" s="13"/>
      <c r="C9" s="13">
        <v>40</v>
      </c>
      <c r="D9" s="13"/>
      <c r="E9" s="13"/>
      <c r="F9" s="13">
        <v>40</v>
      </c>
    </row>
    <row r="10" spans="1:6" x14ac:dyDescent="0.25">
      <c r="A10" s="12" t="s">
        <v>8308</v>
      </c>
      <c r="B10" s="13"/>
      <c r="C10" s="13"/>
      <c r="D10" s="13"/>
      <c r="E10" s="13">
        <v>40</v>
      </c>
      <c r="F10" s="13">
        <v>40</v>
      </c>
    </row>
    <row r="11" spans="1:6" x14ac:dyDescent="0.25">
      <c r="A11" s="12" t="s">
        <v>8269</v>
      </c>
      <c r="B11" s="13"/>
      <c r="C11" s="13"/>
      <c r="D11" s="13"/>
      <c r="E11" s="13">
        <v>180</v>
      </c>
      <c r="F11" s="13">
        <v>180</v>
      </c>
    </row>
    <row r="12" spans="1:6" x14ac:dyDescent="0.25">
      <c r="A12" s="12" t="s">
        <v>8268</v>
      </c>
      <c r="B12" s="13"/>
      <c r="C12" s="13">
        <v>80</v>
      </c>
      <c r="D12" s="13"/>
      <c r="E12" s="13"/>
      <c r="F12" s="13">
        <v>80</v>
      </c>
    </row>
    <row r="13" spans="1:6" x14ac:dyDescent="0.25">
      <c r="A13" s="12" t="s">
        <v>8284</v>
      </c>
      <c r="B13" s="13"/>
      <c r="C13" s="13"/>
      <c r="D13" s="13"/>
      <c r="E13" s="13">
        <v>40</v>
      </c>
      <c r="F13" s="13">
        <v>40</v>
      </c>
    </row>
    <row r="14" spans="1:6" x14ac:dyDescent="0.25">
      <c r="A14" s="12" t="s">
        <v>8301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25">
      <c r="A15" s="12" t="s">
        <v>8278</v>
      </c>
      <c r="B15" s="13"/>
      <c r="C15" s="13">
        <v>40</v>
      </c>
      <c r="D15" s="13"/>
      <c r="E15" s="13"/>
      <c r="F15" s="13">
        <v>40</v>
      </c>
    </row>
    <row r="16" spans="1:6" x14ac:dyDescent="0.25">
      <c r="A16" s="12" t="s">
        <v>8291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25">
      <c r="A17" s="12" t="s">
        <v>8302</v>
      </c>
      <c r="B17" s="13"/>
      <c r="C17" s="13">
        <v>20</v>
      </c>
      <c r="D17" s="13"/>
      <c r="E17" s="13"/>
      <c r="F17" s="13">
        <v>20</v>
      </c>
    </row>
    <row r="18" spans="1:6" x14ac:dyDescent="0.25">
      <c r="A18" s="12" t="s">
        <v>8303</v>
      </c>
      <c r="B18" s="13"/>
      <c r="C18" s="13"/>
      <c r="D18" s="13"/>
      <c r="E18" s="13">
        <v>140</v>
      </c>
      <c r="F18" s="13">
        <v>140</v>
      </c>
    </row>
    <row r="19" spans="1:6" x14ac:dyDescent="0.25">
      <c r="A19" s="12" t="s">
        <v>8283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25">
      <c r="A20" s="12" t="s">
        <v>8282</v>
      </c>
      <c r="B20" s="13"/>
      <c r="C20" s="13">
        <v>60</v>
      </c>
      <c r="D20" s="13"/>
      <c r="E20" s="13"/>
      <c r="F20" s="13">
        <v>60</v>
      </c>
    </row>
    <row r="21" spans="1:6" x14ac:dyDescent="0.25">
      <c r="A21" s="12" t="s">
        <v>8310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25">
      <c r="A22" s="12" t="s">
        <v>8281</v>
      </c>
      <c r="B22" s="13"/>
      <c r="C22" s="13"/>
      <c r="D22" s="13"/>
      <c r="E22" s="13">
        <v>20</v>
      </c>
      <c r="F22" s="13">
        <v>20</v>
      </c>
    </row>
    <row r="23" spans="1:6" x14ac:dyDescent="0.25">
      <c r="A23" s="12" t="s">
        <v>8289</v>
      </c>
      <c r="B23" s="13"/>
      <c r="C23" s="13">
        <v>40</v>
      </c>
      <c r="D23" s="13"/>
      <c r="E23" s="13"/>
      <c r="F23" s="13">
        <v>40</v>
      </c>
    </row>
    <row r="24" spans="1:6" x14ac:dyDescent="0.25">
      <c r="A24" s="12" t="s">
        <v>8313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25">
      <c r="A25" s="12" t="s">
        <v>8297</v>
      </c>
      <c r="B25" s="13"/>
      <c r="C25" s="13">
        <v>20</v>
      </c>
      <c r="D25" s="13"/>
      <c r="E25" s="13"/>
      <c r="F25" s="13">
        <v>20</v>
      </c>
    </row>
    <row r="26" spans="1:6" x14ac:dyDescent="0.25">
      <c r="A26" s="12" t="s">
        <v>8277</v>
      </c>
      <c r="B26" s="13"/>
      <c r="C26" s="13"/>
      <c r="D26" s="13"/>
      <c r="E26" s="13">
        <v>60</v>
      </c>
      <c r="F26" s="13">
        <v>60</v>
      </c>
    </row>
    <row r="27" spans="1:6" x14ac:dyDescent="0.25">
      <c r="A27" s="12" t="s">
        <v>8304</v>
      </c>
      <c r="B27" s="13"/>
      <c r="C27" s="13">
        <v>20</v>
      </c>
      <c r="D27" s="13"/>
      <c r="E27" s="13"/>
      <c r="F27" s="13">
        <v>20</v>
      </c>
    </row>
    <row r="28" spans="1:6" x14ac:dyDescent="0.25">
      <c r="A28" s="12" t="s">
        <v>8293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25">
      <c r="A29" s="12" t="s">
        <v>8299</v>
      </c>
      <c r="B29" s="13"/>
      <c r="C29" s="13">
        <v>20</v>
      </c>
      <c r="D29" s="13"/>
      <c r="E29" s="13"/>
      <c r="F29" s="13">
        <v>20</v>
      </c>
    </row>
    <row r="30" spans="1:6" x14ac:dyDescent="0.25">
      <c r="A30" s="12" t="s">
        <v>8272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25">
      <c r="A31" s="12" t="s">
        <v>8300</v>
      </c>
      <c r="B31" s="13"/>
      <c r="C31" s="13"/>
      <c r="D31" s="13"/>
      <c r="E31" s="13">
        <v>40</v>
      </c>
      <c r="F31" s="13">
        <v>40</v>
      </c>
    </row>
    <row r="32" spans="1:6" x14ac:dyDescent="0.25">
      <c r="A32" s="12" t="s">
        <v>8296</v>
      </c>
      <c r="B32" s="13"/>
      <c r="C32" s="13"/>
      <c r="D32" s="13"/>
      <c r="E32" s="13">
        <v>20</v>
      </c>
      <c r="F32" s="13">
        <v>20</v>
      </c>
    </row>
    <row r="33" spans="1:6" x14ac:dyDescent="0.25">
      <c r="A33" s="12" t="s">
        <v>8307</v>
      </c>
      <c r="B33" s="13"/>
      <c r="C33" s="13">
        <v>20</v>
      </c>
      <c r="D33" s="13"/>
      <c r="E33" s="13"/>
      <c r="F33" s="13">
        <v>20</v>
      </c>
    </row>
    <row r="34" spans="1:6" x14ac:dyDescent="0.25">
      <c r="A34" s="12" t="s">
        <v>8280</v>
      </c>
      <c r="B34" s="13"/>
      <c r="C34" s="13"/>
      <c r="D34" s="13"/>
      <c r="E34" s="13">
        <v>260</v>
      </c>
      <c r="F34" s="13">
        <v>260</v>
      </c>
    </row>
    <row r="35" spans="1:6" x14ac:dyDescent="0.25">
      <c r="A35" s="12" t="s">
        <v>8267</v>
      </c>
      <c r="B35" s="13">
        <v>40</v>
      </c>
      <c r="C35" s="13"/>
      <c r="D35" s="13"/>
      <c r="E35" s="13"/>
      <c r="F35" s="13">
        <v>40</v>
      </c>
    </row>
    <row r="36" spans="1:6" x14ac:dyDescent="0.25">
      <c r="A36" s="12" t="s">
        <v>8266</v>
      </c>
      <c r="B36" s="13"/>
      <c r="C36" s="13"/>
      <c r="D36" s="13"/>
      <c r="E36" s="13">
        <v>60</v>
      </c>
      <c r="F36" s="13">
        <v>60</v>
      </c>
    </row>
    <row r="37" spans="1:6" x14ac:dyDescent="0.25">
      <c r="A37" s="12" t="s">
        <v>8306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25">
      <c r="A38" s="12" t="s">
        <v>8309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25">
      <c r="A39" s="12" t="s">
        <v>8311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25">
      <c r="A40" s="12" t="s">
        <v>8305</v>
      </c>
      <c r="B40" s="13"/>
      <c r="C40" s="13"/>
      <c r="D40" s="13"/>
      <c r="E40" s="13">
        <v>80</v>
      </c>
      <c r="F40" s="13">
        <v>80</v>
      </c>
    </row>
    <row r="41" spans="1:6" x14ac:dyDescent="0.25">
      <c r="A41" s="12" t="s">
        <v>8265</v>
      </c>
      <c r="B41" s="13"/>
      <c r="C41" s="13"/>
      <c r="D41" s="13"/>
      <c r="E41" s="13">
        <v>60</v>
      </c>
      <c r="F41" s="13">
        <v>60</v>
      </c>
    </row>
    <row r="42" spans="1:6" x14ac:dyDescent="0.25">
      <c r="A42" s="12" t="s">
        <v>8295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25">
      <c r="A43" s="12" t="s">
        <v>8288</v>
      </c>
      <c r="B43" s="13"/>
      <c r="C43" s="13">
        <v>100</v>
      </c>
      <c r="D43" s="13"/>
      <c r="E43" s="13"/>
      <c r="F43" s="13">
        <v>100</v>
      </c>
    </row>
    <row r="44" spans="1:6" x14ac:dyDescent="0.25">
      <c r="A44" s="12" t="s">
        <v>8275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25">
      <c r="A45" s="12" t="s">
        <v>8274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25">
      <c r="A46" s="12" t="s">
        <v>8294</v>
      </c>
      <c r="B46" s="13">
        <v>20</v>
      </c>
      <c r="C46" s="13"/>
      <c r="D46" s="13"/>
      <c r="E46" s="13"/>
      <c r="F46" s="13">
        <v>20</v>
      </c>
    </row>
    <row r="47" spans="1:6" x14ac:dyDescent="0.25">
      <c r="A47" s="12" t="s">
        <v>8361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5BEA5D-DF08-4721-8C1B-97CDEAA370D2}">
  <dimension ref="A2:E19"/>
  <sheetViews>
    <sheetView workbookViewId="0"/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2" spans="1:5" x14ac:dyDescent="0.25">
      <c r="A2" s="11" t="s">
        <v>8315</v>
      </c>
      <c r="B2" t="s">
        <v>8364</v>
      </c>
    </row>
    <row r="3" spans="1:5" x14ac:dyDescent="0.25">
      <c r="A3" s="11" t="s">
        <v>8380</v>
      </c>
      <c r="B3" t="s">
        <v>8364</v>
      </c>
    </row>
    <row r="5" spans="1:5" x14ac:dyDescent="0.25">
      <c r="A5" s="11" t="s">
        <v>8362</v>
      </c>
      <c r="B5" s="11" t="s">
        <v>8363</v>
      </c>
    </row>
    <row r="6" spans="1:5" x14ac:dyDescent="0.25">
      <c r="A6" s="11" t="s">
        <v>8360</v>
      </c>
      <c r="B6" t="s">
        <v>8220</v>
      </c>
      <c r="C6" t="s">
        <v>8221</v>
      </c>
      <c r="D6" t="s">
        <v>8219</v>
      </c>
      <c r="E6" t="s">
        <v>8361</v>
      </c>
    </row>
    <row r="7" spans="1:5" x14ac:dyDescent="0.25">
      <c r="A7" s="15" t="s">
        <v>8374</v>
      </c>
      <c r="B7" s="13">
        <v>34</v>
      </c>
      <c r="C7" s="13">
        <v>149</v>
      </c>
      <c r="D7" s="13">
        <v>182</v>
      </c>
      <c r="E7" s="13">
        <v>365</v>
      </c>
    </row>
    <row r="8" spans="1:5" x14ac:dyDescent="0.25">
      <c r="A8" s="15" t="s">
        <v>8375</v>
      </c>
      <c r="B8" s="13">
        <v>27</v>
      </c>
      <c r="C8" s="13">
        <v>106</v>
      </c>
      <c r="D8" s="13">
        <v>202</v>
      </c>
      <c r="E8" s="13">
        <v>335</v>
      </c>
    </row>
    <row r="9" spans="1:5" x14ac:dyDescent="0.25">
      <c r="A9" s="15" t="s">
        <v>8376</v>
      </c>
      <c r="B9" s="13">
        <v>28</v>
      </c>
      <c r="C9" s="13">
        <v>108</v>
      </c>
      <c r="D9" s="13">
        <v>180</v>
      </c>
      <c r="E9" s="13">
        <v>316</v>
      </c>
    </row>
    <row r="10" spans="1:5" x14ac:dyDescent="0.25">
      <c r="A10" s="15" t="s">
        <v>8377</v>
      </c>
      <c r="B10" s="13">
        <v>27</v>
      </c>
      <c r="C10" s="13">
        <v>102</v>
      </c>
      <c r="D10" s="13">
        <v>192</v>
      </c>
      <c r="E10" s="13">
        <v>321</v>
      </c>
    </row>
    <row r="11" spans="1:5" x14ac:dyDescent="0.25">
      <c r="A11" s="15" t="s">
        <v>8368</v>
      </c>
      <c r="B11" s="13">
        <v>26</v>
      </c>
      <c r="C11" s="13">
        <v>126</v>
      </c>
      <c r="D11" s="13">
        <v>234</v>
      </c>
      <c r="E11" s="13">
        <v>386</v>
      </c>
    </row>
    <row r="12" spans="1:5" x14ac:dyDescent="0.25">
      <c r="A12" s="15" t="s">
        <v>8378</v>
      </c>
      <c r="B12" s="13">
        <v>27</v>
      </c>
      <c r="C12" s="13">
        <v>147</v>
      </c>
      <c r="D12" s="13">
        <v>211</v>
      </c>
      <c r="E12" s="13">
        <v>385</v>
      </c>
    </row>
    <row r="13" spans="1:5" x14ac:dyDescent="0.25">
      <c r="A13" s="15" t="s">
        <v>8369</v>
      </c>
      <c r="B13" s="13">
        <v>43</v>
      </c>
      <c r="C13" s="13">
        <v>150</v>
      </c>
      <c r="D13" s="13">
        <v>194</v>
      </c>
      <c r="E13" s="13">
        <v>387</v>
      </c>
    </row>
    <row r="14" spans="1:5" x14ac:dyDescent="0.25">
      <c r="A14" s="15" t="s">
        <v>8370</v>
      </c>
      <c r="B14" s="13">
        <v>33</v>
      </c>
      <c r="C14" s="13">
        <v>134</v>
      </c>
      <c r="D14" s="13">
        <v>166</v>
      </c>
      <c r="E14" s="13">
        <v>333</v>
      </c>
    </row>
    <row r="15" spans="1:5" x14ac:dyDescent="0.25">
      <c r="A15" s="15" t="s">
        <v>8371</v>
      </c>
      <c r="B15" s="13">
        <v>24</v>
      </c>
      <c r="C15" s="13">
        <v>127</v>
      </c>
      <c r="D15" s="13">
        <v>147</v>
      </c>
      <c r="E15" s="13">
        <v>298</v>
      </c>
    </row>
    <row r="16" spans="1:5" x14ac:dyDescent="0.25">
      <c r="A16" s="15" t="s">
        <v>8372</v>
      </c>
      <c r="B16" s="13">
        <v>20</v>
      </c>
      <c r="C16" s="13">
        <v>149</v>
      </c>
      <c r="D16" s="13">
        <v>183</v>
      </c>
      <c r="E16" s="13">
        <v>352</v>
      </c>
    </row>
    <row r="17" spans="1:5" x14ac:dyDescent="0.25">
      <c r="A17" s="15" t="s">
        <v>8373</v>
      </c>
      <c r="B17" s="13">
        <v>37</v>
      </c>
      <c r="C17" s="13">
        <v>114</v>
      </c>
      <c r="D17" s="13">
        <v>183</v>
      </c>
      <c r="E17" s="13">
        <v>334</v>
      </c>
    </row>
    <row r="18" spans="1:5" x14ac:dyDescent="0.25">
      <c r="A18" s="15" t="s">
        <v>8379</v>
      </c>
      <c r="B18" s="13">
        <v>23</v>
      </c>
      <c r="C18" s="13">
        <v>118</v>
      </c>
      <c r="D18" s="13">
        <v>111</v>
      </c>
      <c r="E18" s="13">
        <v>252</v>
      </c>
    </row>
    <row r="19" spans="1:5" x14ac:dyDescent="0.25">
      <c r="A19" s="15" t="s">
        <v>8361</v>
      </c>
      <c r="B19" s="13">
        <v>349</v>
      </c>
      <c r="C19" s="13">
        <v>1530</v>
      </c>
      <c r="D19" s="13">
        <v>2185</v>
      </c>
      <c r="E19" s="13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98A96-447A-49AE-B1F8-0B3CBDF2EC9E}">
  <dimension ref="A1:J13"/>
  <sheetViews>
    <sheetView workbookViewId="0"/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19.28515625" bestFit="1" customWidth="1"/>
    <col min="7" max="7" width="15.5703125" bestFit="1" customWidth="1"/>
    <col min="8" max="8" width="21.42578125" bestFit="1" customWidth="1"/>
  </cols>
  <sheetData>
    <row r="1" spans="1:10" x14ac:dyDescent="0.25">
      <c r="A1" s="16" t="s">
        <v>8381</v>
      </c>
      <c r="B1" s="16" t="s">
        <v>8382</v>
      </c>
      <c r="C1" s="16" t="s">
        <v>8383</v>
      </c>
      <c r="D1" s="16" t="s">
        <v>8384</v>
      </c>
      <c r="E1" s="16" t="s">
        <v>8385</v>
      </c>
      <c r="F1" s="16" t="s">
        <v>8397</v>
      </c>
      <c r="G1" s="16" t="s">
        <v>8398</v>
      </c>
      <c r="H1" s="16" t="s">
        <v>8399</v>
      </c>
    </row>
    <row r="2" spans="1:10" x14ac:dyDescent="0.25">
      <c r="A2" t="s">
        <v>8386</v>
      </c>
      <c r="B2" s="8">
        <f>COUNTIFS(Data!$D$2:$D$4115,"&gt;=0",Data!$D$2:$D$4115,"&lt;=999",Data!$F$2:$F$4115,"=successful")</f>
        <v>322</v>
      </c>
      <c r="C2" s="8">
        <f>COUNTIFS(Data!$D$2:$D$4115,"&gt;=0",Data!$D$2:$D$4115,"&lt;=999",Data!$F$2:$F$4115,"=failed")</f>
        <v>113</v>
      </c>
      <c r="D2" s="8">
        <f>COUNTIFS(Data!$D$2:$D$4115,"&gt;=0",Data!$D$2:$D$4115,"&lt;=999",Data!$F$2:$F$4115,"=canceled")</f>
        <v>18</v>
      </c>
      <c r="E2" s="8">
        <f>B2+C2+D2</f>
        <v>453</v>
      </c>
      <c r="F2" s="9">
        <f t="shared" ref="F2:F13" si="0">B2/E2</f>
        <v>0.71081677704194257</v>
      </c>
      <c r="G2" s="9">
        <f t="shared" ref="G2:G13" si="1">C2/E2</f>
        <v>0.24944812362030905</v>
      </c>
      <c r="H2" s="9">
        <f t="shared" ref="H2:H13" si="2">D2/E2</f>
        <v>3.9735099337748346E-2</v>
      </c>
      <c r="I2" s="9"/>
      <c r="J2" s="18"/>
    </row>
    <row r="3" spans="1:10" x14ac:dyDescent="0.25">
      <c r="A3" t="s">
        <v>8387</v>
      </c>
      <c r="B3" s="8">
        <f>COUNTIFS(Data!$D$2:$D$4115,"&gt;=1000",Data!$D$2:$D$4115,"&lt;=4999",Data!$F$2:$F$4115,"=successful")</f>
        <v>932</v>
      </c>
      <c r="C3" s="8">
        <f>COUNTIFS(Data!$D$2:$D$4115,"&gt;=1000",Data!$D$2:$D$4115,"&lt;=4999",Data!$F$2:$F$4115,"=failed")</f>
        <v>420</v>
      </c>
      <c r="D3" s="8">
        <f>COUNTIFS(Data!$D$2:$D$4115,"&gt;=1000",Data!$D$2:$D$4115,"&lt;=4999",Data!$F$2:$F$4115,"=canceled")</f>
        <v>60</v>
      </c>
      <c r="E3" s="8">
        <f t="shared" ref="E3:E13" si="3">B3+C3+D3</f>
        <v>1412</v>
      </c>
      <c r="F3" s="9">
        <f t="shared" si="0"/>
        <v>0.66005665722379603</v>
      </c>
      <c r="G3" s="9">
        <f t="shared" si="1"/>
        <v>0.29745042492917845</v>
      </c>
      <c r="H3" s="9">
        <f t="shared" si="2"/>
        <v>4.2492917847025496E-2</v>
      </c>
      <c r="I3" s="9"/>
      <c r="J3" s="17"/>
    </row>
    <row r="4" spans="1:10" x14ac:dyDescent="0.25">
      <c r="A4" t="s">
        <v>8388</v>
      </c>
      <c r="B4" s="8">
        <f>COUNTIFS(Data!$D$2:$D$4115,"&gt;=5000",Data!$D$2:$D$4115,"&lt;=9999",Data!$F$2:$F$4115,"=successful")</f>
        <v>381</v>
      </c>
      <c r="C4" s="8">
        <f>COUNTIFS(Data!$D$2:$D$4115,"&gt;=5000",Data!$D$2:$D$4115,"&lt;=9999",Data!$F$2:$F$4115,"=failed")</f>
        <v>283</v>
      </c>
      <c r="D4" s="8">
        <f>COUNTIFS(Data!$D$2:$D$4115,"&gt;=5000",Data!$D$2:$D$4115,"&lt;=9999",Data!$F$2:$F$4115,"=canceled")</f>
        <v>52</v>
      </c>
      <c r="E4" s="8">
        <f t="shared" si="3"/>
        <v>716</v>
      </c>
      <c r="F4" s="9">
        <f t="shared" si="0"/>
        <v>0.53212290502793291</v>
      </c>
      <c r="G4" s="9">
        <f t="shared" si="1"/>
        <v>0.39525139664804471</v>
      </c>
      <c r="H4" s="9">
        <f t="shared" si="2"/>
        <v>7.2625698324022353E-2</v>
      </c>
      <c r="I4" s="9"/>
      <c r="J4" s="17"/>
    </row>
    <row r="5" spans="1:10" x14ac:dyDescent="0.25">
      <c r="A5" t="s">
        <v>8389</v>
      </c>
      <c r="B5" s="8">
        <f>COUNTIFS(Data!$D$2:$D$4115,"&gt;=10000",Data!$D$2:$D$4115,"&lt;=14999",Data!$F$2:$F$4115,"=successful")</f>
        <v>168</v>
      </c>
      <c r="C5" s="8">
        <f>COUNTIFS(Data!$D$2:$D$4115,"&gt;=10000",Data!$D$2:$D$4115,"&lt;=14999",Data!$F$2:$F$4115,"=failed")</f>
        <v>144</v>
      </c>
      <c r="D5" s="8">
        <f>COUNTIFS(Data!$D$2:$D$4115,"&gt;=10000",Data!$D$2:$D$4115,"&lt;=14999",Data!$F$2:$F$4115,"=canceled")</f>
        <v>40</v>
      </c>
      <c r="E5" s="8">
        <f t="shared" si="3"/>
        <v>352</v>
      </c>
      <c r="F5" s="9">
        <f t="shared" si="0"/>
        <v>0.47727272727272729</v>
      </c>
      <c r="G5" s="9">
        <f t="shared" si="1"/>
        <v>0.40909090909090912</v>
      </c>
      <c r="H5" s="9">
        <f t="shared" si="2"/>
        <v>0.11363636363636363</v>
      </c>
      <c r="I5" s="9"/>
      <c r="J5" s="17"/>
    </row>
    <row r="6" spans="1:10" x14ac:dyDescent="0.25">
      <c r="A6" t="s">
        <v>8390</v>
      </c>
      <c r="B6" s="8">
        <f>COUNTIFS(Data!$D$2:$D$4115,"&gt;=15000",Data!$D$2:$D$4115,"&lt;=19999",Data!$F$2:$F$4115,"=successful")</f>
        <v>94</v>
      </c>
      <c r="C6" s="8">
        <f>COUNTIFS(Data!$D$2:$D$4115,"&gt;=15000",Data!$D$2:$D$4115,"&lt;=19999",Data!$F$2:$F$4115,"=failed")</f>
        <v>90</v>
      </c>
      <c r="D6" s="8">
        <f>COUNTIFS(Data!$D$2:$D$4115,"&gt;=15000",Data!$D$2:$D$4115,"&lt;=19999",Data!$F$2:$F$4115,"=canceled")</f>
        <v>17</v>
      </c>
      <c r="E6" s="8">
        <f t="shared" si="3"/>
        <v>201</v>
      </c>
      <c r="F6" s="9">
        <f t="shared" si="0"/>
        <v>0.46766169154228854</v>
      </c>
      <c r="G6" s="9">
        <f t="shared" si="1"/>
        <v>0.44776119402985076</v>
      </c>
      <c r="H6" s="9">
        <f t="shared" si="2"/>
        <v>8.45771144278607E-2</v>
      </c>
      <c r="I6" s="9"/>
      <c r="J6" s="17"/>
    </row>
    <row r="7" spans="1:10" x14ac:dyDescent="0.25">
      <c r="A7" t="s">
        <v>8391</v>
      </c>
      <c r="B7" s="8">
        <f>COUNTIFS(Data!$D$2:$D$4115,"&gt;=20000",Data!$D$2:$D$4115,"&lt;=24999",Data!$F$2:$F$4115,"=successful")</f>
        <v>62</v>
      </c>
      <c r="C7" s="8">
        <f>COUNTIFS(Data!$D$2:$D$4115,"&gt;=20000",Data!$D$2:$D$4115,"&lt;=24999",Data!$F$2:$F$4115,"=failed")</f>
        <v>72</v>
      </c>
      <c r="D7" s="8">
        <f>COUNTIFS(Data!$D$2:$D$4115,"&gt;=20000",Data!$D$2:$D$4115,"&lt;=24999",Data!$F$2:$F$4115,"=canceled")</f>
        <v>14</v>
      </c>
      <c r="E7" s="8">
        <f t="shared" si="3"/>
        <v>148</v>
      </c>
      <c r="F7" s="9">
        <f t="shared" si="0"/>
        <v>0.41891891891891891</v>
      </c>
      <c r="G7" s="9">
        <f t="shared" si="1"/>
        <v>0.48648648648648651</v>
      </c>
      <c r="H7" s="9">
        <f t="shared" si="2"/>
        <v>9.45945945945946E-2</v>
      </c>
      <c r="I7" s="9"/>
      <c r="J7" s="17"/>
    </row>
    <row r="8" spans="1:10" x14ac:dyDescent="0.25">
      <c r="A8" t="s">
        <v>8392</v>
      </c>
      <c r="B8" s="8">
        <f>COUNTIFS(Data!$D$2:$D$4115,"&gt;=25000",Data!$D$2:$D$4115,"&lt;=29999",Data!$F$2:$F$4115,"=successful")</f>
        <v>55</v>
      </c>
      <c r="C8" s="8">
        <f>COUNTIFS(Data!$D$2:$D$4115,"&gt;=25000",Data!$D$2:$D$4115,"&lt;=29999",Data!$F$2:$F$4115,"=failed")</f>
        <v>64</v>
      </c>
      <c r="D8" s="8">
        <f>COUNTIFS(Data!$D$2:$D$4115,"&gt;=25000",Data!$D$2:$D$4115,"&lt;=29999",Data!$F$2:$F$4115,"=canceled")</f>
        <v>18</v>
      </c>
      <c r="E8" s="8">
        <f t="shared" si="3"/>
        <v>137</v>
      </c>
      <c r="F8" s="9">
        <f t="shared" si="0"/>
        <v>0.40145985401459855</v>
      </c>
      <c r="G8" s="9">
        <f t="shared" si="1"/>
        <v>0.46715328467153283</v>
      </c>
      <c r="H8" s="9">
        <f t="shared" si="2"/>
        <v>0.13138686131386862</v>
      </c>
      <c r="I8" s="9"/>
      <c r="J8" s="17"/>
    </row>
    <row r="9" spans="1:10" x14ac:dyDescent="0.25">
      <c r="A9" t="s">
        <v>8393</v>
      </c>
      <c r="B9" s="8">
        <f>COUNTIFS(Data!$D$2:$D$4115,"&gt;=30000",Data!$D$2:$D$4115,"&lt;=34999",Data!$F$2:$F$4115,"=successful")</f>
        <v>32</v>
      </c>
      <c r="C9" s="8">
        <f>COUNTIFS(Data!$D$2:$D$4115,"&gt;=30000",Data!$D$2:$D$4115,"&lt;=34999",Data!$F$2:$F$4115,"=failed")</f>
        <v>37</v>
      </c>
      <c r="D9" s="8">
        <f>COUNTIFS(Data!$D$2:$D$4115,"&gt;=30000",Data!$D$2:$D$4115,"&lt;=34999",Data!$F$2:$F$4115,"=canceled")</f>
        <v>13</v>
      </c>
      <c r="E9" s="8">
        <f t="shared" si="3"/>
        <v>82</v>
      </c>
      <c r="F9" s="9">
        <f t="shared" si="0"/>
        <v>0.3902439024390244</v>
      </c>
      <c r="G9" s="9">
        <f t="shared" si="1"/>
        <v>0.45121951219512196</v>
      </c>
      <c r="H9" s="9">
        <f t="shared" si="2"/>
        <v>0.15853658536585366</v>
      </c>
      <c r="I9" s="9"/>
      <c r="J9" s="17"/>
    </row>
    <row r="10" spans="1:10" x14ac:dyDescent="0.25">
      <c r="A10" t="s">
        <v>8394</v>
      </c>
      <c r="B10" s="8">
        <f>COUNTIFS(Data!$D$2:$D$4115,"&gt;=35000",Data!$D$2:$D$4115,"&lt;=39999",Data!$F$2:$F$4115,"=successful")</f>
        <v>26</v>
      </c>
      <c r="C10" s="8">
        <f>COUNTIFS(Data!$D$2:$D$4115,"&gt;=35000",Data!$D$2:$D$4115,"&lt;=39999",Data!$F$2:$F$4115,"=failed")</f>
        <v>22</v>
      </c>
      <c r="D10" s="8">
        <f>COUNTIFS(Data!$D$2:$D$4115,"&gt;=35000",Data!$D$2:$D$4115,"&lt;=39999",Data!$F$2:$F$4115,"=canceled")</f>
        <v>7</v>
      </c>
      <c r="E10" s="8">
        <f t="shared" si="3"/>
        <v>55</v>
      </c>
      <c r="F10" s="9">
        <f t="shared" si="0"/>
        <v>0.47272727272727272</v>
      </c>
      <c r="G10" s="9">
        <f t="shared" si="1"/>
        <v>0.4</v>
      </c>
      <c r="H10" s="9">
        <f t="shared" si="2"/>
        <v>0.12727272727272726</v>
      </c>
      <c r="I10" s="9"/>
      <c r="J10" s="17"/>
    </row>
    <row r="11" spans="1:10" x14ac:dyDescent="0.25">
      <c r="A11" t="s">
        <v>8395</v>
      </c>
      <c r="B11" s="8">
        <f>COUNTIFS(Data!$D$2:$D$4115,"&gt;=40000",Data!$D$2:$D$4115,"&lt;=44999",Data!$F$2:$F$4115,"=successful")</f>
        <v>21</v>
      </c>
      <c r="C11" s="8">
        <f>COUNTIFS(Data!$D$2:$D$4115,"&gt;=40000",Data!$D$2:$D$4115,"&lt;=44999",Data!$F$2:$F$4115,"=failed")</f>
        <v>16</v>
      </c>
      <c r="D11" s="8">
        <f>COUNTIFS(Data!$D$2:$D$4115,"&gt;=40000",Data!$D$2:$D$4115,"&lt;=44999",Data!$F$2:$F$4115,"=canceled")</f>
        <v>6</v>
      </c>
      <c r="E11" s="8">
        <f t="shared" si="3"/>
        <v>43</v>
      </c>
      <c r="F11" s="9">
        <f t="shared" si="0"/>
        <v>0.48837209302325579</v>
      </c>
      <c r="G11" s="9">
        <f t="shared" si="1"/>
        <v>0.37209302325581395</v>
      </c>
      <c r="H11" s="9">
        <f t="shared" si="2"/>
        <v>0.13953488372093023</v>
      </c>
      <c r="I11" s="9"/>
      <c r="J11" s="17"/>
    </row>
    <row r="12" spans="1:10" x14ac:dyDescent="0.25">
      <c r="A12" t="s">
        <v>8396</v>
      </c>
      <c r="B12" s="8">
        <f>COUNTIFS(Data!$D$2:$D$4115,"&gt;=45000",Data!$D$2:$D$4115,"&lt;=49999",Data!$F$2:$F$4115,"=successful")</f>
        <v>6</v>
      </c>
      <c r="C12" s="8">
        <f>COUNTIFS(Data!$D$2:$D$4115,"&gt;=45000",Data!$D$2:$D$4115,"&lt;=49999",Data!$F$2:$F$4115,"=failed")</f>
        <v>11</v>
      </c>
      <c r="D12" s="8">
        <f>COUNTIFS(Data!$D$2:$D$4115,"&gt;=45000",Data!$D$2:$D$4115,"&lt;=49999",Data!$F$2:$F$4115,"=canceled")</f>
        <v>4</v>
      </c>
      <c r="E12" s="8">
        <f t="shared" si="3"/>
        <v>21</v>
      </c>
      <c r="F12" s="9">
        <f t="shared" si="0"/>
        <v>0.2857142857142857</v>
      </c>
      <c r="G12" s="9">
        <f t="shared" si="1"/>
        <v>0.52380952380952384</v>
      </c>
      <c r="H12" s="9">
        <f t="shared" si="2"/>
        <v>0.19047619047619047</v>
      </c>
      <c r="I12" s="9"/>
      <c r="J12" s="17"/>
    </row>
    <row r="13" spans="1:10" x14ac:dyDescent="0.25">
      <c r="A13" t="s">
        <v>8412</v>
      </c>
      <c r="B13" s="8">
        <f>COUNTIFS(Data!$D$2:$D$4115,"&gt;=50000",Data!$F$2:$F$4115,"=successful")</f>
        <v>86</v>
      </c>
      <c r="C13" s="8">
        <f>COUNTIFS(Data!$D$2:$D$4115,"&gt;=50000",Data!$F$2:$F$4115,"=failed")</f>
        <v>258</v>
      </c>
      <c r="D13" s="8">
        <f>COUNTIFS(Data!$D$2:$D$4115,"&gt;=50000",Data!$F$2:$F$4115,"=canceled")</f>
        <v>100</v>
      </c>
      <c r="E13" s="8">
        <f t="shared" si="3"/>
        <v>444</v>
      </c>
      <c r="F13" s="9">
        <f t="shared" si="0"/>
        <v>0.19369369369369369</v>
      </c>
      <c r="G13" s="9">
        <f t="shared" si="1"/>
        <v>0.58108108108108103</v>
      </c>
      <c r="H13" s="9">
        <f t="shared" si="2"/>
        <v>0.22522522522522523</v>
      </c>
      <c r="I13" s="9"/>
      <c r="J13" s="17"/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294BC-8112-408A-8AF4-B9CB587C4F8A}">
  <dimension ref="A1:S2186"/>
  <sheetViews>
    <sheetView workbookViewId="0"/>
  </sheetViews>
  <sheetFormatPr defaultRowHeight="15" x14ac:dyDescent="0.25"/>
  <cols>
    <col min="1" max="1" width="5" style="20" bestFit="1" customWidth="1"/>
    <col min="2" max="2" width="13.5703125" style="20" customWidth="1"/>
    <col min="3" max="3" width="13.85546875" style="20" bestFit="1" customWidth="1"/>
    <col min="4" max="4" width="4.140625" style="20" customWidth="1"/>
    <col min="5" max="5" width="5" style="20" bestFit="1" customWidth="1"/>
    <col min="6" max="6" width="9.5703125" style="20" customWidth="1"/>
    <col min="7" max="7" width="13.85546875" style="20" bestFit="1" customWidth="1"/>
    <col min="8" max="8" width="4.140625" style="20" customWidth="1"/>
    <col min="9" max="9" width="5" style="20" bestFit="1" customWidth="1"/>
    <col min="10" max="10" width="14" style="20" customWidth="1"/>
    <col min="11" max="11" width="13.85546875" style="20" bestFit="1" customWidth="1"/>
    <col min="12" max="12" width="4.140625" customWidth="1"/>
    <col min="13" max="13" width="15.7109375" bestFit="1" customWidth="1"/>
    <col min="17" max="17" width="10.5703125" bestFit="1" customWidth="1"/>
    <col min="18" max="18" width="11.5703125" bestFit="1" customWidth="1"/>
    <col min="19" max="19" width="9.28515625" bestFit="1" customWidth="1"/>
  </cols>
  <sheetData>
    <row r="1" spans="1:19" x14ac:dyDescent="0.25">
      <c r="A1" s="6" t="s">
        <v>0</v>
      </c>
      <c r="B1" s="6" t="s">
        <v>8218</v>
      </c>
      <c r="C1" s="6" t="s">
        <v>8262</v>
      </c>
      <c r="D1" s="19"/>
      <c r="E1" s="6" t="s">
        <v>0</v>
      </c>
      <c r="F1" s="6" t="s">
        <v>8218</v>
      </c>
      <c r="G1" s="6" t="s">
        <v>8262</v>
      </c>
      <c r="H1" s="19"/>
      <c r="I1" s="6" t="s">
        <v>0</v>
      </c>
      <c r="J1" s="6" t="s">
        <v>8218</v>
      </c>
      <c r="K1" s="6" t="s">
        <v>8262</v>
      </c>
      <c r="M1" s="16" t="s">
        <v>8400</v>
      </c>
      <c r="N1" s="16" t="s">
        <v>8404</v>
      </c>
      <c r="O1" s="16" t="s">
        <v>8407</v>
      </c>
      <c r="P1" s="16" t="s">
        <v>8408</v>
      </c>
      <c r="Q1" s="16" t="s">
        <v>8409</v>
      </c>
      <c r="R1" s="16" t="s">
        <v>8405</v>
      </c>
      <c r="S1" s="16" t="s">
        <v>8406</v>
      </c>
    </row>
    <row r="2" spans="1:19" x14ac:dyDescent="0.25">
      <c r="A2" s="7">
        <v>0</v>
      </c>
      <c r="B2" s="7" t="str">
        <f>VLOOKUP(A2,Data!$A$2:$L$4115,6,FALSE)</f>
        <v>successful</v>
      </c>
      <c r="C2" s="7">
        <f>VLOOKUP(A2,Data!$A$2:$L$4115,12,FALSE)</f>
        <v>182</v>
      </c>
      <c r="E2" s="7">
        <v>160</v>
      </c>
      <c r="F2" s="7" t="str">
        <f>VLOOKUP(E2,Data!$A$2:$L$4115,6,FALSE)</f>
        <v>failed</v>
      </c>
      <c r="G2" s="7">
        <f>VLOOKUP(E2,Data!$A$2:$L$4115,12,FALSE)</f>
        <v>0</v>
      </c>
      <c r="I2" s="7">
        <v>120</v>
      </c>
      <c r="J2" s="7" t="str">
        <f>VLOOKUP(I2,Data!$A$2:$L$4115,6,FALSE)</f>
        <v>canceled</v>
      </c>
      <c r="K2" s="7">
        <f>VLOOKUP(I2,Data!$A$2:$L$4115,12,FALSE)</f>
        <v>1</v>
      </c>
      <c r="M2" s="16" t="s">
        <v>8401</v>
      </c>
      <c r="N2">
        <f>AVERAGE(C2:C2186)</f>
        <v>194.42517162471395</v>
      </c>
      <c r="O2">
        <f>MEDIAN(C2:C2186)</f>
        <v>62</v>
      </c>
      <c r="P2">
        <f>MIN(C2:C2186)</f>
        <v>1</v>
      </c>
      <c r="Q2" s="21">
        <f>MAX(C2:C2186)</f>
        <v>26457</v>
      </c>
      <c r="R2" s="21">
        <f>_xlfn.VAR.P(C2:C2186)</f>
        <v>712840.9867348104</v>
      </c>
      <c r="S2" s="21">
        <f>_xlfn.STDEV.P(C2:C2186)</f>
        <v>844.29910975602149</v>
      </c>
    </row>
    <row r="3" spans="1:19" x14ac:dyDescent="0.25">
      <c r="A3" s="7">
        <v>1</v>
      </c>
      <c r="B3" s="7" t="str">
        <f>VLOOKUP(A3,Data!$A$2:$L$4115,6,FALSE)</f>
        <v>successful</v>
      </c>
      <c r="C3" s="7">
        <f>VLOOKUP(A3,Data!$A$2:$L$4115,12,FALSE)</f>
        <v>79</v>
      </c>
      <c r="E3" s="7">
        <v>161</v>
      </c>
      <c r="F3" s="7" t="str">
        <f>VLOOKUP(E3,Data!$A$2:$L$4115,6,FALSE)</f>
        <v>failed</v>
      </c>
      <c r="G3" s="7">
        <f>VLOOKUP(E3,Data!$A$2:$L$4115,12,FALSE)</f>
        <v>1</v>
      </c>
      <c r="I3" s="7">
        <v>121</v>
      </c>
      <c r="J3" s="7" t="str">
        <f>VLOOKUP(I3,Data!$A$2:$L$4115,6,FALSE)</f>
        <v>canceled</v>
      </c>
      <c r="K3" s="7">
        <f>VLOOKUP(I3,Data!$A$2:$L$4115,12,FALSE)</f>
        <v>1</v>
      </c>
      <c r="M3" s="16" t="s">
        <v>8402</v>
      </c>
      <c r="N3">
        <f>AVERAGE(G2:G1531)</f>
        <v>17.709803921568628</v>
      </c>
      <c r="O3">
        <f>MEDIAN(G2:G1531)</f>
        <v>4</v>
      </c>
      <c r="P3">
        <f>MIN(G2:G1531)</f>
        <v>0</v>
      </c>
      <c r="Q3" s="21">
        <f>MAX(G2:G1531)</f>
        <v>1293</v>
      </c>
      <c r="R3" s="21">
        <f>_xlfn.VAR.P(G2:G1531)</f>
        <v>3773.2216685890044</v>
      </c>
      <c r="S3" s="21">
        <f>_xlfn.STDEV.P(G2:G1531)</f>
        <v>61.426555076684906</v>
      </c>
    </row>
    <row r="4" spans="1:19" x14ac:dyDescent="0.25">
      <c r="A4" s="7">
        <v>2</v>
      </c>
      <c r="B4" s="7" t="str">
        <f>VLOOKUP(A4,Data!$A$2:$L$4115,6,FALSE)</f>
        <v>successful</v>
      </c>
      <c r="C4" s="7">
        <f>VLOOKUP(A4,Data!$A$2:$L$4115,12,FALSE)</f>
        <v>35</v>
      </c>
      <c r="E4" s="7">
        <v>162</v>
      </c>
      <c r="F4" s="7" t="str">
        <f>VLOOKUP(E4,Data!$A$2:$L$4115,6,FALSE)</f>
        <v>failed</v>
      </c>
      <c r="G4" s="7">
        <f>VLOOKUP(E4,Data!$A$2:$L$4115,12,FALSE)</f>
        <v>10</v>
      </c>
      <c r="I4" s="7">
        <v>122</v>
      </c>
      <c r="J4" s="7" t="str">
        <f>VLOOKUP(I4,Data!$A$2:$L$4115,6,FALSE)</f>
        <v>canceled</v>
      </c>
      <c r="K4" s="7">
        <f>VLOOKUP(I4,Data!$A$2:$L$4115,12,FALSE)</f>
        <v>0</v>
      </c>
      <c r="M4" s="16" t="s">
        <v>8403</v>
      </c>
      <c r="N4">
        <f>AVERAGE(K2:K350)</f>
        <v>27.306590257879655</v>
      </c>
      <c r="O4">
        <f>MEDIAN(K2:K350)</f>
        <v>2</v>
      </c>
      <c r="P4">
        <f>MIN(K2:K350)</f>
        <v>0</v>
      </c>
      <c r="Q4" s="21">
        <f>MAX(K2:K350)</f>
        <v>1501</v>
      </c>
      <c r="R4" s="21">
        <f>_xlfn.VAR.P(K2:K350)</f>
        <v>11615.077922184548</v>
      </c>
      <c r="S4" s="21">
        <f>_xlfn.STDEV.P(K2:K350)</f>
        <v>107.77327090788582</v>
      </c>
    </row>
    <row r="5" spans="1:19" x14ac:dyDescent="0.25">
      <c r="A5" s="7">
        <v>3</v>
      </c>
      <c r="B5" s="7" t="str">
        <f>VLOOKUP(A5,Data!$A$2:$L$4115,6,FALSE)</f>
        <v>successful</v>
      </c>
      <c r="C5" s="7">
        <f>VLOOKUP(A5,Data!$A$2:$L$4115,12,FALSE)</f>
        <v>150</v>
      </c>
      <c r="E5" s="7">
        <v>163</v>
      </c>
      <c r="F5" s="7" t="str">
        <f>VLOOKUP(E5,Data!$A$2:$L$4115,6,FALSE)</f>
        <v>failed</v>
      </c>
      <c r="G5" s="7">
        <f>VLOOKUP(E5,Data!$A$2:$L$4115,12,FALSE)</f>
        <v>0</v>
      </c>
      <c r="I5" s="7">
        <v>123</v>
      </c>
      <c r="J5" s="7" t="str">
        <f>VLOOKUP(I5,Data!$A$2:$L$4115,6,FALSE)</f>
        <v>canceled</v>
      </c>
      <c r="K5" s="7">
        <f>VLOOKUP(I5,Data!$A$2:$L$4115,12,FALSE)</f>
        <v>6</v>
      </c>
    </row>
    <row r="6" spans="1:19" x14ac:dyDescent="0.25">
      <c r="A6" s="7">
        <v>4</v>
      </c>
      <c r="B6" s="7" t="str">
        <f>VLOOKUP(A6,Data!$A$2:$L$4115,6,FALSE)</f>
        <v>successful</v>
      </c>
      <c r="C6" s="7">
        <f>VLOOKUP(A6,Data!$A$2:$L$4115,12,FALSE)</f>
        <v>284</v>
      </c>
      <c r="E6" s="7">
        <v>164</v>
      </c>
      <c r="F6" s="7" t="str">
        <f>VLOOKUP(E6,Data!$A$2:$L$4115,6,FALSE)</f>
        <v>failed</v>
      </c>
      <c r="G6" s="7">
        <f>VLOOKUP(E6,Data!$A$2:$L$4115,12,FALSE)</f>
        <v>7</v>
      </c>
      <c r="I6" s="7">
        <v>124</v>
      </c>
      <c r="J6" s="7" t="str">
        <f>VLOOKUP(I6,Data!$A$2:$L$4115,6,FALSE)</f>
        <v>canceled</v>
      </c>
      <c r="K6" s="7">
        <f>VLOOKUP(I6,Data!$A$2:$L$4115,12,FALSE)</f>
        <v>0</v>
      </c>
      <c r="M6" s="16" t="s">
        <v>8410</v>
      </c>
    </row>
    <row r="7" spans="1:19" x14ac:dyDescent="0.25">
      <c r="A7" s="7">
        <v>5</v>
      </c>
      <c r="B7" s="7" t="str">
        <f>VLOOKUP(A7,Data!$A$2:$L$4115,6,FALSE)</f>
        <v>successful</v>
      </c>
      <c r="C7" s="7">
        <f>VLOOKUP(A7,Data!$A$2:$L$4115,12,FALSE)</f>
        <v>47</v>
      </c>
      <c r="E7" s="7">
        <v>165</v>
      </c>
      <c r="F7" s="7" t="str">
        <f>VLOOKUP(E7,Data!$A$2:$L$4115,6,FALSE)</f>
        <v>failed</v>
      </c>
      <c r="G7" s="7">
        <f>VLOOKUP(E7,Data!$A$2:$L$4115,12,FALSE)</f>
        <v>0</v>
      </c>
      <c r="I7" s="7">
        <v>125</v>
      </c>
      <c r="J7" s="7" t="str">
        <f>VLOOKUP(I7,Data!$A$2:$L$4115,6,FALSE)</f>
        <v>canceled</v>
      </c>
      <c r="K7" s="7">
        <f>VLOOKUP(I7,Data!$A$2:$L$4115,12,FALSE)</f>
        <v>6</v>
      </c>
    </row>
    <row r="8" spans="1:19" x14ac:dyDescent="0.25">
      <c r="A8" s="7">
        <v>6</v>
      </c>
      <c r="B8" s="7" t="str">
        <f>VLOOKUP(A8,Data!$A$2:$L$4115,6,FALSE)</f>
        <v>successful</v>
      </c>
      <c r="C8" s="7">
        <f>VLOOKUP(A8,Data!$A$2:$L$4115,12,FALSE)</f>
        <v>58</v>
      </c>
      <c r="E8" s="7">
        <v>166</v>
      </c>
      <c r="F8" s="7" t="str">
        <f>VLOOKUP(E8,Data!$A$2:$L$4115,6,FALSE)</f>
        <v>failed</v>
      </c>
      <c r="G8" s="7">
        <f>VLOOKUP(E8,Data!$A$2:$L$4115,12,FALSE)</f>
        <v>1</v>
      </c>
      <c r="I8" s="7">
        <v>126</v>
      </c>
      <c r="J8" s="7" t="str">
        <f>VLOOKUP(I8,Data!$A$2:$L$4115,6,FALSE)</f>
        <v>canceled</v>
      </c>
      <c r="K8" s="7">
        <f>VLOOKUP(I8,Data!$A$2:$L$4115,12,FALSE)</f>
        <v>13</v>
      </c>
      <c r="M8" s="16" t="s">
        <v>8411</v>
      </c>
    </row>
    <row r="9" spans="1:19" x14ac:dyDescent="0.25">
      <c r="A9" s="7">
        <v>7</v>
      </c>
      <c r="B9" s="7" t="str">
        <f>VLOOKUP(A9,Data!$A$2:$L$4115,6,FALSE)</f>
        <v>successful</v>
      </c>
      <c r="C9" s="7">
        <f>VLOOKUP(A9,Data!$A$2:$L$4115,12,FALSE)</f>
        <v>57</v>
      </c>
      <c r="E9" s="7">
        <v>167</v>
      </c>
      <c r="F9" s="7" t="str">
        <f>VLOOKUP(E9,Data!$A$2:$L$4115,6,FALSE)</f>
        <v>failed</v>
      </c>
      <c r="G9" s="7">
        <f>VLOOKUP(E9,Data!$A$2:$L$4115,12,FALSE)</f>
        <v>2</v>
      </c>
      <c r="I9" s="7">
        <v>127</v>
      </c>
      <c r="J9" s="7" t="str">
        <f>VLOOKUP(I9,Data!$A$2:$L$4115,6,FALSE)</f>
        <v>canceled</v>
      </c>
      <c r="K9" s="7">
        <f>VLOOKUP(I9,Data!$A$2:$L$4115,12,FALSE)</f>
        <v>4</v>
      </c>
    </row>
    <row r="10" spans="1:19" x14ac:dyDescent="0.25">
      <c r="A10" s="7">
        <v>8</v>
      </c>
      <c r="B10" s="7" t="str">
        <f>VLOOKUP(A10,Data!$A$2:$L$4115,6,FALSE)</f>
        <v>successful</v>
      </c>
      <c r="C10" s="7">
        <f>VLOOKUP(A10,Data!$A$2:$L$4115,12,FALSE)</f>
        <v>12</v>
      </c>
      <c r="E10" s="7">
        <v>168</v>
      </c>
      <c r="F10" s="7" t="str">
        <f>VLOOKUP(E10,Data!$A$2:$L$4115,6,FALSE)</f>
        <v>failed</v>
      </c>
      <c r="G10" s="7">
        <f>VLOOKUP(E10,Data!$A$2:$L$4115,12,FALSE)</f>
        <v>3</v>
      </c>
      <c r="I10" s="7">
        <v>128</v>
      </c>
      <c r="J10" s="7" t="str">
        <f>VLOOKUP(I10,Data!$A$2:$L$4115,6,FALSE)</f>
        <v>canceled</v>
      </c>
      <c r="K10" s="7">
        <f>VLOOKUP(I10,Data!$A$2:$L$4115,12,FALSE)</f>
        <v>6</v>
      </c>
    </row>
    <row r="11" spans="1:19" x14ac:dyDescent="0.25">
      <c r="A11" s="7">
        <v>9</v>
      </c>
      <c r="B11" s="7" t="str">
        <f>VLOOKUP(A11,Data!$A$2:$L$4115,6,FALSE)</f>
        <v>successful</v>
      </c>
      <c r="C11" s="7">
        <f>VLOOKUP(A11,Data!$A$2:$L$4115,12,FALSE)</f>
        <v>20</v>
      </c>
      <c r="E11" s="7">
        <v>169</v>
      </c>
      <c r="F11" s="7" t="str">
        <f>VLOOKUP(E11,Data!$A$2:$L$4115,6,FALSE)</f>
        <v>failed</v>
      </c>
      <c r="G11" s="7">
        <f>VLOOKUP(E11,Data!$A$2:$L$4115,12,FALSE)</f>
        <v>10</v>
      </c>
      <c r="I11" s="7">
        <v>129</v>
      </c>
      <c r="J11" s="7" t="str">
        <f>VLOOKUP(I11,Data!$A$2:$L$4115,6,FALSE)</f>
        <v>canceled</v>
      </c>
      <c r="K11" s="7">
        <f>VLOOKUP(I11,Data!$A$2:$L$4115,12,FALSE)</f>
        <v>0</v>
      </c>
    </row>
    <row r="12" spans="1:19" x14ac:dyDescent="0.25">
      <c r="A12" s="7">
        <v>10</v>
      </c>
      <c r="B12" s="7" t="str">
        <f>VLOOKUP(A12,Data!$A$2:$L$4115,6,FALSE)</f>
        <v>successful</v>
      </c>
      <c r="C12" s="7">
        <f>VLOOKUP(A12,Data!$A$2:$L$4115,12,FALSE)</f>
        <v>19</v>
      </c>
      <c r="E12" s="7">
        <v>170</v>
      </c>
      <c r="F12" s="7" t="str">
        <f>VLOOKUP(E12,Data!$A$2:$L$4115,6,FALSE)</f>
        <v>failed</v>
      </c>
      <c r="G12" s="7">
        <f>VLOOKUP(E12,Data!$A$2:$L$4115,12,FALSE)</f>
        <v>10</v>
      </c>
      <c r="I12" s="7">
        <v>130</v>
      </c>
      <c r="J12" s="7" t="str">
        <f>VLOOKUP(I12,Data!$A$2:$L$4115,6,FALSE)</f>
        <v>canceled</v>
      </c>
      <c r="K12" s="7">
        <f>VLOOKUP(I12,Data!$A$2:$L$4115,12,FALSE)</f>
        <v>0</v>
      </c>
    </row>
    <row r="13" spans="1:19" x14ac:dyDescent="0.25">
      <c r="A13" s="7">
        <v>11</v>
      </c>
      <c r="B13" s="7" t="str">
        <f>VLOOKUP(A13,Data!$A$2:$L$4115,6,FALSE)</f>
        <v>successful</v>
      </c>
      <c r="C13" s="7">
        <f>VLOOKUP(A13,Data!$A$2:$L$4115,12,FALSE)</f>
        <v>75</v>
      </c>
      <c r="E13" s="7">
        <v>171</v>
      </c>
      <c r="F13" s="7" t="str">
        <f>VLOOKUP(E13,Data!$A$2:$L$4115,6,FALSE)</f>
        <v>failed</v>
      </c>
      <c r="G13" s="7">
        <f>VLOOKUP(E13,Data!$A$2:$L$4115,12,FALSE)</f>
        <v>1</v>
      </c>
      <c r="I13" s="7">
        <v>131</v>
      </c>
      <c r="J13" s="7" t="str">
        <f>VLOOKUP(I13,Data!$A$2:$L$4115,6,FALSE)</f>
        <v>canceled</v>
      </c>
      <c r="K13" s="7">
        <f>VLOOKUP(I13,Data!$A$2:$L$4115,12,FALSE)</f>
        <v>0</v>
      </c>
    </row>
    <row r="14" spans="1:19" x14ac:dyDescent="0.25">
      <c r="A14" s="7">
        <v>12</v>
      </c>
      <c r="B14" s="7" t="str">
        <f>VLOOKUP(A14,Data!$A$2:$L$4115,6,FALSE)</f>
        <v>successful</v>
      </c>
      <c r="C14" s="7">
        <f>VLOOKUP(A14,Data!$A$2:$L$4115,12,FALSE)</f>
        <v>827</v>
      </c>
      <c r="E14" s="7">
        <v>172</v>
      </c>
      <c r="F14" s="7" t="str">
        <f>VLOOKUP(E14,Data!$A$2:$L$4115,6,FALSE)</f>
        <v>failed</v>
      </c>
      <c r="G14" s="7">
        <f>VLOOKUP(E14,Data!$A$2:$L$4115,12,FALSE)</f>
        <v>0</v>
      </c>
      <c r="I14" s="7">
        <v>132</v>
      </c>
      <c r="J14" s="7" t="str">
        <f>VLOOKUP(I14,Data!$A$2:$L$4115,6,FALSE)</f>
        <v>canceled</v>
      </c>
      <c r="K14" s="7">
        <f>VLOOKUP(I14,Data!$A$2:$L$4115,12,FALSE)</f>
        <v>81</v>
      </c>
    </row>
    <row r="15" spans="1:19" x14ac:dyDescent="0.25">
      <c r="A15" s="7">
        <v>13</v>
      </c>
      <c r="B15" s="7" t="str">
        <f>VLOOKUP(A15,Data!$A$2:$L$4115,6,FALSE)</f>
        <v>successful</v>
      </c>
      <c r="C15" s="7">
        <f>VLOOKUP(A15,Data!$A$2:$L$4115,12,FALSE)</f>
        <v>51</v>
      </c>
      <c r="E15" s="7">
        <v>173</v>
      </c>
      <c r="F15" s="7" t="str">
        <f>VLOOKUP(E15,Data!$A$2:$L$4115,6,FALSE)</f>
        <v>failed</v>
      </c>
      <c r="G15" s="7">
        <f>VLOOKUP(E15,Data!$A$2:$L$4115,12,FALSE)</f>
        <v>0</v>
      </c>
      <c r="I15" s="7">
        <v>133</v>
      </c>
      <c r="J15" s="7" t="str">
        <f>VLOOKUP(I15,Data!$A$2:$L$4115,6,FALSE)</f>
        <v>canceled</v>
      </c>
      <c r="K15" s="7">
        <f>VLOOKUP(I15,Data!$A$2:$L$4115,12,FALSE)</f>
        <v>0</v>
      </c>
    </row>
    <row r="16" spans="1:19" x14ac:dyDescent="0.25">
      <c r="A16" s="7">
        <v>14</v>
      </c>
      <c r="B16" s="7" t="str">
        <f>VLOOKUP(A16,Data!$A$2:$L$4115,6,FALSE)</f>
        <v>successful</v>
      </c>
      <c r="C16" s="7">
        <f>VLOOKUP(A16,Data!$A$2:$L$4115,12,FALSE)</f>
        <v>41</v>
      </c>
      <c r="E16" s="7">
        <v>174</v>
      </c>
      <c r="F16" s="7" t="str">
        <f>VLOOKUP(E16,Data!$A$2:$L$4115,6,FALSE)</f>
        <v>failed</v>
      </c>
      <c r="G16" s="7">
        <f>VLOOKUP(E16,Data!$A$2:$L$4115,12,FALSE)</f>
        <v>0</v>
      </c>
      <c r="I16" s="7">
        <v>134</v>
      </c>
      <c r="J16" s="7" t="str">
        <f>VLOOKUP(I16,Data!$A$2:$L$4115,6,FALSE)</f>
        <v>canceled</v>
      </c>
      <c r="K16" s="7">
        <f>VLOOKUP(I16,Data!$A$2:$L$4115,12,FALSE)</f>
        <v>0</v>
      </c>
    </row>
    <row r="17" spans="1:11" x14ac:dyDescent="0.25">
      <c r="A17" s="7">
        <v>15</v>
      </c>
      <c r="B17" s="7" t="str">
        <f>VLOOKUP(A17,Data!$A$2:$L$4115,6,FALSE)</f>
        <v>successful</v>
      </c>
      <c r="C17" s="7">
        <f>VLOOKUP(A17,Data!$A$2:$L$4115,12,FALSE)</f>
        <v>98</v>
      </c>
      <c r="E17" s="7">
        <v>175</v>
      </c>
      <c r="F17" s="7" t="str">
        <f>VLOOKUP(E17,Data!$A$2:$L$4115,6,FALSE)</f>
        <v>failed</v>
      </c>
      <c r="G17" s="7">
        <f>VLOOKUP(E17,Data!$A$2:$L$4115,12,FALSE)</f>
        <v>26</v>
      </c>
      <c r="I17" s="7">
        <v>135</v>
      </c>
      <c r="J17" s="7" t="str">
        <f>VLOOKUP(I17,Data!$A$2:$L$4115,6,FALSE)</f>
        <v>canceled</v>
      </c>
      <c r="K17" s="7">
        <f>VLOOKUP(I17,Data!$A$2:$L$4115,12,FALSE)</f>
        <v>5</v>
      </c>
    </row>
    <row r="18" spans="1:11" x14ac:dyDescent="0.25">
      <c r="A18" s="7">
        <v>16</v>
      </c>
      <c r="B18" s="7" t="str">
        <f>VLOOKUP(A18,Data!$A$2:$L$4115,6,FALSE)</f>
        <v>successful</v>
      </c>
      <c r="C18" s="7">
        <f>VLOOKUP(A18,Data!$A$2:$L$4115,12,FALSE)</f>
        <v>70</v>
      </c>
      <c r="E18" s="7">
        <v>176</v>
      </c>
      <c r="F18" s="7" t="str">
        <f>VLOOKUP(E18,Data!$A$2:$L$4115,6,FALSE)</f>
        <v>failed</v>
      </c>
      <c r="G18" s="7">
        <f>VLOOKUP(E18,Data!$A$2:$L$4115,12,FALSE)</f>
        <v>0</v>
      </c>
      <c r="I18" s="7">
        <v>136</v>
      </c>
      <c r="J18" s="7" t="str">
        <f>VLOOKUP(I18,Data!$A$2:$L$4115,6,FALSE)</f>
        <v>canceled</v>
      </c>
      <c r="K18" s="7">
        <f>VLOOKUP(I18,Data!$A$2:$L$4115,12,FALSE)</f>
        <v>0</v>
      </c>
    </row>
    <row r="19" spans="1:11" x14ac:dyDescent="0.25">
      <c r="A19" s="7">
        <v>17</v>
      </c>
      <c r="B19" s="7" t="str">
        <f>VLOOKUP(A19,Data!$A$2:$L$4115,6,FALSE)</f>
        <v>successful</v>
      </c>
      <c r="C19" s="7">
        <f>VLOOKUP(A19,Data!$A$2:$L$4115,12,FALSE)</f>
        <v>36</v>
      </c>
      <c r="E19" s="7">
        <v>177</v>
      </c>
      <c r="F19" s="7" t="str">
        <f>VLOOKUP(E19,Data!$A$2:$L$4115,6,FALSE)</f>
        <v>failed</v>
      </c>
      <c r="G19" s="7">
        <f>VLOOKUP(E19,Data!$A$2:$L$4115,12,FALSE)</f>
        <v>7</v>
      </c>
      <c r="I19" s="7">
        <v>137</v>
      </c>
      <c r="J19" s="7" t="str">
        <f>VLOOKUP(I19,Data!$A$2:$L$4115,6,FALSE)</f>
        <v>canceled</v>
      </c>
      <c r="K19" s="7">
        <f>VLOOKUP(I19,Data!$A$2:$L$4115,12,FALSE)</f>
        <v>0</v>
      </c>
    </row>
    <row r="20" spans="1:11" x14ac:dyDescent="0.25">
      <c r="A20" s="7">
        <v>18</v>
      </c>
      <c r="B20" s="7" t="str">
        <f>VLOOKUP(A20,Data!$A$2:$L$4115,6,FALSE)</f>
        <v>successful</v>
      </c>
      <c r="C20" s="7">
        <f>VLOOKUP(A20,Data!$A$2:$L$4115,12,FALSE)</f>
        <v>342</v>
      </c>
      <c r="E20" s="7">
        <v>178</v>
      </c>
      <c r="F20" s="7" t="str">
        <f>VLOOKUP(E20,Data!$A$2:$L$4115,6,FALSE)</f>
        <v>failed</v>
      </c>
      <c r="G20" s="7">
        <f>VLOOKUP(E20,Data!$A$2:$L$4115,12,FALSE)</f>
        <v>0</v>
      </c>
      <c r="I20" s="7">
        <v>138</v>
      </c>
      <c r="J20" s="7" t="str">
        <f>VLOOKUP(I20,Data!$A$2:$L$4115,6,FALSE)</f>
        <v>canceled</v>
      </c>
      <c r="K20" s="7">
        <f>VLOOKUP(I20,Data!$A$2:$L$4115,12,FALSE)</f>
        <v>58</v>
      </c>
    </row>
    <row r="21" spans="1:11" x14ac:dyDescent="0.25">
      <c r="A21" s="7">
        <v>19</v>
      </c>
      <c r="B21" s="7" t="str">
        <f>VLOOKUP(A21,Data!$A$2:$L$4115,6,FALSE)</f>
        <v>successful</v>
      </c>
      <c r="C21" s="7">
        <f>VLOOKUP(A21,Data!$A$2:$L$4115,12,FALSE)</f>
        <v>22</v>
      </c>
      <c r="E21" s="7">
        <v>179</v>
      </c>
      <c r="F21" s="7" t="str">
        <f>VLOOKUP(E21,Data!$A$2:$L$4115,6,FALSE)</f>
        <v>failed</v>
      </c>
      <c r="G21" s="7">
        <f>VLOOKUP(E21,Data!$A$2:$L$4115,12,FALSE)</f>
        <v>2</v>
      </c>
      <c r="I21" s="7">
        <v>139</v>
      </c>
      <c r="J21" s="7" t="str">
        <f>VLOOKUP(I21,Data!$A$2:$L$4115,6,FALSE)</f>
        <v>canceled</v>
      </c>
      <c r="K21" s="7">
        <f>VLOOKUP(I21,Data!$A$2:$L$4115,12,FALSE)</f>
        <v>1</v>
      </c>
    </row>
    <row r="22" spans="1:11" x14ac:dyDescent="0.25">
      <c r="A22" s="7">
        <v>20</v>
      </c>
      <c r="B22" s="7" t="str">
        <f>VLOOKUP(A22,Data!$A$2:$L$4115,6,FALSE)</f>
        <v>successful</v>
      </c>
      <c r="C22" s="7">
        <f>VLOOKUP(A22,Data!$A$2:$L$4115,12,FALSE)</f>
        <v>25</v>
      </c>
      <c r="E22" s="7">
        <v>180</v>
      </c>
      <c r="F22" s="7" t="str">
        <f>VLOOKUP(E22,Data!$A$2:$L$4115,6,FALSE)</f>
        <v>failed</v>
      </c>
      <c r="G22" s="7">
        <f>VLOOKUP(E22,Data!$A$2:$L$4115,12,FALSE)</f>
        <v>13</v>
      </c>
      <c r="I22" s="7">
        <v>140</v>
      </c>
      <c r="J22" s="7" t="str">
        <f>VLOOKUP(I22,Data!$A$2:$L$4115,6,FALSE)</f>
        <v>canceled</v>
      </c>
      <c r="K22" s="7">
        <f>VLOOKUP(I22,Data!$A$2:$L$4115,12,FALSE)</f>
        <v>0</v>
      </c>
    </row>
    <row r="23" spans="1:11" x14ac:dyDescent="0.25">
      <c r="A23" s="7">
        <v>21</v>
      </c>
      <c r="B23" s="7" t="str">
        <f>VLOOKUP(A23,Data!$A$2:$L$4115,6,FALSE)</f>
        <v>successful</v>
      </c>
      <c r="C23" s="7">
        <f>VLOOKUP(A23,Data!$A$2:$L$4115,12,FALSE)</f>
        <v>101</v>
      </c>
      <c r="E23" s="7">
        <v>181</v>
      </c>
      <c r="F23" s="7" t="str">
        <f>VLOOKUP(E23,Data!$A$2:$L$4115,6,FALSE)</f>
        <v>failed</v>
      </c>
      <c r="G23" s="7">
        <f>VLOOKUP(E23,Data!$A$2:$L$4115,12,FALSE)</f>
        <v>4</v>
      </c>
      <c r="I23" s="7">
        <v>141</v>
      </c>
      <c r="J23" s="7" t="str">
        <f>VLOOKUP(I23,Data!$A$2:$L$4115,6,FALSE)</f>
        <v>canceled</v>
      </c>
      <c r="K23" s="7">
        <f>VLOOKUP(I23,Data!$A$2:$L$4115,12,FALSE)</f>
        <v>28</v>
      </c>
    </row>
    <row r="24" spans="1:11" x14ac:dyDescent="0.25">
      <c r="A24" s="7">
        <v>22</v>
      </c>
      <c r="B24" s="7" t="str">
        <f>VLOOKUP(A24,Data!$A$2:$L$4115,6,FALSE)</f>
        <v>successful</v>
      </c>
      <c r="C24" s="7">
        <f>VLOOKUP(A24,Data!$A$2:$L$4115,12,FALSE)</f>
        <v>8</v>
      </c>
      <c r="E24" s="7">
        <v>182</v>
      </c>
      <c r="F24" s="7" t="str">
        <f>VLOOKUP(E24,Data!$A$2:$L$4115,6,FALSE)</f>
        <v>failed</v>
      </c>
      <c r="G24" s="7">
        <f>VLOOKUP(E24,Data!$A$2:$L$4115,12,FALSE)</f>
        <v>0</v>
      </c>
      <c r="I24" s="7">
        <v>142</v>
      </c>
      <c r="J24" s="7" t="str">
        <f>VLOOKUP(I24,Data!$A$2:$L$4115,6,FALSE)</f>
        <v>canceled</v>
      </c>
      <c r="K24" s="7">
        <f>VLOOKUP(I24,Data!$A$2:$L$4115,12,FALSE)</f>
        <v>1</v>
      </c>
    </row>
    <row r="25" spans="1:11" x14ac:dyDescent="0.25">
      <c r="A25" s="7">
        <v>23</v>
      </c>
      <c r="B25" s="7" t="str">
        <f>VLOOKUP(A25,Data!$A$2:$L$4115,6,FALSE)</f>
        <v>successful</v>
      </c>
      <c r="C25" s="7">
        <f>VLOOKUP(A25,Data!$A$2:$L$4115,12,FALSE)</f>
        <v>23</v>
      </c>
      <c r="E25" s="7">
        <v>183</v>
      </c>
      <c r="F25" s="7" t="str">
        <f>VLOOKUP(E25,Data!$A$2:$L$4115,6,FALSE)</f>
        <v>failed</v>
      </c>
      <c r="G25" s="7">
        <f>VLOOKUP(E25,Data!$A$2:$L$4115,12,FALSE)</f>
        <v>12</v>
      </c>
      <c r="I25" s="7">
        <v>143</v>
      </c>
      <c r="J25" s="7" t="str">
        <f>VLOOKUP(I25,Data!$A$2:$L$4115,6,FALSE)</f>
        <v>canceled</v>
      </c>
      <c r="K25" s="7">
        <f>VLOOKUP(I25,Data!$A$2:$L$4115,12,FALSE)</f>
        <v>0</v>
      </c>
    </row>
    <row r="26" spans="1:11" x14ac:dyDescent="0.25">
      <c r="A26" s="7">
        <v>24</v>
      </c>
      <c r="B26" s="7" t="str">
        <f>VLOOKUP(A26,Data!$A$2:$L$4115,6,FALSE)</f>
        <v>successful</v>
      </c>
      <c r="C26" s="7">
        <f>VLOOKUP(A26,Data!$A$2:$L$4115,12,FALSE)</f>
        <v>574</v>
      </c>
      <c r="E26" s="7">
        <v>184</v>
      </c>
      <c r="F26" s="7" t="str">
        <f>VLOOKUP(E26,Data!$A$2:$L$4115,6,FALSE)</f>
        <v>failed</v>
      </c>
      <c r="G26" s="7">
        <f>VLOOKUP(E26,Data!$A$2:$L$4115,12,FALSE)</f>
        <v>2</v>
      </c>
      <c r="I26" s="7">
        <v>144</v>
      </c>
      <c r="J26" s="7" t="str">
        <f>VLOOKUP(I26,Data!$A$2:$L$4115,6,FALSE)</f>
        <v>canceled</v>
      </c>
      <c r="K26" s="7">
        <f>VLOOKUP(I26,Data!$A$2:$L$4115,12,FALSE)</f>
        <v>37</v>
      </c>
    </row>
    <row r="27" spans="1:11" x14ac:dyDescent="0.25">
      <c r="A27" s="7">
        <v>25</v>
      </c>
      <c r="B27" s="7" t="str">
        <f>VLOOKUP(A27,Data!$A$2:$L$4115,6,FALSE)</f>
        <v>successful</v>
      </c>
      <c r="C27" s="7">
        <f>VLOOKUP(A27,Data!$A$2:$L$4115,12,FALSE)</f>
        <v>14</v>
      </c>
      <c r="E27" s="7">
        <v>185</v>
      </c>
      <c r="F27" s="7" t="str">
        <f>VLOOKUP(E27,Data!$A$2:$L$4115,6,FALSE)</f>
        <v>failed</v>
      </c>
      <c r="G27" s="7">
        <f>VLOOKUP(E27,Data!$A$2:$L$4115,12,FALSE)</f>
        <v>10</v>
      </c>
      <c r="I27" s="7">
        <v>145</v>
      </c>
      <c r="J27" s="7" t="str">
        <f>VLOOKUP(I27,Data!$A$2:$L$4115,6,FALSE)</f>
        <v>canceled</v>
      </c>
      <c r="K27" s="7">
        <f>VLOOKUP(I27,Data!$A$2:$L$4115,12,FALSE)</f>
        <v>9</v>
      </c>
    </row>
    <row r="28" spans="1:11" x14ac:dyDescent="0.25">
      <c r="A28" s="7">
        <v>26</v>
      </c>
      <c r="B28" s="7" t="str">
        <f>VLOOKUP(A28,Data!$A$2:$L$4115,6,FALSE)</f>
        <v>successful</v>
      </c>
      <c r="C28" s="7">
        <f>VLOOKUP(A28,Data!$A$2:$L$4115,12,FALSE)</f>
        <v>19</v>
      </c>
      <c r="E28" s="7">
        <v>186</v>
      </c>
      <c r="F28" s="7" t="str">
        <f>VLOOKUP(E28,Data!$A$2:$L$4115,6,FALSE)</f>
        <v>failed</v>
      </c>
      <c r="G28" s="7">
        <f>VLOOKUP(E28,Data!$A$2:$L$4115,12,FALSE)</f>
        <v>0</v>
      </c>
      <c r="I28" s="7">
        <v>146</v>
      </c>
      <c r="J28" s="7" t="str">
        <f>VLOOKUP(I28,Data!$A$2:$L$4115,6,FALSE)</f>
        <v>canceled</v>
      </c>
      <c r="K28" s="7">
        <f>VLOOKUP(I28,Data!$A$2:$L$4115,12,FALSE)</f>
        <v>3</v>
      </c>
    </row>
    <row r="29" spans="1:11" x14ac:dyDescent="0.25">
      <c r="A29" s="7">
        <v>27</v>
      </c>
      <c r="B29" s="7" t="str">
        <f>VLOOKUP(A29,Data!$A$2:$L$4115,6,FALSE)</f>
        <v>successful</v>
      </c>
      <c r="C29" s="7">
        <f>VLOOKUP(A29,Data!$A$2:$L$4115,12,FALSE)</f>
        <v>150</v>
      </c>
      <c r="E29" s="7">
        <v>187</v>
      </c>
      <c r="F29" s="7" t="str">
        <f>VLOOKUP(E29,Data!$A$2:$L$4115,6,FALSE)</f>
        <v>failed</v>
      </c>
      <c r="G29" s="7">
        <f>VLOOKUP(E29,Data!$A$2:$L$4115,12,FALSE)</f>
        <v>5</v>
      </c>
      <c r="I29" s="7">
        <v>147</v>
      </c>
      <c r="J29" s="7" t="str">
        <f>VLOOKUP(I29,Data!$A$2:$L$4115,6,FALSE)</f>
        <v>canceled</v>
      </c>
      <c r="K29" s="7">
        <f>VLOOKUP(I29,Data!$A$2:$L$4115,12,FALSE)</f>
        <v>0</v>
      </c>
    </row>
    <row r="30" spans="1:11" x14ac:dyDescent="0.25">
      <c r="A30" s="7">
        <v>28</v>
      </c>
      <c r="B30" s="7" t="str">
        <f>VLOOKUP(A30,Data!$A$2:$L$4115,6,FALSE)</f>
        <v>successful</v>
      </c>
      <c r="C30" s="7">
        <f>VLOOKUP(A30,Data!$A$2:$L$4115,12,FALSE)</f>
        <v>71</v>
      </c>
      <c r="E30" s="7">
        <v>188</v>
      </c>
      <c r="F30" s="7" t="str">
        <f>VLOOKUP(E30,Data!$A$2:$L$4115,6,FALSE)</f>
        <v>failed</v>
      </c>
      <c r="G30" s="7">
        <f>VLOOKUP(E30,Data!$A$2:$L$4115,12,FALSE)</f>
        <v>0</v>
      </c>
      <c r="I30" s="7">
        <v>148</v>
      </c>
      <c r="J30" s="7" t="str">
        <f>VLOOKUP(I30,Data!$A$2:$L$4115,6,FALSE)</f>
        <v>canceled</v>
      </c>
      <c r="K30" s="7">
        <f>VLOOKUP(I30,Data!$A$2:$L$4115,12,FALSE)</f>
        <v>2</v>
      </c>
    </row>
    <row r="31" spans="1:11" x14ac:dyDescent="0.25">
      <c r="A31" s="7">
        <v>29</v>
      </c>
      <c r="B31" s="7" t="str">
        <f>VLOOKUP(A31,Data!$A$2:$L$4115,6,FALSE)</f>
        <v>successful</v>
      </c>
      <c r="C31" s="7">
        <f>VLOOKUP(A31,Data!$A$2:$L$4115,12,FALSE)</f>
        <v>117</v>
      </c>
      <c r="E31" s="7">
        <v>189</v>
      </c>
      <c r="F31" s="7" t="str">
        <f>VLOOKUP(E31,Data!$A$2:$L$4115,6,FALSE)</f>
        <v>failed</v>
      </c>
      <c r="G31" s="7">
        <f>VLOOKUP(E31,Data!$A$2:$L$4115,12,FALSE)</f>
        <v>5</v>
      </c>
      <c r="I31" s="7">
        <v>149</v>
      </c>
      <c r="J31" s="7" t="str">
        <f>VLOOKUP(I31,Data!$A$2:$L$4115,6,FALSE)</f>
        <v>canceled</v>
      </c>
      <c r="K31" s="7">
        <f>VLOOKUP(I31,Data!$A$2:$L$4115,12,FALSE)</f>
        <v>6</v>
      </c>
    </row>
    <row r="32" spans="1:11" x14ac:dyDescent="0.25">
      <c r="A32" s="7">
        <v>30</v>
      </c>
      <c r="B32" s="7" t="str">
        <f>VLOOKUP(A32,Data!$A$2:$L$4115,6,FALSE)</f>
        <v>successful</v>
      </c>
      <c r="C32" s="7">
        <f>VLOOKUP(A32,Data!$A$2:$L$4115,12,FALSE)</f>
        <v>53</v>
      </c>
      <c r="E32" s="7">
        <v>190</v>
      </c>
      <c r="F32" s="7" t="str">
        <f>VLOOKUP(E32,Data!$A$2:$L$4115,6,FALSE)</f>
        <v>failed</v>
      </c>
      <c r="G32" s="7">
        <f>VLOOKUP(E32,Data!$A$2:$L$4115,12,FALSE)</f>
        <v>1</v>
      </c>
      <c r="I32" s="7">
        <v>150</v>
      </c>
      <c r="J32" s="7" t="str">
        <f>VLOOKUP(I32,Data!$A$2:$L$4115,6,FALSE)</f>
        <v>canceled</v>
      </c>
      <c r="K32" s="7">
        <f>VLOOKUP(I32,Data!$A$2:$L$4115,12,FALSE)</f>
        <v>67</v>
      </c>
    </row>
    <row r="33" spans="1:11" x14ac:dyDescent="0.25">
      <c r="A33" s="7">
        <v>31</v>
      </c>
      <c r="B33" s="7" t="str">
        <f>VLOOKUP(A33,Data!$A$2:$L$4115,6,FALSE)</f>
        <v>successful</v>
      </c>
      <c r="C33" s="7">
        <f>VLOOKUP(A33,Data!$A$2:$L$4115,12,FALSE)</f>
        <v>1</v>
      </c>
      <c r="E33" s="7">
        <v>191</v>
      </c>
      <c r="F33" s="7" t="str">
        <f>VLOOKUP(E33,Data!$A$2:$L$4115,6,FALSE)</f>
        <v>failed</v>
      </c>
      <c r="G33" s="7">
        <f>VLOOKUP(E33,Data!$A$2:$L$4115,12,FALSE)</f>
        <v>3</v>
      </c>
      <c r="I33" s="7">
        <v>151</v>
      </c>
      <c r="J33" s="7" t="str">
        <f>VLOOKUP(I33,Data!$A$2:$L$4115,6,FALSE)</f>
        <v>canceled</v>
      </c>
      <c r="K33" s="7">
        <f>VLOOKUP(I33,Data!$A$2:$L$4115,12,FALSE)</f>
        <v>5</v>
      </c>
    </row>
    <row r="34" spans="1:11" x14ac:dyDescent="0.25">
      <c r="A34" s="7">
        <v>32</v>
      </c>
      <c r="B34" s="7" t="str">
        <f>VLOOKUP(A34,Data!$A$2:$L$4115,6,FALSE)</f>
        <v>successful</v>
      </c>
      <c r="C34" s="7">
        <f>VLOOKUP(A34,Data!$A$2:$L$4115,12,FALSE)</f>
        <v>89</v>
      </c>
      <c r="E34" s="7">
        <v>192</v>
      </c>
      <c r="F34" s="7" t="str">
        <f>VLOOKUP(E34,Data!$A$2:$L$4115,6,FALSE)</f>
        <v>failed</v>
      </c>
      <c r="G34" s="7">
        <f>VLOOKUP(E34,Data!$A$2:$L$4115,12,FALSE)</f>
        <v>3</v>
      </c>
      <c r="I34" s="7">
        <v>152</v>
      </c>
      <c r="J34" s="7" t="str">
        <f>VLOOKUP(I34,Data!$A$2:$L$4115,6,FALSE)</f>
        <v>canceled</v>
      </c>
      <c r="K34" s="7">
        <f>VLOOKUP(I34,Data!$A$2:$L$4115,12,FALSE)</f>
        <v>2</v>
      </c>
    </row>
    <row r="35" spans="1:11" x14ac:dyDescent="0.25">
      <c r="A35" s="7">
        <v>33</v>
      </c>
      <c r="B35" s="7" t="str">
        <f>VLOOKUP(A35,Data!$A$2:$L$4115,6,FALSE)</f>
        <v>successful</v>
      </c>
      <c r="C35" s="7">
        <f>VLOOKUP(A35,Data!$A$2:$L$4115,12,FALSE)</f>
        <v>64</v>
      </c>
      <c r="E35" s="7">
        <v>193</v>
      </c>
      <c r="F35" s="7" t="str">
        <f>VLOOKUP(E35,Data!$A$2:$L$4115,6,FALSE)</f>
        <v>failed</v>
      </c>
      <c r="G35" s="7">
        <f>VLOOKUP(E35,Data!$A$2:$L$4115,12,FALSE)</f>
        <v>0</v>
      </c>
      <c r="I35" s="7">
        <v>153</v>
      </c>
      <c r="J35" s="7" t="str">
        <f>VLOOKUP(I35,Data!$A$2:$L$4115,6,FALSE)</f>
        <v>canceled</v>
      </c>
      <c r="K35" s="7">
        <f>VLOOKUP(I35,Data!$A$2:$L$4115,12,FALSE)</f>
        <v>10</v>
      </c>
    </row>
    <row r="36" spans="1:11" x14ac:dyDescent="0.25">
      <c r="A36" s="7">
        <v>34</v>
      </c>
      <c r="B36" s="7" t="str">
        <f>VLOOKUP(A36,Data!$A$2:$L$4115,6,FALSE)</f>
        <v>successful</v>
      </c>
      <c r="C36" s="7">
        <f>VLOOKUP(A36,Data!$A$2:$L$4115,12,FALSE)</f>
        <v>68</v>
      </c>
      <c r="E36" s="7">
        <v>194</v>
      </c>
      <c r="F36" s="7" t="str">
        <f>VLOOKUP(E36,Data!$A$2:$L$4115,6,FALSE)</f>
        <v>failed</v>
      </c>
      <c r="G36" s="7">
        <f>VLOOKUP(E36,Data!$A$2:$L$4115,12,FALSE)</f>
        <v>3</v>
      </c>
      <c r="I36" s="7">
        <v>154</v>
      </c>
      <c r="J36" s="7" t="str">
        <f>VLOOKUP(I36,Data!$A$2:$L$4115,6,FALSE)</f>
        <v>canceled</v>
      </c>
      <c r="K36" s="7">
        <f>VLOOKUP(I36,Data!$A$2:$L$4115,12,FALSE)</f>
        <v>3</v>
      </c>
    </row>
    <row r="37" spans="1:11" x14ac:dyDescent="0.25">
      <c r="A37" s="7">
        <v>35</v>
      </c>
      <c r="B37" s="7" t="str">
        <f>VLOOKUP(A37,Data!$A$2:$L$4115,6,FALSE)</f>
        <v>successful</v>
      </c>
      <c r="C37" s="7">
        <f>VLOOKUP(A37,Data!$A$2:$L$4115,12,FALSE)</f>
        <v>28</v>
      </c>
      <c r="E37" s="7">
        <v>195</v>
      </c>
      <c r="F37" s="7" t="str">
        <f>VLOOKUP(E37,Data!$A$2:$L$4115,6,FALSE)</f>
        <v>failed</v>
      </c>
      <c r="G37" s="7">
        <f>VLOOKUP(E37,Data!$A$2:$L$4115,12,FALSE)</f>
        <v>0</v>
      </c>
      <c r="I37" s="7">
        <v>155</v>
      </c>
      <c r="J37" s="7" t="str">
        <f>VLOOKUP(I37,Data!$A$2:$L$4115,6,FALSE)</f>
        <v>canceled</v>
      </c>
      <c r="K37" s="7">
        <f>VLOOKUP(I37,Data!$A$2:$L$4115,12,FALSE)</f>
        <v>4</v>
      </c>
    </row>
    <row r="38" spans="1:11" x14ac:dyDescent="0.25">
      <c r="A38" s="7">
        <v>36</v>
      </c>
      <c r="B38" s="7" t="str">
        <f>VLOOKUP(A38,Data!$A$2:$L$4115,6,FALSE)</f>
        <v>successful</v>
      </c>
      <c r="C38" s="7">
        <f>VLOOKUP(A38,Data!$A$2:$L$4115,12,FALSE)</f>
        <v>44</v>
      </c>
      <c r="E38" s="7">
        <v>196</v>
      </c>
      <c r="F38" s="7" t="str">
        <f>VLOOKUP(E38,Data!$A$2:$L$4115,6,FALSE)</f>
        <v>failed</v>
      </c>
      <c r="G38" s="7">
        <f>VLOOKUP(E38,Data!$A$2:$L$4115,12,FALSE)</f>
        <v>19</v>
      </c>
      <c r="I38" s="7">
        <v>156</v>
      </c>
      <c r="J38" s="7" t="str">
        <f>VLOOKUP(I38,Data!$A$2:$L$4115,6,FALSE)</f>
        <v>canceled</v>
      </c>
      <c r="K38" s="7">
        <f>VLOOKUP(I38,Data!$A$2:$L$4115,12,FALSE)</f>
        <v>15</v>
      </c>
    </row>
    <row r="39" spans="1:11" x14ac:dyDescent="0.25">
      <c r="A39" s="7">
        <v>37</v>
      </c>
      <c r="B39" s="7" t="str">
        <f>VLOOKUP(A39,Data!$A$2:$L$4115,6,FALSE)</f>
        <v>successful</v>
      </c>
      <c r="C39" s="7">
        <f>VLOOKUP(A39,Data!$A$2:$L$4115,12,FALSE)</f>
        <v>253</v>
      </c>
      <c r="E39" s="7">
        <v>197</v>
      </c>
      <c r="F39" s="7" t="str">
        <f>VLOOKUP(E39,Data!$A$2:$L$4115,6,FALSE)</f>
        <v>failed</v>
      </c>
      <c r="G39" s="7">
        <f>VLOOKUP(E39,Data!$A$2:$L$4115,12,FALSE)</f>
        <v>8</v>
      </c>
      <c r="I39" s="7">
        <v>157</v>
      </c>
      <c r="J39" s="7" t="str">
        <f>VLOOKUP(I39,Data!$A$2:$L$4115,6,FALSE)</f>
        <v>canceled</v>
      </c>
      <c r="K39" s="7">
        <f>VLOOKUP(I39,Data!$A$2:$L$4115,12,FALSE)</f>
        <v>2</v>
      </c>
    </row>
    <row r="40" spans="1:11" x14ac:dyDescent="0.25">
      <c r="A40" s="7">
        <v>38</v>
      </c>
      <c r="B40" s="7" t="str">
        <f>VLOOKUP(A40,Data!$A$2:$L$4115,6,FALSE)</f>
        <v>successful</v>
      </c>
      <c r="C40" s="7">
        <f>VLOOKUP(A40,Data!$A$2:$L$4115,12,FALSE)</f>
        <v>66</v>
      </c>
      <c r="E40" s="7">
        <v>198</v>
      </c>
      <c r="F40" s="7" t="str">
        <f>VLOOKUP(E40,Data!$A$2:$L$4115,6,FALSE)</f>
        <v>failed</v>
      </c>
      <c r="G40" s="7">
        <f>VLOOKUP(E40,Data!$A$2:$L$4115,12,FALSE)</f>
        <v>6</v>
      </c>
      <c r="I40" s="7">
        <v>158</v>
      </c>
      <c r="J40" s="7" t="str">
        <f>VLOOKUP(I40,Data!$A$2:$L$4115,6,FALSE)</f>
        <v>canceled</v>
      </c>
      <c r="K40" s="7">
        <f>VLOOKUP(I40,Data!$A$2:$L$4115,12,FALSE)</f>
        <v>0</v>
      </c>
    </row>
    <row r="41" spans="1:11" x14ac:dyDescent="0.25">
      <c r="A41" s="7">
        <v>39</v>
      </c>
      <c r="B41" s="7" t="str">
        <f>VLOOKUP(A41,Data!$A$2:$L$4115,6,FALSE)</f>
        <v>successful</v>
      </c>
      <c r="C41" s="7">
        <f>VLOOKUP(A41,Data!$A$2:$L$4115,12,FALSE)</f>
        <v>217</v>
      </c>
      <c r="E41" s="7">
        <v>199</v>
      </c>
      <c r="F41" s="7" t="str">
        <f>VLOOKUP(E41,Data!$A$2:$L$4115,6,FALSE)</f>
        <v>failed</v>
      </c>
      <c r="G41" s="7">
        <f>VLOOKUP(E41,Data!$A$2:$L$4115,12,FALSE)</f>
        <v>0</v>
      </c>
      <c r="I41" s="7">
        <v>159</v>
      </c>
      <c r="J41" s="7" t="str">
        <f>VLOOKUP(I41,Data!$A$2:$L$4115,6,FALSE)</f>
        <v>canceled</v>
      </c>
      <c r="K41" s="7">
        <f>VLOOKUP(I41,Data!$A$2:$L$4115,12,FALSE)</f>
        <v>1</v>
      </c>
    </row>
    <row r="42" spans="1:11" x14ac:dyDescent="0.25">
      <c r="A42" s="7">
        <v>40</v>
      </c>
      <c r="B42" s="7" t="str">
        <f>VLOOKUP(A42,Data!$A$2:$L$4115,6,FALSE)</f>
        <v>successful</v>
      </c>
      <c r="C42" s="7">
        <f>VLOOKUP(A42,Data!$A$2:$L$4115,12,FALSE)</f>
        <v>16</v>
      </c>
      <c r="E42" s="7">
        <v>200</v>
      </c>
      <c r="F42" s="7" t="str">
        <f>VLOOKUP(E42,Data!$A$2:$L$4115,6,FALSE)</f>
        <v>failed</v>
      </c>
      <c r="G42" s="7">
        <f>VLOOKUP(E42,Data!$A$2:$L$4115,12,FALSE)</f>
        <v>18</v>
      </c>
      <c r="I42" s="7">
        <v>600</v>
      </c>
      <c r="J42" s="7" t="str">
        <f>VLOOKUP(I42,Data!$A$2:$L$4115,6,FALSE)</f>
        <v>canceled</v>
      </c>
      <c r="K42" s="7">
        <f>VLOOKUP(I42,Data!$A$2:$L$4115,12,FALSE)</f>
        <v>1</v>
      </c>
    </row>
    <row r="43" spans="1:11" x14ac:dyDescent="0.25">
      <c r="A43" s="7">
        <v>41</v>
      </c>
      <c r="B43" s="7" t="str">
        <f>VLOOKUP(A43,Data!$A$2:$L$4115,6,FALSE)</f>
        <v>successful</v>
      </c>
      <c r="C43" s="7">
        <f>VLOOKUP(A43,Data!$A$2:$L$4115,12,FALSE)</f>
        <v>19</v>
      </c>
      <c r="E43" s="7">
        <v>201</v>
      </c>
      <c r="F43" s="7" t="str">
        <f>VLOOKUP(E43,Data!$A$2:$L$4115,6,FALSE)</f>
        <v>failed</v>
      </c>
      <c r="G43" s="7">
        <f>VLOOKUP(E43,Data!$A$2:$L$4115,12,FALSE)</f>
        <v>7</v>
      </c>
      <c r="I43" s="7">
        <v>601</v>
      </c>
      <c r="J43" s="7" t="str">
        <f>VLOOKUP(I43,Data!$A$2:$L$4115,6,FALSE)</f>
        <v>canceled</v>
      </c>
      <c r="K43" s="7">
        <f>VLOOKUP(I43,Data!$A$2:$L$4115,12,FALSE)</f>
        <v>6</v>
      </c>
    </row>
    <row r="44" spans="1:11" x14ac:dyDescent="0.25">
      <c r="A44" s="7">
        <v>42</v>
      </c>
      <c r="B44" s="7" t="str">
        <f>VLOOKUP(A44,Data!$A$2:$L$4115,6,FALSE)</f>
        <v>successful</v>
      </c>
      <c r="C44" s="7">
        <f>VLOOKUP(A44,Data!$A$2:$L$4115,12,FALSE)</f>
        <v>169</v>
      </c>
      <c r="E44" s="7">
        <v>202</v>
      </c>
      <c r="F44" s="7" t="str">
        <f>VLOOKUP(E44,Data!$A$2:$L$4115,6,FALSE)</f>
        <v>failed</v>
      </c>
      <c r="G44" s="7">
        <f>VLOOKUP(E44,Data!$A$2:$L$4115,12,FALSE)</f>
        <v>0</v>
      </c>
      <c r="I44" s="7">
        <v>602</v>
      </c>
      <c r="J44" s="7" t="str">
        <f>VLOOKUP(I44,Data!$A$2:$L$4115,6,FALSE)</f>
        <v>canceled</v>
      </c>
      <c r="K44" s="7">
        <f>VLOOKUP(I44,Data!$A$2:$L$4115,12,FALSE)</f>
        <v>0</v>
      </c>
    </row>
    <row r="45" spans="1:11" x14ac:dyDescent="0.25">
      <c r="A45" s="7">
        <v>43</v>
      </c>
      <c r="B45" s="7" t="str">
        <f>VLOOKUP(A45,Data!$A$2:$L$4115,6,FALSE)</f>
        <v>successful</v>
      </c>
      <c r="C45" s="7">
        <f>VLOOKUP(A45,Data!$A$2:$L$4115,12,FALSE)</f>
        <v>263</v>
      </c>
      <c r="E45" s="7">
        <v>203</v>
      </c>
      <c r="F45" s="7" t="str">
        <f>VLOOKUP(E45,Data!$A$2:$L$4115,6,FALSE)</f>
        <v>failed</v>
      </c>
      <c r="G45" s="7">
        <f>VLOOKUP(E45,Data!$A$2:$L$4115,12,FALSE)</f>
        <v>8</v>
      </c>
      <c r="I45" s="7">
        <v>603</v>
      </c>
      <c r="J45" s="7" t="str">
        <f>VLOOKUP(I45,Data!$A$2:$L$4115,6,FALSE)</f>
        <v>canceled</v>
      </c>
      <c r="K45" s="7">
        <f>VLOOKUP(I45,Data!$A$2:$L$4115,12,FALSE)</f>
        <v>13</v>
      </c>
    </row>
    <row r="46" spans="1:11" x14ac:dyDescent="0.25">
      <c r="A46" s="7">
        <v>44</v>
      </c>
      <c r="B46" s="7" t="str">
        <f>VLOOKUP(A46,Data!$A$2:$L$4115,6,FALSE)</f>
        <v>successful</v>
      </c>
      <c r="C46" s="7">
        <f>VLOOKUP(A46,Data!$A$2:$L$4115,12,FALSE)</f>
        <v>15</v>
      </c>
      <c r="E46" s="7">
        <v>204</v>
      </c>
      <c r="F46" s="7" t="str">
        <f>VLOOKUP(E46,Data!$A$2:$L$4115,6,FALSE)</f>
        <v>failed</v>
      </c>
      <c r="G46" s="7">
        <f>VLOOKUP(E46,Data!$A$2:$L$4115,12,FALSE)</f>
        <v>1293</v>
      </c>
      <c r="I46" s="7">
        <v>604</v>
      </c>
      <c r="J46" s="7" t="str">
        <f>VLOOKUP(I46,Data!$A$2:$L$4115,6,FALSE)</f>
        <v>canceled</v>
      </c>
      <c r="K46" s="7">
        <f>VLOOKUP(I46,Data!$A$2:$L$4115,12,FALSE)</f>
        <v>0</v>
      </c>
    </row>
    <row r="47" spans="1:11" x14ac:dyDescent="0.25">
      <c r="A47" s="7">
        <v>45</v>
      </c>
      <c r="B47" s="7" t="str">
        <f>VLOOKUP(A47,Data!$A$2:$L$4115,6,FALSE)</f>
        <v>successful</v>
      </c>
      <c r="C47" s="7">
        <f>VLOOKUP(A47,Data!$A$2:$L$4115,12,FALSE)</f>
        <v>61</v>
      </c>
      <c r="E47" s="7">
        <v>205</v>
      </c>
      <c r="F47" s="7" t="str">
        <f>VLOOKUP(E47,Data!$A$2:$L$4115,6,FALSE)</f>
        <v>failed</v>
      </c>
      <c r="G47" s="7">
        <f>VLOOKUP(E47,Data!$A$2:$L$4115,12,FALSE)</f>
        <v>17</v>
      </c>
      <c r="I47" s="7">
        <v>605</v>
      </c>
      <c r="J47" s="7" t="str">
        <f>VLOOKUP(I47,Data!$A$2:$L$4115,6,FALSE)</f>
        <v>canceled</v>
      </c>
      <c r="K47" s="7">
        <f>VLOOKUP(I47,Data!$A$2:$L$4115,12,FALSE)</f>
        <v>8</v>
      </c>
    </row>
    <row r="48" spans="1:11" x14ac:dyDescent="0.25">
      <c r="A48" s="7">
        <v>46</v>
      </c>
      <c r="B48" s="7" t="str">
        <f>VLOOKUP(A48,Data!$A$2:$L$4115,6,FALSE)</f>
        <v>successful</v>
      </c>
      <c r="C48" s="7">
        <f>VLOOKUP(A48,Data!$A$2:$L$4115,12,FALSE)</f>
        <v>45</v>
      </c>
      <c r="E48" s="7">
        <v>206</v>
      </c>
      <c r="F48" s="7" t="str">
        <f>VLOOKUP(E48,Data!$A$2:$L$4115,6,FALSE)</f>
        <v>failed</v>
      </c>
      <c r="G48" s="7">
        <f>VLOOKUP(E48,Data!$A$2:$L$4115,12,FALSE)</f>
        <v>0</v>
      </c>
      <c r="I48" s="7">
        <v>606</v>
      </c>
      <c r="J48" s="7" t="str">
        <f>VLOOKUP(I48,Data!$A$2:$L$4115,6,FALSE)</f>
        <v>canceled</v>
      </c>
      <c r="K48" s="7">
        <f>VLOOKUP(I48,Data!$A$2:$L$4115,12,FALSE)</f>
        <v>1</v>
      </c>
    </row>
    <row r="49" spans="1:11" x14ac:dyDescent="0.25">
      <c r="A49" s="7">
        <v>47</v>
      </c>
      <c r="B49" s="7" t="str">
        <f>VLOOKUP(A49,Data!$A$2:$L$4115,6,FALSE)</f>
        <v>successful</v>
      </c>
      <c r="C49" s="7">
        <f>VLOOKUP(A49,Data!$A$2:$L$4115,12,FALSE)</f>
        <v>70</v>
      </c>
      <c r="E49" s="7">
        <v>207</v>
      </c>
      <c r="F49" s="7" t="str">
        <f>VLOOKUP(E49,Data!$A$2:$L$4115,6,FALSE)</f>
        <v>failed</v>
      </c>
      <c r="G49" s="7">
        <f>VLOOKUP(E49,Data!$A$2:$L$4115,12,FALSE)</f>
        <v>13</v>
      </c>
      <c r="I49" s="7">
        <v>607</v>
      </c>
      <c r="J49" s="7" t="str">
        <f>VLOOKUP(I49,Data!$A$2:$L$4115,6,FALSE)</f>
        <v>canceled</v>
      </c>
      <c r="K49" s="7">
        <f>VLOOKUP(I49,Data!$A$2:$L$4115,12,FALSE)</f>
        <v>0</v>
      </c>
    </row>
    <row r="50" spans="1:11" x14ac:dyDescent="0.25">
      <c r="A50" s="7">
        <v>48</v>
      </c>
      <c r="B50" s="7" t="str">
        <f>VLOOKUP(A50,Data!$A$2:$L$4115,6,FALSE)</f>
        <v>successful</v>
      </c>
      <c r="C50" s="7">
        <f>VLOOKUP(A50,Data!$A$2:$L$4115,12,FALSE)</f>
        <v>38</v>
      </c>
      <c r="E50" s="7">
        <v>208</v>
      </c>
      <c r="F50" s="7" t="str">
        <f>VLOOKUP(E50,Data!$A$2:$L$4115,6,FALSE)</f>
        <v>failed</v>
      </c>
      <c r="G50" s="7">
        <f>VLOOKUP(E50,Data!$A$2:$L$4115,12,FALSE)</f>
        <v>0</v>
      </c>
      <c r="I50" s="7">
        <v>608</v>
      </c>
      <c r="J50" s="7" t="str">
        <f>VLOOKUP(I50,Data!$A$2:$L$4115,6,FALSE)</f>
        <v>canceled</v>
      </c>
      <c r="K50" s="7">
        <f>VLOOKUP(I50,Data!$A$2:$L$4115,12,FALSE)</f>
        <v>5</v>
      </c>
    </row>
    <row r="51" spans="1:11" x14ac:dyDescent="0.25">
      <c r="A51" s="7">
        <v>49</v>
      </c>
      <c r="B51" s="7" t="str">
        <f>VLOOKUP(A51,Data!$A$2:$L$4115,6,FALSE)</f>
        <v>successful</v>
      </c>
      <c r="C51" s="7">
        <f>VLOOKUP(A51,Data!$A$2:$L$4115,12,FALSE)</f>
        <v>87</v>
      </c>
      <c r="E51" s="7">
        <v>209</v>
      </c>
      <c r="F51" s="7" t="str">
        <f>VLOOKUP(E51,Data!$A$2:$L$4115,6,FALSE)</f>
        <v>failed</v>
      </c>
      <c r="G51" s="7">
        <f>VLOOKUP(E51,Data!$A$2:$L$4115,12,FALSE)</f>
        <v>0</v>
      </c>
      <c r="I51" s="7">
        <v>609</v>
      </c>
      <c r="J51" s="7" t="str">
        <f>VLOOKUP(I51,Data!$A$2:$L$4115,6,FALSE)</f>
        <v>canceled</v>
      </c>
      <c r="K51" s="7">
        <f>VLOOKUP(I51,Data!$A$2:$L$4115,12,FALSE)</f>
        <v>1</v>
      </c>
    </row>
    <row r="52" spans="1:11" x14ac:dyDescent="0.25">
      <c r="A52" s="7">
        <v>50</v>
      </c>
      <c r="B52" s="7" t="str">
        <f>VLOOKUP(A52,Data!$A$2:$L$4115,6,FALSE)</f>
        <v>successful</v>
      </c>
      <c r="C52" s="7">
        <f>VLOOKUP(A52,Data!$A$2:$L$4115,12,FALSE)</f>
        <v>22</v>
      </c>
      <c r="E52" s="7">
        <v>210</v>
      </c>
      <c r="F52" s="7" t="str">
        <f>VLOOKUP(E52,Data!$A$2:$L$4115,6,FALSE)</f>
        <v>failed</v>
      </c>
      <c r="G52" s="7">
        <f>VLOOKUP(E52,Data!$A$2:$L$4115,12,FALSE)</f>
        <v>33</v>
      </c>
      <c r="I52" s="7">
        <v>610</v>
      </c>
      <c r="J52" s="7" t="str">
        <f>VLOOKUP(I52,Data!$A$2:$L$4115,6,FALSE)</f>
        <v>canceled</v>
      </c>
      <c r="K52" s="7">
        <f>VLOOKUP(I52,Data!$A$2:$L$4115,12,FALSE)</f>
        <v>0</v>
      </c>
    </row>
    <row r="53" spans="1:11" x14ac:dyDescent="0.25">
      <c r="A53" s="7">
        <v>51</v>
      </c>
      <c r="B53" s="7" t="str">
        <f>VLOOKUP(A53,Data!$A$2:$L$4115,6,FALSE)</f>
        <v>successful</v>
      </c>
      <c r="C53" s="7">
        <f>VLOOKUP(A53,Data!$A$2:$L$4115,12,FALSE)</f>
        <v>119</v>
      </c>
      <c r="E53" s="7">
        <v>211</v>
      </c>
      <c r="F53" s="7" t="str">
        <f>VLOOKUP(E53,Data!$A$2:$L$4115,6,FALSE)</f>
        <v>failed</v>
      </c>
      <c r="G53" s="7">
        <f>VLOOKUP(E53,Data!$A$2:$L$4115,12,FALSE)</f>
        <v>12</v>
      </c>
      <c r="I53" s="7">
        <v>611</v>
      </c>
      <c r="J53" s="7" t="str">
        <f>VLOOKUP(I53,Data!$A$2:$L$4115,6,FALSE)</f>
        <v>canceled</v>
      </c>
      <c r="K53" s="7">
        <f>VLOOKUP(I53,Data!$A$2:$L$4115,12,FALSE)</f>
        <v>0</v>
      </c>
    </row>
    <row r="54" spans="1:11" x14ac:dyDescent="0.25">
      <c r="A54" s="7">
        <v>52</v>
      </c>
      <c r="B54" s="7" t="str">
        <f>VLOOKUP(A54,Data!$A$2:$L$4115,6,FALSE)</f>
        <v>successful</v>
      </c>
      <c r="C54" s="7">
        <f>VLOOKUP(A54,Data!$A$2:$L$4115,12,FALSE)</f>
        <v>52</v>
      </c>
      <c r="E54" s="7">
        <v>212</v>
      </c>
      <c r="F54" s="7" t="str">
        <f>VLOOKUP(E54,Data!$A$2:$L$4115,6,FALSE)</f>
        <v>failed</v>
      </c>
      <c r="G54" s="7">
        <f>VLOOKUP(E54,Data!$A$2:$L$4115,12,FALSE)</f>
        <v>1</v>
      </c>
      <c r="I54" s="7">
        <v>612</v>
      </c>
      <c r="J54" s="7" t="str">
        <f>VLOOKUP(I54,Data!$A$2:$L$4115,6,FALSE)</f>
        <v>canceled</v>
      </c>
      <c r="K54" s="7">
        <f>VLOOKUP(I54,Data!$A$2:$L$4115,12,FALSE)</f>
        <v>0</v>
      </c>
    </row>
    <row r="55" spans="1:11" x14ac:dyDescent="0.25">
      <c r="A55" s="7">
        <v>53</v>
      </c>
      <c r="B55" s="7" t="str">
        <f>VLOOKUP(A55,Data!$A$2:$L$4115,6,FALSE)</f>
        <v>successful</v>
      </c>
      <c r="C55" s="7">
        <f>VLOOKUP(A55,Data!$A$2:$L$4115,12,FALSE)</f>
        <v>117</v>
      </c>
      <c r="E55" s="7">
        <v>213</v>
      </c>
      <c r="F55" s="7" t="str">
        <f>VLOOKUP(E55,Data!$A$2:$L$4115,6,FALSE)</f>
        <v>failed</v>
      </c>
      <c r="G55" s="7">
        <f>VLOOKUP(E55,Data!$A$2:$L$4115,12,FALSE)</f>
        <v>1</v>
      </c>
      <c r="I55" s="7">
        <v>613</v>
      </c>
      <c r="J55" s="7" t="str">
        <f>VLOOKUP(I55,Data!$A$2:$L$4115,6,FALSE)</f>
        <v>canceled</v>
      </c>
      <c r="K55" s="7">
        <f>VLOOKUP(I55,Data!$A$2:$L$4115,12,FALSE)</f>
        <v>121</v>
      </c>
    </row>
    <row r="56" spans="1:11" x14ac:dyDescent="0.25">
      <c r="A56" s="7">
        <v>54</v>
      </c>
      <c r="B56" s="7" t="str">
        <f>VLOOKUP(A56,Data!$A$2:$L$4115,6,FALSE)</f>
        <v>successful</v>
      </c>
      <c r="C56" s="7">
        <f>VLOOKUP(A56,Data!$A$2:$L$4115,12,FALSE)</f>
        <v>52</v>
      </c>
      <c r="E56" s="7">
        <v>214</v>
      </c>
      <c r="F56" s="7" t="str">
        <f>VLOOKUP(E56,Data!$A$2:$L$4115,6,FALSE)</f>
        <v>failed</v>
      </c>
      <c r="G56" s="7">
        <f>VLOOKUP(E56,Data!$A$2:$L$4115,12,FALSE)</f>
        <v>1</v>
      </c>
      <c r="I56" s="7">
        <v>614</v>
      </c>
      <c r="J56" s="7" t="str">
        <f>VLOOKUP(I56,Data!$A$2:$L$4115,6,FALSE)</f>
        <v>canceled</v>
      </c>
      <c r="K56" s="7">
        <f>VLOOKUP(I56,Data!$A$2:$L$4115,12,FALSE)</f>
        <v>0</v>
      </c>
    </row>
    <row r="57" spans="1:11" x14ac:dyDescent="0.25">
      <c r="A57" s="7">
        <v>55</v>
      </c>
      <c r="B57" s="7" t="str">
        <f>VLOOKUP(A57,Data!$A$2:$L$4115,6,FALSE)</f>
        <v>successful</v>
      </c>
      <c r="C57" s="7">
        <f>VLOOKUP(A57,Data!$A$2:$L$4115,12,FALSE)</f>
        <v>86</v>
      </c>
      <c r="E57" s="7">
        <v>215</v>
      </c>
      <c r="F57" s="7" t="str">
        <f>VLOOKUP(E57,Data!$A$2:$L$4115,6,FALSE)</f>
        <v>failed</v>
      </c>
      <c r="G57" s="7">
        <f>VLOOKUP(E57,Data!$A$2:$L$4115,12,FALSE)</f>
        <v>1</v>
      </c>
      <c r="I57" s="7">
        <v>615</v>
      </c>
      <c r="J57" s="7" t="str">
        <f>VLOOKUP(I57,Data!$A$2:$L$4115,6,FALSE)</f>
        <v>canceled</v>
      </c>
      <c r="K57" s="7">
        <f>VLOOKUP(I57,Data!$A$2:$L$4115,12,FALSE)</f>
        <v>0</v>
      </c>
    </row>
    <row r="58" spans="1:11" x14ac:dyDescent="0.25">
      <c r="A58" s="7">
        <v>56</v>
      </c>
      <c r="B58" s="7" t="str">
        <f>VLOOKUP(A58,Data!$A$2:$L$4115,6,FALSE)</f>
        <v>successful</v>
      </c>
      <c r="C58" s="7">
        <f>VLOOKUP(A58,Data!$A$2:$L$4115,12,FALSE)</f>
        <v>174</v>
      </c>
      <c r="E58" s="7">
        <v>216</v>
      </c>
      <c r="F58" s="7" t="str">
        <f>VLOOKUP(E58,Data!$A$2:$L$4115,6,FALSE)</f>
        <v>failed</v>
      </c>
      <c r="G58" s="7">
        <f>VLOOKUP(E58,Data!$A$2:$L$4115,12,FALSE)</f>
        <v>84</v>
      </c>
      <c r="I58" s="7">
        <v>616</v>
      </c>
      <c r="J58" s="7" t="str">
        <f>VLOOKUP(I58,Data!$A$2:$L$4115,6,FALSE)</f>
        <v>canceled</v>
      </c>
      <c r="K58" s="7">
        <f>VLOOKUP(I58,Data!$A$2:$L$4115,12,FALSE)</f>
        <v>0</v>
      </c>
    </row>
    <row r="59" spans="1:11" x14ac:dyDescent="0.25">
      <c r="A59" s="7">
        <v>57</v>
      </c>
      <c r="B59" s="7" t="str">
        <f>VLOOKUP(A59,Data!$A$2:$L$4115,6,FALSE)</f>
        <v>successful</v>
      </c>
      <c r="C59" s="7">
        <f>VLOOKUP(A59,Data!$A$2:$L$4115,12,FALSE)</f>
        <v>69</v>
      </c>
      <c r="E59" s="7">
        <v>217</v>
      </c>
      <c r="F59" s="7" t="str">
        <f>VLOOKUP(E59,Data!$A$2:$L$4115,6,FALSE)</f>
        <v>failed</v>
      </c>
      <c r="G59" s="7">
        <f>VLOOKUP(E59,Data!$A$2:$L$4115,12,FALSE)</f>
        <v>38</v>
      </c>
      <c r="I59" s="7">
        <v>617</v>
      </c>
      <c r="J59" s="7" t="str">
        <f>VLOOKUP(I59,Data!$A$2:$L$4115,6,FALSE)</f>
        <v>canceled</v>
      </c>
      <c r="K59" s="7">
        <f>VLOOKUP(I59,Data!$A$2:$L$4115,12,FALSE)</f>
        <v>3</v>
      </c>
    </row>
    <row r="60" spans="1:11" x14ac:dyDescent="0.25">
      <c r="A60" s="7">
        <v>58</v>
      </c>
      <c r="B60" s="7" t="str">
        <f>VLOOKUP(A60,Data!$A$2:$L$4115,6,FALSE)</f>
        <v>successful</v>
      </c>
      <c r="C60" s="7">
        <f>VLOOKUP(A60,Data!$A$2:$L$4115,12,FALSE)</f>
        <v>75</v>
      </c>
      <c r="E60" s="7">
        <v>218</v>
      </c>
      <c r="F60" s="7" t="str">
        <f>VLOOKUP(E60,Data!$A$2:$L$4115,6,FALSE)</f>
        <v>failed</v>
      </c>
      <c r="G60" s="7">
        <f>VLOOKUP(E60,Data!$A$2:$L$4115,12,FALSE)</f>
        <v>1</v>
      </c>
      <c r="I60" s="7">
        <v>618</v>
      </c>
      <c r="J60" s="7" t="str">
        <f>VLOOKUP(I60,Data!$A$2:$L$4115,6,FALSE)</f>
        <v>canceled</v>
      </c>
      <c r="K60" s="7">
        <f>VLOOKUP(I60,Data!$A$2:$L$4115,12,FALSE)</f>
        <v>0</v>
      </c>
    </row>
    <row r="61" spans="1:11" x14ac:dyDescent="0.25">
      <c r="A61" s="7">
        <v>59</v>
      </c>
      <c r="B61" s="7" t="str">
        <f>VLOOKUP(A61,Data!$A$2:$L$4115,6,FALSE)</f>
        <v>successful</v>
      </c>
      <c r="C61" s="7">
        <f>VLOOKUP(A61,Data!$A$2:$L$4115,12,FALSE)</f>
        <v>33</v>
      </c>
      <c r="E61" s="7">
        <v>219</v>
      </c>
      <c r="F61" s="7" t="str">
        <f>VLOOKUP(E61,Data!$A$2:$L$4115,6,FALSE)</f>
        <v>failed</v>
      </c>
      <c r="G61" s="7">
        <f>VLOOKUP(E61,Data!$A$2:$L$4115,12,FALSE)</f>
        <v>76</v>
      </c>
      <c r="I61" s="7">
        <v>619</v>
      </c>
      <c r="J61" s="7" t="str">
        <f>VLOOKUP(I61,Data!$A$2:$L$4115,6,FALSE)</f>
        <v>canceled</v>
      </c>
      <c r="K61" s="7">
        <f>VLOOKUP(I61,Data!$A$2:$L$4115,12,FALSE)</f>
        <v>1</v>
      </c>
    </row>
    <row r="62" spans="1:11" x14ac:dyDescent="0.25">
      <c r="A62" s="7">
        <v>60</v>
      </c>
      <c r="B62" s="7" t="str">
        <f>VLOOKUP(A62,Data!$A$2:$L$4115,6,FALSE)</f>
        <v>successful</v>
      </c>
      <c r="C62" s="7">
        <f>VLOOKUP(A62,Data!$A$2:$L$4115,12,FALSE)</f>
        <v>108</v>
      </c>
      <c r="E62" s="7">
        <v>220</v>
      </c>
      <c r="F62" s="7" t="str">
        <f>VLOOKUP(E62,Data!$A$2:$L$4115,6,FALSE)</f>
        <v>failed</v>
      </c>
      <c r="G62" s="7">
        <f>VLOOKUP(E62,Data!$A$2:$L$4115,12,FALSE)</f>
        <v>3</v>
      </c>
      <c r="I62" s="7">
        <v>620</v>
      </c>
      <c r="J62" s="7" t="str">
        <f>VLOOKUP(I62,Data!$A$2:$L$4115,6,FALSE)</f>
        <v>canceled</v>
      </c>
      <c r="K62" s="7">
        <f>VLOOKUP(I62,Data!$A$2:$L$4115,12,FALSE)</f>
        <v>1</v>
      </c>
    </row>
    <row r="63" spans="1:11" x14ac:dyDescent="0.25">
      <c r="A63" s="7">
        <v>61</v>
      </c>
      <c r="B63" s="7" t="str">
        <f>VLOOKUP(A63,Data!$A$2:$L$4115,6,FALSE)</f>
        <v>successful</v>
      </c>
      <c r="C63" s="7">
        <f>VLOOKUP(A63,Data!$A$2:$L$4115,12,FALSE)</f>
        <v>23</v>
      </c>
      <c r="E63" s="7">
        <v>221</v>
      </c>
      <c r="F63" s="7" t="str">
        <f>VLOOKUP(E63,Data!$A$2:$L$4115,6,FALSE)</f>
        <v>failed</v>
      </c>
      <c r="G63" s="7">
        <f>VLOOKUP(E63,Data!$A$2:$L$4115,12,FALSE)</f>
        <v>0</v>
      </c>
      <c r="I63" s="7">
        <v>621</v>
      </c>
      <c r="J63" s="7" t="str">
        <f>VLOOKUP(I63,Data!$A$2:$L$4115,6,FALSE)</f>
        <v>canceled</v>
      </c>
      <c r="K63" s="7">
        <f>VLOOKUP(I63,Data!$A$2:$L$4115,12,FALSE)</f>
        <v>3</v>
      </c>
    </row>
    <row r="64" spans="1:11" x14ac:dyDescent="0.25">
      <c r="A64" s="7">
        <v>62</v>
      </c>
      <c r="B64" s="7" t="str">
        <f>VLOOKUP(A64,Data!$A$2:$L$4115,6,FALSE)</f>
        <v>successful</v>
      </c>
      <c r="C64" s="7">
        <f>VLOOKUP(A64,Data!$A$2:$L$4115,12,FALSE)</f>
        <v>48</v>
      </c>
      <c r="E64" s="7">
        <v>222</v>
      </c>
      <c r="F64" s="7" t="str">
        <f>VLOOKUP(E64,Data!$A$2:$L$4115,6,FALSE)</f>
        <v>failed</v>
      </c>
      <c r="G64" s="7">
        <f>VLOOKUP(E64,Data!$A$2:$L$4115,12,FALSE)</f>
        <v>2</v>
      </c>
      <c r="I64" s="7">
        <v>622</v>
      </c>
      <c r="J64" s="7" t="str">
        <f>VLOOKUP(I64,Data!$A$2:$L$4115,6,FALSE)</f>
        <v>canceled</v>
      </c>
      <c r="K64" s="7">
        <f>VLOOKUP(I64,Data!$A$2:$L$4115,12,FALSE)</f>
        <v>9</v>
      </c>
    </row>
    <row r="65" spans="1:11" x14ac:dyDescent="0.25">
      <c r="A65" s="7">
        <v>63</v>
      </c>
      <c r="B65" s="7" t="str">
        <f>VLOOKUP(A65,Data!$A$2:$L$4115,6,FALSE)</f>
        <v>successful</v>
      </c>
      <c r="C65" s="7">
        <f>VLOOKUP(A65,Data!$A$2:$L$4115,12,FALSE)</f>
        <v>64</v>
      </c>
      <c r="E65" s="7">
        <v>223</v>
      </c>
      <c r="F65" s="7" t="str">
        <f>VLOOKUP(E65,Data!$A$2:$L$4115,6,FALSE)</f>
        <v>failed</v>
      </c>
      <c r="G65" s="7">
        <f>VLOOKUP(E65,Data!$A$2:$L$4115,12,FALSE)</f>
        <v>0</v>
      </c>
      <c r="I65" s="7">
        <v>623</v>
      </c>
      <c r="J65" s="7" t="str">
        <f>VLOOKUP(I65,Data!$A$2:$L$4115,6,FALSE)</f>
        <v>canceled</v>
      </c>
      <c r="K65" s="7">
        <f>VLOOKUP(I65,Data!$A$2:$L$4115,12,FALSE)</f>
        <v>0</v>
      </c>
    </row>
    <row r="66" spans="1:11" x14ac:dyDescent="0.25">
      <c r="A66" s="7">
        <v>64</v>
      </c>
      <c r="B66" s="7" t="str">
        <f>VLOOKUP(A66,Data!$A$2:$L$4115,6,FALSE)</f>
        <v>successful</v>
      </c>
      <c r="C66" s="7">
        <f>VLOOKUP(A66,Data!$A$2:$L$4115,12,FALSE)</f>
        <v>24</v>
      </c>
      <c r="E66" s="7">
        <v>224</v>
      </c>
      <c r="F66" s="7" t="str">
        <f>VLOOKUP(E66,Data!$A$2:$L$4115,6,FALSE)</f>
        <v>failed</v>
      </c>
      <c r="G66" s="7">
        <f>VLOOKUP(E66,Data!$A$2:$L$4115,12,FALSE)</f>
        <v>0</v>
      </c>
      <c r="I66" s="7">
        <v>624</v>
      </c>
      <c r="J66" s="7" t="str">
        <f>VLOOKUP(I66,Data!$A$2:$L$4115,6,FALSE)</f>
        <v>canceled</v>
      </c>
      <c r="K66" s="7">
        <f>VLOOKUP(I66,Data!$A$2:$L$4115,12,FALSE)</f>
        <v>0</v>
      </c>
    </row>
    <row r="67" spans="1:11" x14ac:dyDescent="0.25">
      <c r="A67" s="7">
        <v>65</v>
      </c>
      <c r="B67" s="7" t="str">
        <f>VLOOKUP(A67,Data!$A$2:$L$4115,6,FALSE)</f>
        <v>successful</v>
      </c>
      <c r="C67" s="7">
        <f>VLOOKUP(A67,Data!$A$2:$L$4115,12,FALSE)</f>
        <v>57</v>
      </c>
      <c r="E67" s="7">
        <v>225</v>
      </c>
      <c r="F67" s="7" t="str">
        <f>VLOOKUP(E67,Data!$A$2:$L$4115,6,FALSE)</f>
        <v>failed</v>
      </c>
      <c r="G67" s="7">
        <f>VLOOKUP(E67,Data!$A$2:$L$4115,12,FALSE)</f>
        <v>0</v>
      </c>
      <c r="I67" s="7">
        <v>625</v>
      </c>
      <c r="J67" s="7" t="str">
        <f>VLOOKUP(I67,Data!$A$2:$L$4115,6,FALSE)</f>
        <v>canceled</v>
      </c>
      <c r="K67" s="7">
        <f>VLOOKUP(I67,Data!$A$2:$L$4115,12,FALSE)</f>
        <v>0</v>
      </c>
    </row>
    <row r="68" spans="1:11" x14ac:dyDescent="0.25">
      <c r="A68" s="7">
        <v>66</v>
      </c>
      <c r="B68" s="7" t="str">
        <f>VLOOKUP(A68,Data!$A$2:$L$4115,6,FALSE)</f>
        <v>successful</v>
      </c>
      <c r="C68" s="7">
        <f>VLOOKUP(A68,Data!$A$2:$L$4115,12,FALSE)</f>
        <v>26</v>
      </c>
      <c r="E68" s="7">
        <v>226</v>
      </c>
      <c r="F68" s="7" t="str">
        <f>VLOOKUP(E68,Data!$A$2:$L$4115,6,FALSE)</f>
        <v>failed</v>
      </c>
      <c r="G68" s="7">
        <f>VLOOKUP(E68,Data!$A$2:$L$4115,12,FALSE)</f>
        <v>2</v>
      </c>
      <c r="I68" s="7">
        <v>626</v>
      </c>
      <c r="J68" s="7" t="str">
        <f>VLOOKUP(I68,Data!$A$2:$L$4115,6,FALSE)</f>
        <v>canceled</v>
      </c>
      <c r="K68" s="7">
        <f>VLOOKUP(I68,Data!$A$2:$L$4115,12,FALSE)</f>
        <v>39</v>
      </c>
    </row>
    <row r="69" spans="1:11" x14ac:dyDescent="0.25">
      <c r="A69" s="7">
        <v>67</v>
      </c>
      <c r="B69" s="7" t="str">
        <f>VLOOKUP(A69,Data!$A$2:$L$4115,6,FALSE)</f>
        <v>successful</v>
      </c>
      <c r="C69" s="7">
        <f>VLOOKUP(A69,Data!$A$2:$L$4115,12,FALSE)</f>
        <v>20</v>
      </c>
      <c r="E69" s="7">
        <v>227</v>
      </c>
      <c r="F69" s="7" t="str">
        <f>VLOOKUP(E69,Data!$A$2:$L$4115,6,FALSE)</f>
        <v>failed</v>
      </c>
      <c r="G69" s="7">
        <f>VLOOKUP(E69,Data!$A$2:$L$4115,12,FALSE)</f>
        <v>0</v>
      </c>
      <c r="I69" s="7">
        <v>627</v>
      </c>
      <c r="J69" s="7" t="str">
        <f>VLOOKUP(I69,Data!$A$2:$L$4115,6,FALSE)</f>
        <v>canceled</v>
      </c>
      <c r="K69" s="7">
        <f>VLOOKUP(I69,Data!$A$2:$L$4115,12,FALSE)</f>
        <v>1</v>
      </c>
    </row>
    <row r="70" spans="1:11" x14ac:dyDescent="0.25">
      <c r="A70" s="7">
        <v>68</v>
      </c>
      <c r="B70" s="7" t="str">
        <f>VLOOKUP(A70,Data!$A$2:$L$4115,6,FALSE)</f>
        <v>successful</v>
      </c>
      <c r="C70" s="7">
        <f>VLOOKUP(A70,Data!$A$2:$L$4115,12,FALSE)</f>
        <v>36</v>
      </c>
      <c r="E70" s="7">
        <v>228</v>
      </c>
      <c r="F70" s="7" t="str">
        <f>VLOOKUP(E70,Data!$A$2:$L$4115,6,FALSE)</f>
        <v>failed</v>
      </c>
      <c r="G70" s="7">
        <f>VLOOKUP(E70,Data!$A$2:$L$4115,12,FALSE)</f>
        <v>0</v>
      </c>
      <c r="I70" s="7">
        <v>628</v>
      </c>
      <c r="J70" s="7" t="str">
        <f>VLOOKUP(I70,Data!$A$2:$L$4115,6,FALSE)</f>
        <v>canceled</v>
      </c>
      <c r="K70" s="7">
        <f>VLOOKUP(I70,Data!$A$2:$L$4115,12,FALSE)</f>
        <v>0</v>
      </c>
    </row>
    <row r="71" spans="1:11" x14ac:dyDescent="0.25">
      <c r="A71" s="7">
        <v>69</v>
      </c>
      <c r="B71" s="7" t="str">
        <f>VLOOKUP(A71,Data!$A$2:$L$4115,6,FALSE)</f>
        <v>successful</v>
      </c>
      <c r="C71" s="7">
        <f>VLOOKUP(A71,Data!$A$2:$L$4115,12,FALSE)</f>
        <v>178</v>
      </c>
      <c r="E71" s="7">
        <v>229</v>
      </c>
      <c r="F71" s="7" t="str">
        <f>VLOOKUP(E71,Data!$A$2:$L$4115,6,FALSE)</f>
        <v>failed</v>
      </c>
      <c r="G71" s="7">
        <f>VLOOKUP(E71,Data!$A$2:$L$4115,12,FALSE)</f>
        <v>0</v>
      </c>
      <c r="I71" s="7">
        <v>629</v>
      </c>
      <c r="J71" s="7" t="str">
        <f>VLOOKUP(I71,Data!$A$2:$L$4115,6,FALSE)</f>
        <v>canceled</v>
      </c>
      <c r="K71" s="7">
        <f>VLOOKUP(I71,Data!$A$2:$L$4115,12,FALSE)</f>
        <v>3</v>
      </c>
    </row>
    <row r="72" spans="1:11" x14ac:dyDescent="0.25">
      <c r="A72" s="7">
        <v>70</v>
      </c>
      <c r="B72" s="7" t="str">
        <f>VLOOKUP(A72,Data!$A$2:$L$4115,6,FALSE)</f>
        <v>successful</v>
      </c>
      <c r="C72" s="7">
        <f>VLOOKUP(A72,Data!$A$2:$L$4115,12,FALSE)</f>
        <v>17</v>
      </c>
      <c r="E72" s="7">
        <v>230</v>
      </c>
      <c r="F72" s="7" t="str">
        <f>VLOOKUP(E72,Data!$A$2:$L$4115,6,FALSE)</f>
        <v>failed</v>
      </c>
      <c r="G72" s="7">
        <f>VLOOKUP(E72,Data!$A$2:$L$4115,12,FALSE)</f>
        <v>2</v>
      </c>
      <c r="I72" s="7">
        <v>630</v>
      </c>
      <c r="J72" s="7" t="str">
        <f>VLOOKUP(I72,Data!$A$2:$L$4115,6,FALSE)</f>
        <v>canceled</v>
      </c>
      <c r="K72" s="7">
        <f>VLOOKUP(I72,Data!$A$2:$L$4115,12,FALSE)</f>
        <v>1</v>
      </c>
    </row>
    <row r="73" spans="1:11" x14ac:dyDescent="0.25">
      <c r="A73" s="7">
        <v>71</v>
      </c>
      <c r="B73" s="7" t="str">
        <f>VLOOKUP(A73,Data!$A$2:$L$4115,6,FALSE)</f>
        <v>successful</v>
      </c>
      <c r="C73" s="7">
        <f>VLOOKUP(A73,Data!$A$2:$L$4115,12,FALSE)</f>
        <v>32</v>
      </c>
      <c r="E73" s="7">
        <v>231</v>
      </c>
      <c r="F73" s="7" t="str">
        <f>VLOOKUP(E73,Data!$A$2:$L$4115,6,FALSE)</f>
        <v>failed</v>
      </c>
      <c r="G73" s="7">
        <f>VLOOKUP(E73,Data!$A$2:$L$4115,12,FALSE)</f>
        <v>0</v>
      </c>
      <c r="I73" s="7">
        <v>631</v>
      </c>
      <c r="J73" s="7" t="str">
        <f>VLOOKUP(I73,Data!$A$2:$L$4115,6,FALSE)</f>
        <v>canceled</v>
      </c>
      <c r="K73" s="7">
        <f>VLOOKUP(I73,Data!$A$2:$L$4115,12,FALSE)</f>
        <v>9</v>
      </c>
    </row>
    <row r="74" spans="1:11" x14ac:dyDescent="0.25">
      <c r="A74" s="7">
        <v>72</v>
      </c>
      <c r="B74" s="7" t="str">
        <f>VLOOKUP(A74,Data!$A$2:$L$4115,6,FALSE)</f>
        <v>successful</v>
      </c>
      <c r="C74" s="7">
        <f>VLOOKUP(A74,Data!$A$2:$L$4115,12,FALSE)</f>
        <v>41</v>
      </c>
      <c r="E74" s="7">
        <v>232</v>
      </c>
      <c r="F74" s="7" t="str">
        <f>VLOOKUP(E74,Data!$A$2:$L$4115,6,FALSE)</f>
        <v>failed</v>
      </c>
      <c r="G74" s="7">
        <f>VLOOKUP(E74,Data!$A$2:$L$4115,12,FALSE)</f>
        <v>7</v>
      </c>
      <c r="I74" s="7">
        <v>632</v>
      </c>
      <c r="J74" s="7" t="str">
        <f>VLOOKUP(I74,Data!$A$2:$L$4115,6,FALSE)</f>
        <v>canceled</v>
      </c>
      <c r="K74" s="7">
        <f>VLOOKUP(I74,Data!$A$2:$L$4115,12,FALSE)</f>
        <v>0</v>
      </c>
    </row>
    <row r="75" spans="1:11" x14ac:dyDescent="0.25">
      <c r="A75" s="7">
        <v>73</v>
      </c>
      <c r="B75" s="7" t="str">
        <f>VLOOKUP(A75,Data!$A$2:$L$4115,6,FALSE)</f>
        <v>successful</v>
      </c>
      <c r="C75" s="7">
        <f>VLOOKUP(A75,Data!$A$2:$L$4115,12,FALSE)</f>
        <v>18</v>
      </c>
      <c r="E75" s="7">
        <v>233</v>
      </c>
      <c r="F75" s="7" t="str">
        <f>VLOOKUP(E75,Data!$A$2:$L$4115,6,FALSE)</f>
        <v>failed</v>
      </c>
      <c r="G75" s="7">
        <f>VLOOKUP(E75,Data!$A$2:$L$4115,12,FALSE)</f>
        <v>0</v>
      </c>
      <c r="I75" s="7">
        <v>633</v>
      </c>
      <c r="J75" s="7" t="str">
        <f>VLOOKUP(I75,Data!$A$2:$L$4115,6,FALSE)</f>
        <v>canceled</v>
      </c>
      <c r="K75" s="7">
        <f>VLOOKUP(I75,Data!$A$2:$L$4115,12,FALSE)</f>
        <v>25</v>
      </c>
    </row>
    <row r="76" spans="1:11" x14ac:dyDescent="0.25">
      <c r="A76" s="7">
        <v>74</v>
      </c>
      <c r="B76" s="7" t="str">
        <f>VLOOKUP(A76,Data!$A$2:$L$4115,6,FALSE)</f>
        <v>successful</v>
      </c>
      <c r="C76" s="7">
        <f>VLOOKUP(A76,Data!$A$2:$L$4115,12,FALSE)</f>
        <v>29</v>
      </c>
      <c r="E76" s="7">
        <v>234</v>
      </c>
      <c r="F76" s="7" t="str">
        <f>VLOOKUP(E76,Data!$A$2:$L$4115,6,FALSE)</f>
        <v>failed</v>
      </c>
      <c r="G76" s="7">
        <f>VLOOKUP(E76,Data!$A$2:$L$4115,12,FALSE)</f>
        <v>5</v>
      </c>
      <c r="I76" s="7">
        <v>634</v>
      </c>
      <c r="J76" s="7" t="str">
        <f>VLOOKUP(I76,Data!$A$2:$L$4115,6,FALSE)</f>
        <v>canceled</v>
      </c>
      <c r="K76" s="7">
        <f>VLOOKUP(I76,Data!$A$2:$L$4115,12,FALSE)</f>
        <v>1</v>
      </c>
    </row>
    <row r="77" spans="1:11" x14ac:dyDescent="0.25">
      <c r="A77" s="7">
        <v>75</v>
      </c>
      <c r="B77" s="7" t="str">
        <f>VLOOKUP(A77,Data!$A$2:$L$4115,6,FALSE)</f>
        <v>successful</v>
      </c>
      <c r="C77" s="7">
        <f>VLOOKUP(A77,Data!$A$2:$L$4115,12,FALSE)</f>
        <v>47</v>
      </c>
      <c r="E77" s="7">
        <v>235</v>
      </c>
      <c r="F77" s="7" t="str">
        <f>VLOOKUP(E77,Data!$A$2:$L$4115,6,FALSE)</f>
        <v>failed</v>
      </c>
      <c r="G77" s="7">
        <f>VLOOKUP(E77,Data!$A$2:$L$4115,12,FALSE)</f>
        <v>0</v>
      </c>
      <c r="I77" s="7">
        <v>635</v>
      </c>
      <c r="J77" s="7" t="str">
        <f>VLOOKUP(I77,Data!$A$2:$L$4115,6,FALSE)</f>
        <v>canceled</v>
      </c>
      <c r="K77" s="7">
        <f>VLOOKUP(I77,Data!$A$2:$L$4115,12,FALSE)</f>
        <v>1</v>
      </c>
    </row>
    <row r="78" spans="1:11" x14ac:dyDescent="0.25">
      <c r="A78" s="7">
        <v>76</v>
      </c>
      <c r="B78" s="7" t="str">
        <f>VLOOKUP(A78,Data!$A$2:$L$4115,6,FALSE)</f>
        <v>successful</v>
      </c>
      <c r="C78" s="7">
        <f>VLOOKUP(A78,Data!$A$2:$L$4115,12,FALSE)</f>
        <v>15</v>
      </c>
      <c r="E78" s="7">
        <v>236</v>
      </c>
      <c r="F78" s="7" t="str">
        <f>VLOOKUP(E78,Data!$A$2:$L$4115,6,FALSE)</f>
        <v>failed</v>
      </c>
      <c r="G78" s="7">
        <f>VLOOKUP(E78,Data!$A$2:$L$4115,12,FALSE)</f>
        <v>0</v>
      </c>
      <c r="I78" s="7">
        <v>636</v>
      </c>
      <c r="J78" s="7" t="str">
        <f>VLOOKUP(I78,Data!$A$2:$L$4115,6,FALSE)</f>
        <v>canceled</v>
      </c>
      <c r="K78" s="7">
        <f>VLOOKUP(I78,Data!$A$2:$L$4115,12,FALSE)</f>
        <v>1</v>
      </c>
    </row>
    <row r="79" spans="1:11" x14ac:dyDescent="0.25">
      <c r="A79" s="7">
        <v>77</v>
      </c>
      <c r="B79" s="7" t="str">
        <f>VLOOKUP(A79,Data!$A$2:$L$4115,6,FALSE)</f>
        <v>successful</v>
      </c>
      <c r="C79" s="7">
        <f>VLOOKUP(A79,Data!$A$2:$L$4115,12,FALSE)</f>
        <v>26</v>
      </c>
      <c r="E79" s="7">
        <v>237</v>
      </c>
      <c r="F79" s="7" t="str">
        <f>VLOOKUP(E79,Data!$A$2:$L$4115,6,FALSE)</f>
        <v>failed</v>
      </c>
      <c r="G79" s="7">
        <f>VLOOKUP(E79,Data!$A$2:$L$4115,12,FALSE)</f>
        <v>1</v>
      </c>
      <c r="I79" s="7">
        <v>637</v>
      </c>
      <c r="J79" s="7" t="str">
        <f>VLOOKUP(I79,Data!$A$2:$L$4115,6,FALSE)</f>
        <v>canceled</v>
      </c>
      <c r="K79" s="7">
        <f>VLOOKUP(I79,Data!$A$2:$L$4115,12,FALSE)</f>
        <v>0</v>
      </c>
    </row>
    <row r="80" spans="1:11" x14ac:dyDescent="0.25">
      <c r="A80" s="7">
        <v>78</v>
      </c>
      <c r="B80" s="7" t="str">
        <f>VLOOKUP(A80,Data!$A$2:$L$4115,6,FALSE)</f>
        <v>successful</v>
      </c>
      <c r="C80" s="7">
        <f>VLOOKUP(A80,Data!$A$2:$L$4115,12,FALSE)</f>
        <v>35</v>
      </c>
      <c r="E80" s="7">
        <v>238</v>
      </c>
      <c r="F80" s="7" t="str">
        <f>VLOOKUP(E80,Data!$A$2:$L$4115,6,FALSE)</f>
        <v>failed</v>
      </c>
      <c r="G80" s="7">
        <f>VLOOKUP(E80,Data!$A$2:$L$4115,12,FALSE)</f>
        <v>0</v>
      </c>
      <c r="I80" s="7">
        <v>638</v>
      </c>
      <c r="J80" s="7" t="str">
        <f>VLOOKUP(I80,Data!$A$2:$L$4115,6,FALSE)</f>
        <v>canceled</v>
      </c>
      <c r="K80" s="7">
        <f>VLOOKUP(I80,Data!$A$2:$L$4115,12,FALSE)</f>
        <v>6</v>
      </c>
    </row>
    <row r="81" spans="1:11" x14ac:dyDescent="0.25">
      <c r="A81" s="7">
        <v>79</v>
      </c>
      <c r="B81" s="7" t="str">
        <f>VLOOKUP(A81,Data!$A$2:$L$4115,6,FALSE)</f>
        <v>successful</v>
      </c>
      <c r="C81" s="7">
        <f>VLOOKUP(A81,Data!$A$2:$L$4115,12,FALSE)</f>
        <v>41</v>
      </c>
      <c r="E81" s="7">
        <v>239</v>
      </c>
      <c r="F81" s="7" t="str">
        <f>VLOOKUP(E81,Data!$A$2:$L$4115,6,FALSE)</f>
        <v>failed</v>
      </c>
      <c r="G81" s="7">
        <f>VLOOKUP(E81,Data!$A$2:$L$4115,12,FALSE)</f>
        <v>5</v>
      </c>
      <c r="I81" s="7">
        <v>639</v>
      </c>
      <c r="J81" s="7" t="str">
        <f>VLOOKUP(I81,Data!$A$2:$L$4115,6,FALSE)</f>
        <v>canceled</v>
      </c>
      <c r="K81" s="7">
        <f>VLOOKUP(I81,Data!$A$2:$L$4115,12,FALSE)</f>
        <v>1</v>
      </c>
    </row>
    <row r="82" spans="1:11" x14ac:dyDescent="0.25">
      <c r="A82" s="7">
        <v>80</v>
      </c>
      <c r="B82" s="7" t="str">
        <f>VLOOKUP(A82,Data!$A$2:$L$4115,6,FALSE)</f>
        <v>successful</v>
      </c>
      <c r="C82" s="7">
        <f>VLOOKUP(A82,Data!$A$2:$L$4115,12,FALSE)</f>
        <v>47</v>
      </c>
      <c r="E82" s="7">
        <v>420</v>
      </c>
      <c r="F82" s="7" t="str">
        <f>VLOOKUP(E82,Data!$A$2:$L$4115,6,FALSE)</f>
        <v>failed</v>
      </c>
      <c r="G82" s="7">
        <f>VLOOKUP(E82,Data!$A$2:$L$4115,12,FALSE)</f>
        <v>3</v>
      </c>
      <c r="I82" s="7">
        <v>1000</v>
      </c>
      <c r="J82" s="7" t="str">
        <f>VLOOKUP(I82,Data!$A$2:$L$4115,6,FALSE)</f>
        <v>canceled</v>
      </c>
      <c r="K82" s="7">
        <f>VLOOKUP(I82,Data!$A$2:$L$4115,12,FALSE)</f>
        <v>6</v>
      </c>
    </row>
    <row r="83" spans="1:11" x14ac:dyDescent="0.25">
      <c r="A83" s="7">
        <v>81</v>
      </c>
      <c r="B83" s="7" t="str">
        <f>VLOOKUP(A83,Data!$A$2:$L$4115,6,FALSE)</f>
        <v>successful</v>
      </c>
      <c r="C83" s="7">
        <f>VLOOKUP(A83,Data!$A$2:$L$4115,12,FALSE)</f>
        <v>28</v>
      </c>
      <c r="E83" s="7">
        <v>421</v>
      </c>
      <c r="F83" s="7" t="str">
        <f>VLOOKUP(E83,Data!$A$2:$L$4115,6,FALSE)</f>
        <v>failed</v>
      </c>
      <c r="G83" s="7">
        <f>VLOOKUP(E83,Data!$A$2:$L$4115,12,FALSE)</f>
        <v>6</v>
      </c>
      <c r="I83" s="7">
        <v>1001</v>
      </c>
      <c r="J83" s="7" t="str">
        <f>VLOOKUP(I83,Data!$A$2:$L$4115,6,FALSE)</f>
        <v>canceled</v>
      </c>
      <c r="K83" s="7">
        <f>VLOOKUP(I83,Data!$A$2:$L$4115,12,FALSE)</f>
        <v>4</v>
      </c>
    </row>
    <row r="84" spans="1:11" x14ac:dyDescent="0.25">
      <c r="A84" s="7">
        <v>82</v>
      </c>
      <c r="B84" s="7" t="str">
        <f>VLOOKUP(A84,Data!$A$2:$L$4115,6,FALSE)</f>
        <v>successful</v>
      </c>
      <c r="C84" s="7">
        <f>VLOOKUP(A84,Data!$A$2:$L$4115,12,FALSE)</f>
        <v>100</v>
      </c>
      <c r="E84" s="7">
        <v>422</v>
      </c>
      <c r="F84" s="7" t="str">
        <f>VLOOKUP(E84,Data!$A$2:$L$4115,6,FALSE)</f>
        <v>failed</v>
      </c>
      <c r="G84" s="7">
        <f>VLOOKUP(E84,Data!$A$2:$L$4115,12,FALSE)</f>
        <v>12</v>
      </c>
      <c r="I84" s="7">
        <v>1002</v>
      </c>
      <c r="J84" s="7" t="str">
        <f>VLOOKUP(I84,Data!$A$2:$L$4115,6,FALSE)</f>
        <v>canceled</v>
      </c>
      <c r="K84" s="7">
        <f>VLOOKUP(I84,Data!$A$2:$L$4115,12,FALSE)</f>
        <v>22</v>
      </c>
    </row>
    <row r="85" spans="1:11" x14ac:dyDescent="0.25">
      <c r="A85" s="7">
        <v>83</v>
      </c>
      <c r="B85" s="7" t="str">
        <f>VLOOKUP(A85,Data!$A$2:$L$4115,6,FALSE)</f>
        <v>successful</v>
      </c>
      <c r="C85" s="7">
        <f>VLOOKUP(A85,Data!$A$2:$L$4115,12,FALSE)</f>
        <v>13</v>
      </c>
      <c r="E85" s="7">
        <v>423</v>
      </c>
      <c r="F85" s="7" t="str">
        <f>VLOOKUP(E85,Data!$A$2:$L$4115,6,FALSE)</f>
        <v>failed</v>
      </c>
      <c r="G85" s="7">
        <f>VLOOKUP(E85,Data!$A$2:$L$4115,12,FALSE)</f>
        <v>13</v>
      </c>
      <c r="I85" s="7">
        <v>1003</v>
      </c>
      <c r="J85" s="7" t="str">
        <f>VLOOKUP(I85,Data!$A$2:$L$4115,6,FALSE)</f>
        <v>canceled</v>
      </c>
      <c r="K85" s="7">
        <f>VLOOKUP(I85,Data!$A$2:$L$4115,12,FALSE)</f>
        <v>15</v>
      </c>
    </row>
    <row r="86" spans="1:11" x14ac:dyDescent="0.25">
      <c r="A86" s="7">
        <v>84</v>
      </c>
      <c r="B86" s="7" t="str">
        <f>VLOOKUP(A86,Data!$A$2:$L$4115,6,FALSE)</f>
        <v>successful</v>
      </c>
      <c r="C86" s="7">
        <f>VLOOKUP(A86,Data!$A$2:$L$4115,12,FALSE)</f>
        <v>7</v>
      </c>
      <c r="E86" s="7">
        <v>424</v>
      </c>
      <c r="F86" s="7" t="str">
        <f>VLOOKUP(E86,Data!$A$2:$L$4115,6,FALSE)</f>
        <v>failed</v>
      </c>
      <c r="G86" s="7">
        <f>VLOOKUP(E86,Data!$A$2:$L$4115,12,FALSE)</f>
        <v>5</v>
      </c>
      <c r="I86" s="7">
        <v>1004</v>
      </c>
      <c r="J86" s="7" t="str">
        <f>VLOOKUP(I86,Data!$A$2:$L$4115,6,FALSE)</f>
        <v>canceled</v>
      </c>
      <c r="K86" s="7">
        <f>VLOOKUP(I86,Data!$A$2:$L$4115,12,FALSE)</f>
        <v>95</v>
      </c>
    </row>
    <row r="87" spans="1:11" x14ac:dyDescent="0.25">
      <c r="A87" s="7">
        <v>85</v>
      </c>
      <c r="B87" s="7" t="str">
        <f>VLOOKUP(A87,Data!$A$2:$L$4115,6,FALSE)</f>
        <v>successful</v>
      </c>
      <c r="C87" s="7">
        <f>VLOOKUP(A87,Data!$A$2:$L$4115,12,FALSE)</f>
        <v>21</v>
      </c>
      <c r="E87" s="7">
        <v>425</v>
      </c>
      <c r="F87" s="7" t="str">
        <f>VLOOKUP(E87,Data!$A$2:$L$4115,6,FALSE)</f>
        <v>failed</v>
      </c>
      <c r="G87" s="7">
        <f>VLOOKUP(E87,Data!$A$2:$L$4115,12,FALSE)</f>
        <v>2</v>
      </c>
      <c r="I87" s="7">
        <v>1005</v>
      </c>
      <c r="J87" s="7" t="str">
        <f>VLOOKUP(I87,Data!$A$2:$L$4115,6,FALSE)</f>
        <v>canceled</v>
      </c>
      <c r="K87" s="7">
        <f>VLOOKUP(I87,Data!$A$2:$L$4115,12,FALSE)</f>
        <v>161</v>
      </c>
    </row>
    <row r="88" spans="1:11" x14ac:dyDescent="0.25">
      <c r="A88" s="7">
        <v>86</v>
      </c>
      <c r="B88" s="7" t="str">
        <f>VLOOKUP(A88,Data!$A$2:$L$4115,6,FALSE)</f>
        <v>successful</v>
      </c>
      <c r="C88" s="7">
        <f>VLOOKUP(A88,Data!$A$2:$L$4115,12,FALSE)</f>
        <v>17</v>
      </c>
      <c r="E88" s="7">
        <v>426</v>
      </c>
      <c r="F88" s="7" t="str">
        <f>VLOOKUP(E88,Data!$A$2:$L$4115,6,FALSE)</f>
        <v>failed</v>
      </c>
      <c r="G88" s="7">
        <f>VLOOKUP(E88,Data!$A$2:$L$4115,12,FALSE)</f>
        <v>8</v>
      </c>
      <c r="I88" s="7">
        <v>1006</v>
      </c>
      <c r="J88" s="7" t="str">
        <f>VLOOKUP(I88,Data!$A$2:$L$4115,6,FALSE)</f>
        <v>canceled</v>
      </c>
      <c r="K88" s="7">
        <f>VLOOKUP(I88,Data!$A$2:$L$4115,12,FALSE)</f>
        <v>8</v>
      </c>
    </row>
    <row r="89" spans="1:11" x14ac:dyDescent="0.25">
      <c r="A89" s="7">
        <v>87</v>
      </c>
      <c r="B89" s="7" t="str">
        <f>VLOOKUP(A89,Data!$A$2:$L$4115,6,FALSE)</f>
        <v>successful</v>
      </c>
      <c r="C89" s="7">
        <f>VLOOKUP(A89,Data!$A$2:$L$4115,12,FALSE)</f>
        <v>25</v>
      </c>
      <c r="E89" s="7">
        <v>427</v>
      </c>
      <c r="F89" s="7" t="str">
        <f>VLOOKUP(E89,Data!$A$2:$L$4115,6,FALSE)</f>
        <v>failed</v>
      </c>
      <c r="G89" s="7">
        <f>VLOOKUP(E89,Data!$A$2:$L$4115,12,FALSE)</f>
        <v>0</v>
      </c>
      <c r="I89" s="7">
        <v>1007</v>
      </c>
      <c r="J89" s="7" t="str">
        <f>VLOOKUP(I89,Data!$A$2:$L$4115,6,FALSE)</f>
        <v>canceled</v>
      </c>
      <c r="K89" s="7">
        <f>VLOOKUP(I89,Data!$A$2:$L$4115,12,FALSE)</f>
        <v>76</v>
      </c>
    </row>
    <row r="90" spans="1:11" x14ac:dyDescent="0.25">
      <c r="A90" s="7">
        <v>88</v>
      </c>
      <c r="B90" s="7" t="str">
        <f>VLOOKUP(A90,Data!$A$2:$L$4115,6,FALSE)</f>
        <v>successful</v>
      </c>
      <c r="C90" s="7">
        <f>VLOOKUP(A90,Data!$A$2:$L$4115,12,FALSE)</f>
        <v>60</v>
      </c>
      <c r="E90" s="7">
        <v>428</v>
      </c>
      <c r="F90" s="7" t="str">
        <f>VLOOKUP(E90,Data!$A$2:$L$4115,6,FALSE)</f>
        <v>failed</v>
      </c>
      <c r="G90" s="7">
        <f>VLOOKUP(E90,Data!$A$2:$L$4115,12,FALSE)</f>
        <v>13</v>
      </c>
      <c r="I90" s="7">
        <v>1008</v>
      </c>
      <c r="J90" s="7" t="str">
        <f>VLOOKUP(I90,Data!$A$2:$L$4115,6,FALSE)</f>
        <v>canceled</v>
      </c>
      <c r="K90" s="7">
        <f>VLOOKUP(I90,Data!$A$2:$L$4115,12,FALSE)</f>
        <v>1</v>
      </c>
    </row>
    <row r="91" spans="1:11" x14ac:dyDescent="0.25">
      <c r="A91" s="7">
        <v>89</v>
      </c>
      <c r="B91" s="7" t="str">
        <f>VLOOKUP(A91,Data!$A$2:$L$4115,6,FALSE)</f>
        <v>successful</v>
      </c>
      <c r="C91" s="7">
        <f>VLOOKUP(A91,Data!$A$2:$L$4115,12,FALSE)</f>
        <v>56</v>
      </c>
      <c r="E91" s="7">
        <v>429</v>
      </c>
      <c r="F91" s="7" t="str">
        <f>VLOOKUP(E91,Data!$A$2:$L$4115,6,FALSE)</f>
        <v>failed</v>
      </c>
      <c r="G91" s="7">
        <f>VLOOKUP(E91,Data!$A$2:$L$4115,12,FALSE)</f>
        <v>0</v>
      </c>
      <c r="I91" s="7">
        <v>1009</v>
      </c>
      <c r="J91" s="7" t="str">
        <f>VLOOKUP(I91,Data!$A$2:$L$4115,6,FALSE)</f>
        <v>canceled</v>
      </c>
      <c r="K91" s="7">
        <f>VLOOKUP(I91,Data!$A$2:$L$4115,12,FALSE)</f>
        <v>101</v>
      </c>
    </row>
    <row r="92" spans="1:11" x14ac:dyDescent="0.25">
      <c r="A92" s="7">
        <v>90</v>
      </c>
      <c r="B92" s="7" t="str">
        <f>VLOOKUP(A92,Data!$A$2:$L$4115,6,FALSE)</f>
        <v>successful</v>
      </c>
      <c r="C92" s="7">
        <f>VLOOKUP(A92,Data!$A$2:$L$4115,12,FALSE)</f>
        <v>16</v>
      </c>
      <c r="E92" s="7">
        <v>430</v>
      </c>
      <c r="F92" s="7" t="str">
        <f>VLOOKUP(E92,Data!$A$2:$L$4115,6,FALSE)</f>
        <v>failed</v>
      </c>
      <c r="G92" s="7">
        <f>VLOOKUP(E92,Data!$A$2:$L$4115,12,FALSE)</f>
        <v>5</v>
      </c>
      <c r="I92" s="7">
        <v>1010</v>
      </c>
      <c r="J92" s="7" t="str">
        <f>VLOOKUP(I92,Data!$A$2:$L$4115,6,FALSE)</f>
        <v>canceled</v>
      </c>
      <c r="K92" s="7">
        <f>VLOOKUP(I92,Data!$A$2:$L$4115,12,FALSE)</f>
        <v>4</v>
      </c>
    </row>
    <row r="93" spans="1:11" x14ac:dyDescent="0.25">
      <c r="A93" s="7">
        <v>91</v>
      </c>
      <c r="B93" s="7" t="str">
        <f>VLOOKUP(A93,Data!$A$2:$L$4115,6,FALSE)</f>
        <v>successful</v>
      </c>
      <c r="C93" s="7">
        <f>VLOOKUP(A93,Data!$A$2:$L$4115,12,FALSE)</f>
        <v>46</v>
      </c>
      <c r="E93" s="7">
        <v>431</v>
      </c>
      <c r="F93" s="7" t="str">
        <f>VLOOKUP(E93,Data!$A$2:$L$4115,6,FALSE)</f>
        <v>failed</v>
      </c>
      <c r="G93" s="7">
        <f>VLOOKUP(E93,Data!$A$2:$L$4115,12,FALSE)</f>
        <v>8</v>
      </c>
      <c r="I93" s="7">
        <v>1011</v>
      </c>
      <c r="J93" s="7" t="str">
        <f>VLOOKUP(I93,Data!$A$2:$L$4115,6,FALSE)</f>
        <v>canceled</v>
      </c>
      <c r="K93" s="7">
        <f>VLOOKUP(I93,Data!$A$2:$L$4115,12,FALSE)</f>
        <v>1</v>
      </c>
    </row>
    <row r="94" spans="1:11" x14ac:dyDescent="0.25">
      <c r="A94" s="7">
        <v>92</v>
      </c>
      <c r="B94" s="7" t="str">
        <f>VLOOKUP(A94,Data!$A$2:$L$4115,6,FALSE)</f>
        <v>successful</v>
      </c>
      <c r="C94" s="7">
        <f>VLOOKUP(A94,Data!$A$2:$L$4115,12,FALSE)</f>
        <v>43</v>
      </c>
      <c r="E94" s="7">
        <v>432</v>
      </c>
      <c r="F94" s="7" t="str">
        <f>VLOOKUP(E94,Data!$A$2:$L$4115,6,FALSE)</f>
        <v>failed</v>
      </c>
      <c r="G94" s="7">
        <f>VLOOKUP(E94,Data!$A$2:$L$4115,12,FALSE)</f>
        <v>8</v>
      </c>
      <c r="I94" s="7">
        <v>1012</v>
      </c>
      <c r="J94" s="7" t="str">
        <f>VLOOKUP(I94,Data!$A$2:$L$4115,6,FALSE)</f>
        <v>canceled</v>
      </c>
      <c r="K94" s="7">
        <f>VLOOKUP(I94,Data!$A$2:$L$4115,12,FALSE)</f>
        <v>775</v>
      </c>
    </row>
    <row r="95" spans="1:11" x14ac:dyDescent="0.25">
      <c r="A95" s="7">
        <v>93</v>
      </c>
      <c r="B95" s="7" t="str">
        <f>VLOOKUP(A95,Data!$A$2:$L$4115,6,FALSE)</f>
        <v>successful</v>
      </c>
      <c r="C95" s="7">
        <f>VLOOKUP(A95,Data!$A$2:$L$4115,12,FALSE)</f>
        <v>15</v>
      </c>
      <c r="E95" s="7">
        <v>433</v>
      </c>
      <c r="F95" s="7" t="str">
        <f>VLOOKUP(E95,Data!$A$2:$L$4115,6,FALSE)</f>
        <v>failed</v>
      </c>
      <c r="G95" s="7">
        <f>VLOOKUP(E95,Data!$A$2:$L$4115,12,FALSE)</f>
        <v>0</v>
      </c>
      <c r="I95" s="7">
        <v>1013</v>
      </c>
      <c r="J95" s="7" t="str">
        <f>VLOOKUP(I95,Data!$A$2:$L$4115,6,FALSE)</f>
        <v>canceled</v>
      </c>
      <c r="K95" s="7">
        <f>VLOOKUP(I95,Data!$A$2:$L$4115,12,FALSE)</f>
        <v>90</v>
      </c>
    </row>
    <row r="96" spans="1:11" x14ac:dyDescent="0.25">
      <c r="A96" s="7">
        <v>94</v>
      </c>
      <c r="B96" s="7" t="str">
        <f>VLOOKUP(A96,Data!$A$2:$L$4115,6,FALSE)</f>
        <v>successful</v>
      </c>
      <c r="C96" s="7">
        <f>VLOOKUP(A96,Data!$A$2:$L$4115,12,FALSE)</f>
        <v>12</v>
      </c>
      <c r="E96" s="7">
        <v>434</v>
      </c>
      <c r="F96" s="7" t="str">
        <f>VLOOKUP(E96,Data!$A$2:$L$4115,6,FALSE)</f>
        <v>failed</v>
      </c>
      <c r="G96" s="7">
        <f>VLOOKUP(E96,Data!$A$2:$L$4115,12,FALSE)</f>
        <v>2</v>
      </c>
      <c r="I96" s="7">
        <v>1014</v>
      </c>
      <c r="J96" s="7" t="str">
        <f>VLOOKUP(I96,Data!$A$2:$L$4115,6,FALSE)</f>
        <v>canceled</v>
      </c>
      <c r="K96" s="7">
        <f>VLOOKUP(I96,Data!$A$2:$L$4115,12,FALSE)</f>
        <v>16</v>
      </c>
    </row>
    <row r="97" spans="1:11" x14ac:dyDescent="0.25">
      <c r="A97" s="7">
        <v>95</v>
      </c>
      <c r="B97" s="7" t="str">
        <f>VLOOKUP(A97,Data!$A$2:$L$4115,6,FALSE)</f>
        <v>successful</v>
      </c>
      <c r="C97" s="7">
        <f>VLOOKUP(A97,Data!$A$2:$L$4115,12,FALSE)</f>
        <v>21</v>
      </c>
      <c r="E97" s="7">
        <v>435</v>
      </c>
      <c r="F97" s="7" t="str">
        <f>VLOOKUP(E97,Data!$A$2:$L$4115,6,FALSE)</f>
        <v>failed</v>
      </c>
      <c r="G97" s="7">
        <f>VLOOKUP(E97,Data!$A$2:$L$4115,12,FALSE)</f>
        <v>3</v>
      </c>
      <c r="I97" s="7">
        <v>1015</v>
      </c>
      <c r="J97" s="7" t="str">
        <f>VLOOKUP(I97,Data!$A$2:$L$4115,6,FALSE)</f>
        <v>canceled</v>
      </c>
      <c r="K97" s="7">
        <f>VLOOKUP(I97,Data!$A$2:$L$4115,12,FALSE)</f>
        <v>6</v>
      </c>
    </row>
    <row r="98" spans="1:11" x14ac:dyDescent="0.25">
      <c r="A98" s="7">
        <v>96</v>
      </c>
      <c r="B98" s="7" t="str">
        <f>VLOOKUP(A98,Data!$A$2:$L$4115,6,FALSE)</f>
        <v>successful</v>
      </c>
      <c r="C98" s="7">
        <f>VLOOKUP(A98,Data!$A$2:$L$4115,12,FALSE)</f>
        <v>34</v>
      </c>
      <c r="E98" s="7">
        <v>436</v>
      </c>
      <c r="F98" s="7" t="str">
        <f>VLOOKUP(E98,Data!$A$2:$L$4115,6,FALSE)</f>
        <v>failed</v>
      </c>
      <c r="G98" s="7">
        <f>VLOOKUP(E98,Data!$A$2:$L$4115,12,FALSE)</f>
        <v>0</v>
      </c>
      <c r="I98" s="7">
        <v>1016</v>
      </c>
      <c r="J98" s="7" t="str">
        <f>VLOOKUP(I98,Data!$A$2:$L$4115,6,FALSE)</f>
        <v>canceled</v>
      </c>
      <c r="K98" s="7">
        <f>VLOOKUP(I98,Data!$A$2:$L$4115,12,FALSE)</f>
        <v>38</v>
      </c>
    </row>
    <row r="99" spans="1:11" x14ac:dyDescent="0.25">
      <c r="A99" s="7">
        <v>97</v>
      </c>
      <c r="B99" s="7" t="str">
        <f>VLOOKUP(A99,Data!$A$2:$L$4115,6,FALSE)</f>
        <v>successful</v>
      </c>
      <c r="C99" s="7">
        <f>VLOOKUP(A99,Data!$A$2:$L$4115,12,FALSE)</f>
        <v>8</v>
      </c>
      <c r="E99" s="7">
        <v>437</v>
      </c>
      <c r="F99" s="7" t="str">
        <f>VLOOKUP(E99,Data!$A$2:$L$4115,6,FALSE)</f>
        <v>failed</v>
      </c>
      <c r="G99" s="7">
        <f>VLOOKUP(E99,Data!$A$2:$L$4115,12,FALSE)</f>
        <v>0</v>
      </c>
      <c r="I99" s="7">
        <v>1017</v>
      </c>
      <c r="J99" s="7" t="str">
        <f>VLOOKUP(I99,Data!$A$2:$L$4115,6,FALSE)</f>
        <v>canceled</v>
      </c>
      <c r="K99" s="7">
        <f>VLOOKUP(I99,Data!$A$2:$L$4115,12,FALSE)</f>
        <v>355</v>
      </c>
    </row>
    <row r="100" spans="1:11" x14ac:dyDescent="0.25">
      <c r="A100" s="7">
        <v>98</v>
      </c>
      <c r="B100" s="7" t="str">
        <f>VLOOKUP(A100,Data!$A$2:$L$4115,6,FALSE)</f>
        <v>successful</v>
      </c>
      <c r="C100" s="7">
        <f>VLOOKUP(A100,Data!$A$2:$L$4115,12,FALSE)</f>
        <v>60</v>
      </c>
      <c r="E100" s="7">
        <v>438</v>
      </c>
      <c r="F100" s="7" t="str">
        <f>VLOOKUP(E100,Data!$A$2:$L$4115,6,FALSE)</f>
        <v>failed</v>
      </c>
      <c r="G100" s="7">
        <f>VLOOKUP(E100,Data!$A$2:$L$4115,12,FALSE)</f>
        <v>11</v>
      </c>
      <c r="I100" s="7">
        <v>1018</v>
      </c>
      <c r="J100" s="7" t="str">
        <f>VLOOKUP(I100,Data!$A$2:$L$4115,6,FALSE)</f>
        <v>canceled</v>
      </c>
      <c r="K100" s="7">
        <f>VLOOKUP(I100,Data!$A$2:$L$4115,12,FALSE)</f>
        <v>7</v>
      </c>
    </row>
    <row r="101" spans="1:11" x14ac:dyDescent="0.25">
      <c r="A101" s="7">
        <v>99</v>
      </c>
      <c r="B101" s="7" t="str">
        <f>VLOOKUP(A101,Data!$A$2:$L$4115,6,FALSE)</f>
        <v>successful</v>
      </c>
      <c r="C101" s="7">
        <f>VLOOKUP(A101,Data!$A$2:$L$4115,12,FALSE)</f>
        <v>39</v>
      </c>
      <c r="E101" s="7">
        <v>439</v>
      </c>
      <c r="F101" s="7" t="str">
        <f>VLOOKUP(E101,Data!$A$2:$L$4115,6,FALSE)</f>
        <v>failed</v>
      </c>
      <c r="G101" s="7">
        <f>VLOOKUP(E101,Data!$A$2:$L$4115,12,FALSE)</f>
        <v>0</v>
      </c>
      <c r="I101" s="7">
        <v>1019</v>
      </c>
      <c r="J101" s="7" t="str">
        <f>VLOOKUP(I101,Data!$A$2:$L$4115,6,FALSE)</f>
        <v>canceled</v>
      </c>
      <c r="K101" s="7">
        <f>VLOOKUP(I101,Data!$A$2:$L$4115,12,FALSE)</f>
        <v>400</v>
      </c>
    </row>
    <row r="102" spans="1:11" x14ac:dyDescent="0.25">
      <c r="A102" s="7">
        <v>100</v>
      </c>
      <c r="B102" s="7" t="str">
        <f>VLOOKUP(A102,Data!$A$2:$L$4115,6,FALSE)</f>
        <v>successful</v>
      </c>
      <c r="C102" s="7">
        <f>VLOOKUP(A102,Data!$A$2:$L$4115,12,FALSE)</f>
        <v>26</v>
      </c>
      <c r="E102" s="7">
        <v>440</v>
      </c>
      <c r="F102" s="7" t="str">
        <f>VLOOKUP(E102,Data!$A$2:$L$4115,6,FALSE)</f>
        <v>failed</v>
      </c>
      <c r="G102" s="7">
        <f>VLOOKUP(E102,Data!$A$2:$L$4115,12,FALSE)</f>
        <v>1</v>
      </c>
      <c r="I102" s="7">
        <v>1040</v>
      </c>
      <c r="J102" s="7" t="str">
        <f>VLOOKUP(I102,Data!$A$2:$L$4115,6,FALSE)</f>
        <v>canceled</v>
      </c>
      <c r="K102" s="7">
        <f>VLOOKUP(I102,Data!$A$2:$L$4115,12,FALSE)</f>
        <v>1</v>
      </c>
    </row>
    <row r="103" spans="1:11" x14ac:dyDescent="0.25">
      <c r="A103" s="7">
        <v>101</v>
      </c>
      <c r="B103" s="7" t="str">
        <f>VLOOKUP(A103,Data!$A$2:$L$4115,6,FALSE)</f>
        <v>successful</v>
      </c>
      <c r="C103" s="7">
        <f>VLOOKUP(A103,Data!$A$2:$L$4115,12,FALSE)</f>
        <v>35</v>
      </c>
      <c r="E103" s="7">
        <v>441</v>
      </c>
      <c r="F103" s="7" t="str">
        <f>VLOOKUP(E103,Data!$A$2:$L$4115,6,FALSE)</f>
        <v>failed</v>
      </c>
      <c r="G103" s="7">
        <f>VLOOKUP(E103,Data!$A$2:$L$4115,12,FALSE)</f>
        <v>0</v>
      </c>
      <c r="I103" s="7">
        <v>1041</v>
      </c>
      <c r="J103" s="7" t="str">
        <f>VLOOKUP(I103,Data!$A$2:$L$4115,6,FALSE)</f>
        <v>canceled</v>
      </c>
      <c r="K103" s="7">
        <f>VLOOKUP(I103,Data!$A$2:$L$4115,12,FALSE)</f>
        <v>0</v>
      </c>
    </row>
    <row r="104" spans="1:11" x14ac:dyDescent="0.25">
      <c r="A104" s="7">
        <v>102</v>
      </c>
      <c r="B104" s="7" t="str">
        <f>VLOOKUP(A104,Data!$A$2:$L$4115,6,FALSE)</f>
        <v>successful</v>
      </c>
      <c r="C104" s="7">
        <f>VLOOKUP(A104,Data!$A$2:$L$4115,12,FALSE)</f>
        <v>65</v>
      </c>
      <c r="E104" s="7">
        <v>442</v>
      </c>
      <c r="F104" s="7" t="str">
        <f>VLOOKUP(E104,Data!$A$2:$L$4115,6,FALSE)</f>
        <v>failed</v>
      </c>
      <c r="G104" s="7">
        <f>VLOOKUP(E104,Data!$A$2:$L$4115,12,FALSE)</f>
        <v>17</v>
      </c>
      <c r="I104" s="7">
        <v>1042</v>
      </c>
      <c r="J104" s="7" t="str">
        <f>VLOOKUP(I104,Data!$A$2:$L$4115,6,FALSE)</f>
        <v>canceled</v>
      </c>
      <c r="K104" s="7">
        <f>VLOOKUP(I104,Data!$A$2:$L$4115,12,FALSE)</f>
        <v>1</v>
      </c>
    </row>
    <row r="105" spans="1:11" x14ac:dyDescent="0.25">
      <c r="A105" s="7">
        <v>103</v>
      </c>
      <c r="B105" s="7" t="str">
        <f>VLOOKUP(A105,Data!$A$2:$L$4115,6,FALSE)</f>
        <v>successful</v>
      </c>
      <c r="C105" s="7">
        <f>VLOOKUP(A105,Data!$A$2:$L$4115,12,FALSE)</f>
        <v>49</v>
      </c>
      <c r="E105" s="7">
        <v>443</v>
      </c>
      <c r="F105" s="7" t="str">
        <f>VLOOKUP(E105,Data!$A$2:$L$4115,6,FALSE)</f>
        <v>failed</v>
      </c>
      <c r="G105" s="7">
        <f>VLOOKUP(E105,Data!$A$2:$L$4115,12,FALSE)</f>
        <v>2</v>
      </c>
      <c r="I105" s="7">
        <v>1043</v>
      </c>
      <c r="J105" s="7" t="str">
        <f>VLOOKUP(I105,Data!$A$2:$L$4115,6,FALSE)</f>
        <v>canceled</v>
      </c>
      <c r="K105" s="7">
        <f>VLOOKUP(I105,Data!$A$2:$L$4115,12,FALSE)</f>
        <v>292</v>
      </c>
    </row>
    <row r="106" spans="1:11" x14ac:dyDescent="0.25">
      <c r="A106" s="7">
        <v>104</v>
      </c>
      <c r="B106" s="7" t="str">
        <f>VLOOKUP(A106,Data!$A$2:$L$4115,6,FALSE)</f>
        <v>successful</v>
      </c>
      <c r="C106" s="7">
        <f>VLOOKUP(A106,Data!$A$2:$L$4115,12,FALSE)</f>
        <v>10</v>
      </c>
      <c r="E106" s="7">
        <v>444</v>
      </c>
      <c r="F106" s="7" t="str">
        <f>VLOOKUP(E106,Data!$A$2:$L$4115,6,FALSE)</f>
        <v>failed</v>
      </c>
      <c r="G106" s="7">
        <f>VLOOKUP(E106,Data!$A$2:$L$4115,12,FALSE)</f>
        <v>1</v>
      </c>
      <c r="I106" s="7">
        <v>1044</v>
      </c>
      <c r="J106" s="7" t="str">
        <f>VLOOKUP(I106,Data!$A$2:$L$4115,6,FALSE)</f>
        <v>canceled</v>
      </c>
      <c r="K106" s="7">
        <f>VLOOKUP(I106,Data!$A$2:$L$4115,12,FALSE)</f>
        <v>2</v>
      </c>
    </row>
    <row r="107" spans="1:11" x14ac:dyDescent="0.25">
      <c r="A107" s="7">
        <v>105</v>
      </c>
      <c r="B107" s="7" t="str">
        <f>VLOOKUP(A107,Data!$A$2:$L$4115,6,FALSE)</f>
        <v>successful</v>
      </c>
      <c r="C107" s="7">
        <f>VLOOKUP(A107,Data!$A$2:$L$4115,12,FALSE)</f>
        <v>60</v>
      </c>
      <c r="E107" s="7">
        <v>445</v>
      </c>
      <c r="F107" s="7" t="str">
        <f>VLOOKUP(E107,Data!$A$2:$L$4115,6,FALSE)</f>
        <v>failed</v>
      </c>
      <c r="G107" s="7">
        <f>VLOOKUP(E107,Data!$A$2:$L$4115,12,FALSE)</f>
        <v>2</v>
      </c>
      <c r="I107" s="7">
        <v>1045</v>
      </c>
      <c r="J107" s="7" t="str">
        <f>VLOOKUP(I107,Data!$A$2:$L$4115,6,FALSE)</f>
        <v>canceled</v>
      </c>
      <c r="K107" s="7">
        <f>VLOOKUP(I107,Data!$A$2:$L$4115,12,FALSE)</f>
        <v>8</v>
      </c>
    </row>
    <row r="108" spans="1:11" x14ac:dyDescent="0.25">
      <c r="A108" s="7">
        <v>106</v>
      </c>
      <c r="B108" s="7" t="str">
        <f>VLOOKUP(A108,Data!$A$2:$L$4115,6,FALSE)</f>
        <v>successful</v>
      </c>
      <c r="C108" s="7">
        <f>VLOOKUP(A108,Data!$A$2:$L$4115,12,FALSE)</f>
        <v>27</v>
      </c>
      <c r="E108" s="7">
        <v>446</v>
      </c>
      <c r="F108" s="7" t="str">
        <f>VLOOKUP(E108,Data!$A$2:$L$4115,6,FALSE)</f>
        <v>failed</v>
      </c>
      <c r="G108" s="7">
        <f>VLOOKUP(E108,Data!$A$2:$L$4115,12,FALSE)</f>
        <v>16</v>
      </c>
      <c r="I108" s="7">
        <v>1046</v>
      </c>
      <c r="J108" s="7" t="str">
        <f>VLOOKUP(I108,Data!$A$2:$L$4115,6,FALSE)</f>
        <v>canceled</v>
      </c>
      <c r="K108" s="7">
        <f>VLOOKUP(I108,Data!$A$2:$L$4115,12,FALSE)</f>
        <v>0</v>
      </c>
    </row>
    <row r="109" spans="1:11" x14ac:dyDescent="0.25">
      <c r="A109" s="7">
        <v>107</v>
      </c>
      <c r="B109" s="7" t="str">
        <f>VLOOKUP(A109,Data!$A$2:$L$4115,6,FALSE)</f>
        <v>successful</v>
      </c>
      <c r="C109" s="7">
        <f>VLOOKUP(A109,Data!$A$2:$L$4115,12,FALSE)</f>
        <v>69</v>
      </c>
      <c r="E109" s="7">
        <v>447</v>
      </c>
      <c r="F109" s="7" t="str">
        <f>VLOOKUP(E109,Data!$A$2:$L$4115,6,FALSE)</f>
        <v>failed</v>
      </c>
      <c r="G109" s="7">
        <f>VLOOKUP(E109,Data!$A$2:$L$4115,12,FALSE)</f>
        <v>1</v>
      </c>
      <c r="I109" s="7">
        <v>1047</v>
      </c>
      <c r="J109" s="7" t="str">
        <f>VLOOKUP(I109,Data!$A$2:$L$4115,6,FALSE)</f>
        <v>canceled</v>
      </c>
      <c r="K109" s="7">
        <f>VLOOKUP(I109,Data!$A$2:$L$4115,12,FALSE)</f>
        <v>1</v>
      </c>
    </row>
    <row r="110" spans="1:11" x14ac:dyDescent="0.25">
      <c r="A110" s="7">
        <v>108</v>
      </c>
      <c r="B110" s="7" t="str">
        <f>VLOOKUP(A110,Data!$A$2:$L$4115,6,FALSE)</f>
        <v>successful</v>
      </c>
      <c r="C110" s="7">
        <f>VLOOKUP(A110,Data!$A$2:$L$4115,12,FALSE)</f>
        <v>47</v>
      </c>
      <c r="E110" s="7">
        <v>448</v>
      </c>
      <c r="F110" s="7" t="str">
        <f>VLOOKUP(E110,Data!$A$2:$L$4115,6,FALSE)</f>
        <v>failed</v>
      </c>
      <c r="G110" s="7">
        <f>VLOOKUP(E110,Data!$A$2:$L$4115,12,FALSE)</f>
        <v>4</v>
      </c>
      <c r="I110" s="7">
        <v>1048</v>
      </c>
      <c r="J110" s="7" t="str">
        <f>VLOOKUP(I110,Data!$A$2:$L$4115,6,FALSE)</f>
        <v>canceled</v>
      </c>
      <c r="K110" s="7">
        <f>VLOOKUP(I110,Data!$A$2:$L$4115,12,FALSE)</f>
        <v>4</v>
      </c>
    </row>
    <row r="111" spans="1:11" x14ac:dyDescent="0.25">
      <c r="A111" s="7">
        <v>109</v>
      </c>
      <c r="B111" s="7" t="str">
        <f>VLOOKUP(A111,Data!$A$2:$L$4115,6,FALSE)</f>
        <v>successful</v>
      </c>
      <c r="C111" s="7">
        <f>VLOOKUP(A111,Data!$A$2:$L$4115,12,FALSE)</f>
        <v>47</v>
      </c>
      <c r="E111" s="7">
        <v>449</v>
      </c>
      <c r="F111" s="7" t="str">
        <f>VLOOKUP(E111,Data!$A$2:$L$4115,6,FALSE)</f>
        <v>failed</v>
      </c>
      <c r="G111" s="7">
        <f>VLOOKUP(E111,Data!$A$2:$L$4115,12,FALSE)</f>
        <v>5</v>
      </c>
      <c r="I111" s="7">
        <v>1049</v>
      </c>
      <c r="J111" s="7" t="str">
        <f>VLOOKUP(I111,Data!$A$2:$L$4115,6,FALSE)</f>
        <v>canceled</v>
      </c>
      <c r="K111" s="7">
        <f>VLOOKUP(I111,Data!$A$2:$L$4115,12,FALSE)</f>
        <v>0</v>
      </c>
    </row>
    <row r="112" spans="1:11" x14ac:dyDescent="0.25">
      <c r="A112" s="7">
        <v>110</v>
      </c>
      <c r="B112" s="7" t="str">
        <f>VLOOKUP(A112,Data!$A$2:$L$4115,6,FALSE)</f>
        <v>successful</v>
      </c>
      <c r="C112" s="7">
        <f>VLOOKUP(A112,Data!$A$2:$L$4115,12,FALSE)</f>
        <v>26</v>
      </c>
      <c r="E112" s="7">
        <v>450</v>
      </c>
      <c r="F112" s="7" t="str">
        <f>VLOOKUP(E112,Data!$A$2:$L$4115,6,FALSE)</f>
        <v>failed</v>
      </c>
      <c r="G112" s="7">
        <f>VLOOKUP(E112,Data!$A$2:$L$4115,12,FALSE)</f>
        <v>7</v>
      </c>
      <c r="I112" s="7">
        <v>1050</v>
      </c>
      <c r="J112" s="7" t="str">
        <f>VLOOKUP(I112,Data!$A$2:$L$4115,6,FALSE)</f>
        <v>canceled</v>
      </c>
      <c r="K112" s="7">
        <f>VLOOKUP(I112,Data!$A$2:$L$4115,12,FALSE)</f>
        <v>0</v>
      </c>
    </row>
    <row r="113" spans="1:11" x14ac:dyDescent="0.25">
      <c r="A113" s="7">
        <v>111</v>
      </c>
      <c r="B113" s="7" t="str">
        <f>VLOOKUP(A113,Data!$A$2:$L$4115,6,FALSE)</f>
        <v>successful</v>
      </c>
      <c r="C113" s="7">
        <f>VLOOKUP(A113,Data!$A$2:$L$4115,12,FALSE)</f>
        <v>53</v>
      </c>
      <c r="E113" s="7">
        <v>451</v>
      </c>
      <c r="F113" s="7" t="str">
        <f>VLOOKUP(E113,Data!$A$2:$L$4115,6,FALSE)</f>
        <v>failed</v>
      </c>
      <c r="G113" s="7">
        <f>VLOOKUP(E113,Data!$A$2:$L$4115,12,FALSE)</f>
        <v>0</v>
      </c>
      <c r="I113" s="7">
        <v>1051</v>
      </c>
      <c r="J113" s="7" t="str">
        <f>VLOOKUP(I113,Data!$A$2:$L$4115,6,FALSE)</f>
        <v>canceled</v>
      </c>
      <c r="K113" s="7">
        <f>VLOOKUP(I113,Data!$A$2:$L$4115,12,FALSE)</f>
        <v>0</v>
      </c>
    </row>
    <row r="114" spans="1:11" x14ac:dyDescent="0.25">
      <c r="A114" s="7">
        <v>112</v>
      </c>
      <c r="B114" s="7" t="str">
        <f>VLOOKUP(A114,Data!$A$2:$L$4115,6,FALSE)</f>
        <v>successful</v>
      </c>
      <c r="C114" s="7">
        <f>VLOOKUP(A114,Data!$A$2:$L$4115,12,FALSE)</f>
        <v>81</v>
      </c>
      <c r="E114" s="7">
        <v>452</v>
      </c>
      <c r="F114" s="7" t="str">
        <f>VLOOKUP(E114,Data!$A$2:$L$4115,6,FALSE)</f>
        <v>failed</v>
      </c>
      <c r="G114" s="7">
        <f>VLOOKUP(E114,Data!$A$2:$L$4115,12,FALSE)</f>
        <v>12</v>
      </c>
      <c r="I114" s="7">
        <v>1052</v>
      </c>
      <c r="J114" s="7" t="str">
        <f>VLOOKUP(I114,Data!$A$2:$L$4115,6,FALSE)</f>
        <v>canceled</v>
      </c>
      <c r="K114" s="7">
        <f>VLOOKUP(I114,Data!$A$2:$L$4115,12,FALSE)</f>
        <v>0</v>
      </c>
    </row>
    <row r="115" spans="1:11" x14ac:dyDescent="0.25">
      <c r="A115" s="7">
        <v>113</v>
      </c>
      <c r="B115" s="7" t="str">
        <f>VLOOKUP(A115,Data!$A$2:$L$4115,6,FALSE)</f>
        <v>successful</v>
      </c>
      <c r="C115" s="7">
        <f>VLOOKUP(A115,Data!$A$2:$L$4115,12,FALSE)</f>
        <v>78</v>
      </c>
      <c r="E115" s="7">
        <v>453</v>
      </c>
      <c r="F115" s="7" t="str">
        <f>VLOOKUP(E115,Data!$A$2:$L$4115,6,FALSE)</f>
        <v>failed</v>
      </c>
      <c r="G115" s="7">
        <f>VLOOKUP(E115,Data!$A$2:$L$4115,12,FALSE)</f>
        <v>2</v>
      </c>
      <c r="I115" s="7">
        <v>1053</v>
      </c>
      <c r="J115" s="7" t="str">
        <f>VLOOKUP(I115,Data!$A$2:$L$4115,6,FALSE)</f>
        <v>canceled</v>
      </c>
      <c r="K115" s="7">
        <f>VLOOKUP(I115,Data!$A$2:$L$4115,12,FALSE)</f>
        <v>1</v>
      </c>
    </row>
    <row r="116" spans="1:11" x14ac:dyDescent="0.25">
      <c r="A116" s="7">
        <v>114</v>
      </c>
      <c r="B116" s="7" t="str">
        <f>VLOOKUP(A116,Data!$A$2:$L$4115,6,FALSE)</f>
        <v>successful</v>
      </c>
      <c r="C116" s="7">
        <f>VLOOKUP(A116,Data!$A$2:$L$4115,12,FALSE)</f>
        <v>35</v>
      </c>
      <c r="E116" s="7">
        <v>454</v>
      </c>
      <c r="F116" s="7" t="str">
        <f>VLOOKUP(E116,Data!$A$2:$L$4115,6,FALSE)</f>
        <v>failed</v>
      </c>
      <c r="G116" s="7">
        <f>VLOOKUP(E116,Data!$A$2:$L$4115,12,FALSE)</f>
        <v>5</v>
      </c>
      <c r="I116" s="7">
        <v>1054</v>
      </c>
      <c r="J116" s="7" t="str">
        <f>VLOOKUP(I116,Data!$A$2:$L$4115,6,FALSE)</f>
        <v>canceled</v>
      </c>
      <c r="K116" s="7">
        <f>VLOOKUP(I116,Data!$A$2:$L$4115,12,FALSE)</f>
        <v>0</v>
      </c>
    </row>
    <row r="117" spans="1:11" x14ac:dyDescent="0.25">
      <c r="A117" s="7">
        <v>115</v>
      </c>
      <c r="B117" s="7" t="str">
        <f>VLOOKUP(A117,Data!$A$2:$L$4115,6,FALSE)</f>
        <v>successful</v>
      </c>
      <c r="C117" s="7">
        <f>VLOOKUP(A117,Data!$A$2:$L$4115,12,FALSE)</f>
        <v>22</v>
      </c>
      <c r="E117" s="7">
        <v>455</v>
      </c>
      <c r="F117" s="7" t="str">
        <f>VLOOKUP(E117,Data!$A$2:$L$4115,6,FALSE)</f>
        <v>failed</v>
      </c>
      <c r="G117" s="7">
        <f>VLOOKUP(E117,Data!$A$2:$L$4115,12,FALSE)</f>
        <v>2</v>
      </c>
      <c r="I117" s="7">
        <v>1055</v>
      </c>
      <c r="J117" s="7" t="str">
        <f>VLOOKUP(I117,Data!$A$2:$L$4115,6,FALSE)</f>
        <v>canceled</v>
      </c>
      <c r="K117" s="7">
        <f>VLOOKUP(I117,Data!$A$2:$L$4115,12,FALSE)</f>
        <v>0</v>
      </c>
    </row>
    <row r="118" spans="1:11" x14ac:dyDescent="0.25">
      <c r="A118" s="7">
        <v>116</v>
      </c>
      <c r="B118" s="7" t="str">
        <f>VLOOKUP(A118,Data!$A$2:$L$4115,6,FALSE)</f>
        <v>successful</v>
      </c>
      <c r="C118" s="7">
        <f>VLOOKUP(A118,Data!$A$2:$L$4115,12,FALSE)</f>
        <v>57</v>
      </c>
      <c r="E118" s="7">
        <v>456</v>
      </c>
      <c r="F118" s="7" t="str">
        <f>VLOOKUP(E118,Data!$A$2:$L$4115,6,FALSE)</f>
        <v>failed</v>
      </c>
      <c r="G118" s="7">
        <f>VLOOKUP(E118,Data!$A$2:$L$4115,12,FALSE)</f>
        <v>3</v>
      </c>
      <c r="I118" s="7">
        <v>1056</v>
      </c>
      <c r="J118" s="7" t="str">
        <f>VLOOKUP(I118,Data!$A$2:$L$4115,6,FALSE)</f>
        <v>canceled</v>
      </c>
      <c r="K118" s="7">
        <f>VLOOKUP(I118,Data!$A$2:$L$4115,12,FALSE)</f>
        <v>0</v>
      </c>
    </row>
    <row r="119" spans="1:11" x14ac:dyDescent="0.25">
      <c r="A119" s="7">
        <v>117</v>
      </c>
      <c r="B119" s="7" t="str">
        <f>VLOOKUP(A119,Data!$A$2:$L$4115,6,FALSE)</f>
        <v>successful</v>
      </c>
      <c r="C119" s="7">
        <f>VLOOKUP(A119,Data!$A$2:$L$4115,12,FALSE)</f>
        <v>27</v>
      </c>
      <c r="E119" s="7">
        <v>457</v>
      </c>
      <c r="F119" s="7" t="str">
        <f>VLOOKUP(E119,Data!$A$2:$L$4115,6,FALSE)</f>
        <v>failed</v>
      </c>
      <c r="G119" s="7">
        <f>VLOOKUP(E119,Data!$A$2:$L$4115,12,FALSE)</f>
        <v>0</v>
      </c>
      <c r="I119" s="7">
        <v>1057</v>
      </c>
      <c r="J119" s="7" t="str">
        <f>VLOOKUP(I119,Data!$A$2:$L$4115,6,FALSE)</f>
        <v>canceled</v>
      </c>
      <c r="K119" s="7">
        <f>VLOOKUP(I119,Data!$A$2:$L$4115,12,FALSE)</f>
        <v>0</v>
      </c>
    </row>
    <row r="120" spans="1:11" x14ac:dyDescent="0.25">
      <c r="A120" s="7">
        <v>118</v>
      </c>
      <c r="B120" s="7" t="str">
        <f>VLOOKUP(A120,Data!$A$2:$L$4115,6,FALSE)</f>
        <v>successful</v>
      </c>
      <c r="C120" s="7">
        <f>VLOOKUP(A120,Data!$A$2:$L$4115,12,FALSE)</f>
        <v>39</v>
      </c>
      <c r="E120" s="7">
        <v>458</v>
      </c>
      <c r="F120" s="7" t="str">
        <f>VLOOKUP(E120,Data!$A$2:$L$4115,6,FALSE)</f>
        <v>failed</v>
      </c>
      <c r="G120" s="7">
        <f>VLOOKUP(E120,Data!$A$2:$L$4115,12,FALSE)</f>
        <v>49</v>
      </c>
      <c r="I120" s="7">
        <v>1058</v>
      </c>
      <c r="J120" s="7" t="str">
        <f>VLOOKUP(I120,Data!$A$2:$L$4115,6,FALSE)</f>
        <v>canceled</v>
      </c>
      <c r="K120" s="7">
        <f>VLOOKUP(I120,Data!$A$2:$L$4115,12,FALSE)</f>
        <v>0</v>
      </c>
    </row>
    <row r="121" spans="1:11" x14ac:dyDescent="0.25">
      <c r="A121" s="7">
        <v>119</v>
      </c>
      <c r="B121" s="7" t="str">
        <f>VLOOKUP(A121,Data!$A$2:$L$4115,6,FALSE)</f>
        <v>successful</v>
      </c>
      <c r="C121" s="7">
        <f>VLOOKUP(A121,Data!$A$2:$L$4115,12,FALSE)</f>
        <v>37</v>
      </c>
      <c r="E121" s="7">
        <v>459</v>
      </c>
      <c r="F121" s="7" t="str">
        <f>VLOOKUP(E121,Data!$A$2:$L$4115,6,FALSE)</f>
        <v>failed</v>
      </c>
      <c r="G121" s="7">
        <f>VLOOKUP(E121,Data!$A$2:$L$4115,12,FALSE)</f>
        <v>1</v>
      </c>
      <c r="I121" s="7">
        <v>1059</v>
      </c>
      <c r="J121" s="7" t="str">
        <f>VLOOKUP(I121,Data!$A$2:$L$4115,6,FALSE)</f>
        <v>canceled</v>
      </c>
      <c r="K121" s="7">
        <f>VLOOKUP(I121,Data!$A$2:$L$4115,12,FALSE)</f>
        <v>0</v>
      </c>
    </row>
    <row r="122" spans="1:11" x14ac:dyDescent="0.25">
      <c r="A122" s="7">
        <v>240</v>
      </c>
      <c r="B122" s="7" t="str">
        <f>VLOOKUP(A122,Data!$A$2:$L$4115,6,FALSE)</f>
        <v>successful</v>
      </c>
      <c r="C122" s="7">
        <f>VLOOKUP(A122,Data!$A$2:$L$4115,12,FALSE)</f>
        <v>137</v>
      </c>
      <c r="E122" s="7">
        <v>460</v>
      </c>
      <c r="F122" s="7" t="str">
        <f>VLOOKUP(E122,Data!$A$2:$L$4115,6,FALSE)</f>
        <v>failed</v>
      </c>
      <c r="G122" s="7">
        <f>VLOOKUP(E122,Data!$A$2:$L$4115,12,FALSE)</f>
        <v>2</v>
      </c>
      <c r="I122" s="7">
        <v>1060</v>
      </c>
      <c r="J122" s="7" t="str">
        <f>VLOOKUP(I122,Data!$A$2:$L$4115,6,FALSE)</f>
        <v>canceled</v>
      </c>
      <c r="K122" s="7">
        <f>VLOOKUP(I122,Data!$A$2:$L$4115,12,FALSE)</f>
        <v>1</v>
      </c>
    </row>
    <row r="123" spans="1:11" x14ac:dyDescent="0.25">
      <c r="A123" s="7">
        <v>241</v>
      </c>
      <c r="B123" s="7" t="str">
        <f>VLOOKUP(A123,Data!$A$2:$L$4115,6,FALSE)</f>
        <v>successful</v>
      </c>
      <c r="C123" s="7">
        <f>VLOOKUP(A123,Data!$A$2:$L$4115,12,FALSE)</f>
        <v>376</v>
      </c>
      <c r="E123" s="7">
        <v>461</v>
      </c>
      <c r="F123" s="7" t="str">
        <f>VLOOKUP(E123,Data!$A$2:$L$4115,6,FALSE)</f>
        <v>failed</v>
      </c>
      <c r="G123" s="7">
        <f>VLOOKUP(E123,Data!$A$2:$L$4115,12,FALSE)</f>
        <v>0</v>
      </c>
      <c r="I123" s="7">
        <v>1061</v>
      </c>
      <c r="J123" s="7" t="str">
        <f>VLOOKUP(I123,Data!$A$2:$L$4115,6,FALSE)</f>
        <v>canceled</v>
      </c>
      <c r="K123" s="7">
        <f>VLOOKUP(I123,Data!$A$2:$L$4115,12,FALSE)</f>
        <v>0</v>
      </c>
    </row>
    <row r="124" spans="1:11" x14ac:dyDescent="0.25">
      <c r="A124" s="7">
        <v>242</v>
      </c>
      <c r="B124" s="7" t="str">
        <f>VLOOKUP(A124,Data!$A$2:$L$4115,6,FALSE)</f>
        <v>successful</v>
      </c>
      <c r="C124" s="7">
        <f>VLOOKUP(A124,Data!$A$2:$L$4115,12,FALSE)</f>
        <v>202</v>
      </c>
      <c r="E124" s="7">
        <v>462</v>
      </c>
      <c r="F124" s="7" t="str">
        <f>VLOOKUP(E124,Data!$A$2:$L$4115,6,FALSE)</f>
        <v>failed</v>
      </c>
      <c r="G124" s="7">
        <f>VLOOKUP(E124,Data!$A$2:$L$4115,12,FALSE)</f>
        <v>0</v>
      </c>
      <c r="I124" s="7">
        <v>1062</v>
      </c>
      <c r="J124" s="7" t="str">
        <f>VLOOKUP(I124,Data!$A$2:$L$4115,6,FALSE)</f>
        <v>canceled</v>
      </c>
      <c r="K124" s="7">
        <f>VLOOKUP(I124,Data!$A$2:$L$4115,12,FALSE)</f>
        <v>4</v>
      </c>
    </row>
    <row r="125" spans="1:11" x14ac:dyDescent="0.25">
      <c r="A125" s="7">
        <v>243</v>
      </c>
      <c r="B125" s="7" t="str">
        <f>VLOOKUP(A125,Data!$A$2:$L$4115,6,FALSE)</f>
        <v>successful</v>
      </c>
      <c r="C125" s="7">
        <f>VLOOKUP(A125,Data!$A$2:$L$4115,12,FALSE)</f>
        <v>328</v>
      </c>
      <c r="E125" s="7">
        <v>463</v>
      </c>
      <c r="F125" s="7" t="str">
        <f>VLOOKUP(E125,Data!$A$2:$L$4115,6,FALSE)</f>
        <v>failed</v>
      </c>
      <c r="G125" s="7">
        <f>VLOOKUP(E125,Data!$A$2:$L$4115,12,FALSE)</f>
        <v>11</v>
      </c>
      <c r="I125" s="7">
        <v>1063</v>
      </c>
      <c r="J125" s="7" t="str">
        <f>VLOOKUP(I125,Data!$A$2:$L$4115,6,FALSE)</f>
        <v>canceled</v>
      </c>
      <c r="K125" s="7">
        <f>VLOOKUP(I125,Data!$A$2:$L$4115,12,FALSE)</f>
        <v>0</v>
      </c>
    </row>
    <row r="126" spans="1:11" x14ac:dyDescent="0.25">
      <c r="A126" s="7">
        <v>244</v>
      </c>
      <c r="B126" s="7" t="str">
        <f>VLOOKUP(A126,Data!$A$2:$L$4115,6,FALSE)</f>
        <v>successful</v>
      </c>
      <c r="C126" s="7">
        <f>VLOOKUP(A126,Data!$A$2:$L$4115,12,FALSE)</f>
        <v>84</v>
      </c>
      <c r="E126" s="7">
        <v>464</v>
      </c>
      <c r="F126" s="7" t="str">
        <f>VLOOKUP(E126,Data!$A$2:$L$4115,6,FALSE)</f>
        <v>failed</v>
      </c>
      <c r="G126" s="7">
        <f>VLOOKUP(E126,Data!$A$2:$L$4115,12,FALSE)</f>
        <v>1</v>
      </c>
      <c r="I126" s="7">
        <v>1224</v>
      </c>
      <c r="J126" s="7" t="str">
        <f>VLOOKUP(I126,Data!$A$2:$L$4115,6,FALSE)</f>
        <v>canceled</v>
      </c>
      <c r="K126" s="7">
        <f>VLOOKUP(I126,Data!$A$2:$L$4115,12,FALSE)</f>
        <v>18</v>
      </c>
    </row>
    <row r="127" spans="1:11" x14ac:dyDescent="0.25">
      <c r="A127" s="7">
        <v>245</v>
      </c>
      <c r="B127" s="7" t="str">
        <f>VLOOKUP(A127,Data!$A$2:$L$4115,6,FALSE)</f>
        <v>successful</v>
      </c>
      <c r="C127" s="7">
        <f>VLOOKUP(A127,Data!$A$2:$L$4115,12,FALSE)</f>
        <v>96</v>
      </c>
      <c r="E127" s="7">
        <v>465</v>
      </c>
      <c r="F127" s="7" t="str">
        <f>VLOOKUP(E127,Data!$A$2:$L$4115,6,FALSE)</f>
        <v>failed</v>
      </c>
      <c r="G127" s="7">
        <f>VLOOKUP(E127,Data!$A$2:$L$4115,12,FALSE)</f>
        <v>8</v>
      </c>
      <c r="I127" s="7">
        <v>1225</v>
      </c>
      <c r="J127" s="7" t="str">
        <f>VLOOKUP(I127,Data!$A$2:$L$4115,6,FALSE)</f>
        <v>canceled</v>
      </c>
      <c r="K127" s="7">
        <f>VLOOKUP(I127,Data!$A$2:$L$4115,12,FALSE)</f>
        <v>3</v>
      </c>
    </row>
    <row r="128" spans="1:11" x14ac:dyDescent="0.25">
      <c r="A128" s="7">
        <v>246</v>
      </c>
      <c r="B128" s="7" t="str">
        <f>VLOOKUP(A128,Data!$A$2:$L$4115,6,FALSE)</f>
        <v>successful</v>
      </c>
      <c r="C128" s="7">
        <f>VLOOKUP(A128,Data!$A$2:$L$4115,12,FALSE)</f>
        <v>223</v>
      </c>
      <c r="E128" s="7">
        <v>466</v>
      </c>
      <c r="F128" s="7" t="str">
        <f>VLOOKUP(E128,Data!$A$2:$L$4115,6,FALSE)</f>
        <v>failed</v>
      </c>
      <c r="G128" s="7">
        <f>VLOOKUP(E128,Data!$A$2:$L$4115,12,FALSE)</f>
        <v>5</v>
      </c>
      <c r="I128" s="7">
        <v>1226</v>
      </c>
      <c r="J128" s="7" t="str">
        <f>VLOOKUP(I128,Data!$A$2:$L$4115,6,FALSE)</f>
        <v>canceled</v>
      </c>
      <c r="K128" s="7">
        <f>VLOOKUP(I128,Data!$A$2:$L$4115,12,FALSE)</f>
        <v>40</v>
      </c>
    </row>
    <row r="129" spans="1:11" x14ac:dyDescent="0.25">
      <c r="A129" s="7">
        <v>247</v>
      </c>
      <c r="B129" s="7" t="str">
        <f>VLOOKUP(A129,Data!$A$2:$L$4115,6,FALSE)</f>
        <v>successful</v>
      </c>
      <c r="C129" s="7">
        <f>VLOOKUP(A129,Data!$A$2:$L$4115,12,FALSE)</f>
        <v>62</v>
      </c>
      <c r="E129" s="7">
        <v>467</v>
      </c>
      <c r="F129" s="7" t="str">
        <f>VLOOKUP(E129,Data!$A$2:$L$4115,6,FALSE)</f>
        <v>failed</v>
      </c>
      <c r="G129" s="7">
        <f>VLOOKUP(E129,Data!$A$2:$L$4115,12,FALSE)</f>
        <v>39</v>
      </c>
      <c r="I129" s="7">
        <v>1227</v>
      </c>
      <c r="J129" s="7" t="str">
        <f>VLOOKUP(I129,Data!$A$2:$L$4115,6,FALSE)</f>
        <v>canceled</v>
      </c>
      <c r="K129" s="7">
        <f>VLOOKUP(I129,Data!$A$2:$L$4115,12,FALSE)</f>
        <v>0</v>
      </c>
    </row>
    <row r="130" spans="1:11" x14ac:dyDescent="0.25">
      <c r="A130" s="7">
        <v>248</v>
      </c>
      <c r="B130" s="7" t="str">
        <f>VLOOKUP(A130,Data!$A$2:$L$4115,6,FALSE)</f>
        <v>successful</v>
      </c>
      <c r="C130" s="7">
        <f>VLOOKUP(A130,Data!$A$2:$L$4115,12,FALSE)</f>
        <v>146</v>
      </c>
      <c r="E130" s="7">
        <v>468</v>
      </c>
      <c r="F130" s="7" t="str">
        <f>VLOOKUP(E130,Data!$A$2:$L$4115,6,FALSE)</f>
        <v>failed</v>
      </c>
      <c r="G130" s="7">
        <f>VLOOKUP(E130,Data!$A$2:$L$4115,12,FALSE)</f>
        <v>0</v>
      </c>
      <c r="I130" s="7">
        <v>1228</v>
      </c>
      <c r="J130" s="7" t="str">
        <f>VLOOKUP(I130,Data!$A$2:$L$4115,6,FALSE)</f>
        <v>canceled</v>
      </c>
      <c r="K130" s="7">
        <f>VLOOKUP(I130,Data!$A$2:$L$4115,12,FALSE)</f>
        <v>24</v>
      </c>
    </row>
    <row r="131" spans="1:11" x14ac:dyDescent="0.25">
      <c r="A131" s="7">
        <v>249</v>
      </c>
      <c r="B131" s="7" t="str">
        <f>VLOOKUP(A131,Data!$A$2:$L$4115,6,FALSE)</f>
        <v>successful</v>
      </c>
      <c r="C131" s="7">
        <f>VLOOKUP(A131,Data!$A$2:$L$4115,12,FALSE)</f>
        <v>235</v>
      </c>
      <c r="E131" s="7">
        <v>469</v>
      </c>
      <c r="F131" s="7" t="str">
        <f>VLOOKUP(E131,Data!$A$2:$L$4115,6,FALSE)</f>
        <v>failed</v>
      </c>
      <c r="G131" s="7">
        <f>VLOOKUP(E131,Data!$A$2:$L$4115,12,FALSE)</f>
        <v>0</v>
      </c>
      <c r="I131" s="7">
        <v>1229</v>
      </c>
      <c r="J131" s="7" t="str">
        <f>VLOOKUP(I131,Data!$A$2:$L$4115,6,FALSE)</f>
        <v>canceled</v>
      </c>
      <c r="K131" s="7">
        <f>VLOOKUP(I131,Data!$A$2:$L$4115,12,FALSE)</f>
        <v>1</v>
      </c>
    </row>
    <row r="132" spans="1:11" x14ac:dyDescent="0.25">
      <c r="A132" s="7">
        <v>250</v>
      </c>
      <c r="B132" s="7" t="str">
        <f>VLOOKUP(A132,Data!$A$2:$L$4115,6,FALSE)</f>
        <v>successful</v>
      </c>
      <c r="C132" s="7">
        <f>VLOOKUP(A132,Data!$A$2:$L$4115,12,FALSE)</f>
        <v>437</v>
      </c>
      <c r="E132" s="7">
        <v>470</v>
      </c>
      <c r="F132" s="7" t="str">
        <f>VLOOKUP(E132,Data!$A$2:$L$4115,6,FALSE)</f>
        <v>failed</v>
      </c>
      <c r="G132" s="7">
        <f>VLOOKUP(E132,Data!$A$2:$L$4115,12,FALSE)</f>
        <v>2</v>
      </c>
      <c r="I132" s="7">
        <v>1230</v>
      </c>
      <c r="J132" s="7" t="str">
        <f>VLOOKUP(I132,Data!$A$2:$L$4115,6,FALSE)</f>
        <v>canceled</v>
      </c>
      <c r="K132" s="7">
        <f>VLOOKUP(I132,Data!$A$2:$L$4115,12,FALSE)</f>
        <v>0</v>
      </c>
    </row>
    <row r="133" spans="1:11" x14ac:dyDescent="0.25">
      <c r="A133" s="7">
        <v>251</v>
      </c>
      <c r="B133" s="7" t="str">
        <f>VLOOKUP(A133,Data!$A$2:$L$4115,6,FALSE)</f>
        <v>successful</v>
      </c>
      <c r="C133" s="7">
        <f>VLOOKUP(A133,Data!$A$2:$L$4115,12,FALSE)</f>
        <v>77</v>
      </c>
      <c r="E133" s="7">
        <v>471</v>
      </c>
      <c r="F133" s="7" t="str">
        <f>VLOOKUP(E133,Data!$A$2:$L$4115,6,FALSE)</f>
        <v>failed</v>
      </c>
      <c r="G133" s="7">
        <f>VLOOKUP(E133,Data!$A$2:$L$4115,12,FALSE)</f>
        <v>170</v>
      </c>
      <c r="I133" s="7">
        <v>1231</v>
      </c>
      <c r="J133" s="7" t="str">
        <f>VLOOKUP(I133,Data!$A$2:$L$4115,6,FALSE)</f>
        <v>canceled</v>
      </c>
      <c r="K133" s="7">
        <f>VLOOKUP(I133,Data!$A$2:$L$4115,12,FALSE)</f>
        <v>0</v>
      </c>
    </row>
    <row r="134" spans="1:11" x14ac:dyDescent="0.25">
      <c r="A134" s="7">
        <v>252</v>
      </c>
      <c r="B134" s="7" t="str">
        <f>VLOOKUP(A134,Data!$A$2:$L$4115,6,FALSE)</f>
        <v>successful</v>
      </c>
      <c r="C134" s="7">
        <f>VLOOKUP(A134,Data!$A$2:$L$4115,12,FALSE)</f>
        <v>108</v>
      </c>
      <c r="E134" s="7">
        <v>472</v>
      </c>
      <c r="F134" s="7" t="str">
        <f>VLOOKUP(E134,Data!$A$2:$L$4115,6,FALSE)</f>
        <v>failed</v>
      </c>
      <c r="G134" s="7">
        <f>VLOOKUP(E134,Data!$A$2:$L$4115,12,FALSE)</f>
        <v>5</v>
      </c>
      <c r="I134" s="7">
        <v>1232</v>
      </c>
      <c r="J134" s="7" t="str">
        <f>VLOOKUP(I134,Data!$A$2:$L$4115,6,FALSE)</f>
        <v>canceled</v>
      </c>
      <c r="K134" s="7">
        <f>VLOOKUP(I134,Data!$A$2:$L$4115,12,FALSE)</f>
        <v>1</v>
      </c>
    </row>
    <row r="135" spans="1:11" x14ac:dyDescent="0.25">
      <c r="A135" s="7">
        <v>253</v>
      </c>
      <c r="B135" s="7" t="str">
        <f>VLOOKUP(A135,Data!$A$2:$L$4115,6,FALSE)</f>
        <v>successful</v>
      </c>
      <c r="C135" s="7">
        <f>VLOOKUP(A135,Data!$A$2:$L$4115,12,FALSE)</f>
        <v>7</v>
      </c>
      <c r="E135" s="7">
        <v>473</v>
      </c>
      <c r="F135" s="7" t="str">
        <f>VLOOKUP(E135,Data!$A$2:$L$4115,6,FALSE)</f>
        <v>failed</v>
      </c>
      <c r="G135" s="7">
        <f>VLOOKUP(E135,Data!$A$2:$L$4115,12,FALSE)</f>
        <v>14</v>
      </c>
      <c r="I135" s="7">
        <v>1233</v>
      </c>
      <c r="J135" s="7" t="str">
        <f>VLOOKUP(I135,Data!$A$2:$L$4115,6,FALSE)</f>
        <v>canceled</v>
      </c>
      <c r="K135" s="7">
        <f>VLOOKUP(I135,Data!$A$2:$L$4115,12,FALSE)</f>
        <v>6</v>
      </c>
    </row>
    <row r="136" spans="1:11" x14ac:dyDescent="0.25">
      <c r="A136" s="7">
        <v>254</v>
      </c>
      <c r="B136" s="7" t="str">
        <f>VLOOKUP(A136,Data!$A$2:$L$4115,6,FALSE)</f>
        <v>successful</v>
      </c>
      <c r="C136" s="7">
        <f>VLOOKUP(A136,Data!$A$2:$L$4115,12,FALSE)</f>
        <v>314</v>
      </c>
      <c r="E136" s="7">
        <v>474</v>
      </c>
      <c r="F136" s="7" t="str">
        <f>VLOOKUP(E136,Data!$A$2:$L$4115,6,FALSE)</f>
        <v>failed</v>
      </c>
      <c r="G136" s="7">
        <f>VLOOKUP(E136,Data!$A$2:$L$4115,12,FALSE)</f>
        <v>1</v>
      </c>
      <c r="I136" s="7">
        <v>1234</v>
      </c>
      <c r="J136" s="7" t="str">
        <f>VLOOKUP(I136,Data!$A$2:$L$4115,6,FALSE)</f>
        <v>canceled</v>
      </c>
      <c r="K136" s="7">
        <f>VLOOKUP(I136,Data!$A$2:$L$4115,12,FALSE)</f>
        <v>0</v>
      </c>
    </row>
    <row r="137" spans="1:11" x14ac:dyDescent="0.25">
      <c r="A137" s="7">
        <v>255</v>
      </c>
      <c r="B137" s="7" t="str">
        <f>VLOOKUP(A137,Data!$A$2:$L$4115,6,FALSE)</f>
        <v>successful</v>
      </c>
      <c r="C137" s="7">
        <f>VLOOKUP(A137,Data!$A$2:$L$4115,12,FALSE)</f>
        <v>188</v>
      </c>
      <c r="E137" s="7">
        <v>475</v>
      </c>
      <c r="F137" s="7" t="str">
        <f>VLOOKUP(E137,Data!$A$2:$L$4115,6,FALSE)</f>
        <v>failed</v>
      </c>
      <c r="G137" s="7">
        <f>VLOOKUP(E137,Data!$A$2:$L$4115,12,FALSE)</f>
        <v>0</v>
      </c>
      <c r="I137" s="7">
        <v>1235</v>
      </c>
      <c r="J137" s="7" t="str">
        <f>VLOOKUP(I137,Data!$A$2:$L$4115,6,FALSE)</f>
        <v>canceled</v>
      </c>
      <c r="K137" s="7">
        <f>VLOOKUP(I137,Data!$A$2:$L$4115,12,FALSE)</f>
        <v>6</v>
      </c>
    </row>
    <row r="138" spans="1:11" x14ac:dyDescent="0.25">
      <c r="A138" s="7">
        <v>256</v>
      </c>
      <c r="B138" s="7" t="str">
        <f>VLOOKUP(A138,Data!$A$2:$L$4115,6,FALSE)</f>
        <v>successful</v>
      </c>
      <c r="C138" s="7">
        <f>VLOOKUP(A138,Data!$A$2:$L$4115,12,FALSE)</f>
        <v>275</v>
      </c>
      <c r="E138" s="7">
        <v>476</v>
      </c>
      <c r="F138" s="7" t="str">
        <f>VLOOKUP(E138,Data!$A$2:$L$4115,6,FALSE)</f>
        <v>failed</v>
      </c>
      <c r="G138" s="7">
        <f>VLOOKUP(E138,Data!$A$2:$L$4115,12,FALSE)</f>
        <v>124</v>
      </c>
      <c r="I138" s="7">
        <v>1236</v>
      </c>
      <c r="J138" s="7" t="str">
        <f>VLOOKUP(I138,Data!$A$2:$L$4115,6,FALSE)</f>
        <v>canceled</v>
      </c>
      <c r="K138" s="7">
        <f>VLOOKUP(I138,Data!$A$2:$L$4115,12,FALSE)</f>
        <v>0</v>
      </c>
    </row>
    <row r="139" spans="1:11" x14ac:dyDescent="0.25">
      <c r="A139" s="7">
        <v>257</v>
      </c>
      <c r="B139" s="7" t="str">
        <f>VLOOKUP(A139,Data!$A$2:$L$4115,6,FALSE)</f>
        <v>successful</v>
      </c>
      <c r="C139" s="7">
        <f>VLOOKUP(A139,Data!$A$2:$L$4115,12,FALSE)</f>
        <v>560</v>
      </c>
      <c r="E139" s="7">
        <v>477</v>
      </c>
      <c r="F139" s="7" t="str">
        <f>VLOOKUP(E139,Data!$A$2:$L$4115,6,FALSE)</f>
        <v>failed</v>
      </c>
      <c r="G139" s="7">
        <f>VLOOKUP(E139,Data!$A$2:$L$4115,12,FALSE)</f>
        <v>0</v>
      </c>
      <c r="I139" s="7">
        <v>1237</v>
      </c>
      <c r="J139" s="7" t="str">
        <f>VLOOKUP(I139,Data!$A$2:$L$4115,6,FALSE)</f>
        <v>canceled</v>
      </c>
      <c r="K139" s="7">
        <f>VLOOKUP(I139,Data!$A$2:$L$4115,12,FALSE)</f>
        <v>0</v>
      </c>
    </row>
    <row r="140" spans="1:11" x14ac:dyDescent="0.25">
      <c r="A140" s="7">
        <v>258</v>
      </c>
      <c r="B140" s="7" t="str">
        <f>VLOOKUP(A140,Data!$A$2:$L$4115,6,FALSE)</f>
        <v>successful</v>
      </c>
      <c r="C140" s="7">
        <f>VLOOKUP(A140,Data!$A$2:$L$4115,12,FALSE)</f>
        <v>688</v>
      </c>
      <c r="E140" s="7">
        <v>478</v>
      </c>
      <c r="F140" s="7" t="str">
        <f>VLOOKUP(E140,Data!$A$2:$L$4115,6,FALSE)</f>
        <v>failed</v>
      </c>
      <c r="G140" s="7">
        <f>VLOOKUP(E140,Data!$A$2:$L$4115,12,FALSE)</f>
        <v>0</v>
      </c>
      <c r="I140" s="7">
        <v>1238</v>
      </c>
      <c r="J140" s="7" t="str">
        <f>VLOOKUP(I140,Data!$A$2:$L$4115,6,FALSE)</f>
        <v>canceled</v>
      </c>
      <c r="K140" s="7">
        <f>VLOOKUP(I140,Data!$A$2:$L$4115,12,FALSE)</f>
        <v>3</v>
      </c>
    </row>
    <row r="141" spans="1:11" x14ac:dyDescent="0.25">
      <c r="A141" s="7">
        <v>259</v>
      </c>
      <c r="B141" s="7" t="str">
        <f>VLOOKUP(A141,Data!$A$2:$L$4115,6,FALSE)</f>
        <v>successful</v>
      </c>
      <c r="C141" s="7">
        <f>VLOOKUP(A141,Data!$A$2:$L$4115,12,FALSE)</f>
        <v>942</v>
      </c>
      <c r="E141" s="7">
        <v>479</v>
      </c>
      <c r="F141" s="7" t="str">
        <f>VLOOKUP(E141,Data!$A$2:$L$4115,6,FALSE)</f>
        <v>failed</v>
      </c>
      <c r="G141" s="7">
        <f>VLOOKUP(E141,Data!$A$2:$L$4115,12,FALSE)</f>
        <v>55</v>
      </c>
      <c r="I141" s="7">
        <v>1239</v>
      </c>
      <c r="J141" s="7" t="str">
        <f>VLOOKUP(I141,Data!$A$2:$L$4115,6,FALSE)</f>
        <v>canceled</v>
      </c>
      <c r="K141" s="7">
        <f>VLOOKUP(I141,Data!$A$2:$L$4115,12,FALSE)</f>
        <v>0</v>
      </c>
    </row>
    <row r="142" spans="1:11" x14ac:dyDescent="0.25">
      <c r="A142" s="7">
        <v>260</v>
      </c>
      <c r="B142" s="7" t="str">
        <f>VLOOKUP(A142,Data!$A$2:$L$4115,6,FALSE)</f>
        <v>successful</v>
      </c>
      <c r="C142" s="7">
        <f>VLOOKUP(A142,Data!$A$2:$L$4115,12,FALSE)</f>
        <v>88</v>
      </c>
      <c r="E142" s="7">
        <v>480</v>
      </c>
      <c r="F142" s="7" t="str">
        <f>VLOOKUP(E142,Data!$A$2:$L$4115,6,FALSE)</f>
        <v>failed</v>
      </c>
      <c r="G142" s="7">
        <f>VLOOKUP(E142,Data!$A$2:$L$4115,12,FALSE)</f>
        <v>140</v>
      </c>
      <c r="I142" s="7">
        <v>1240</v>
      </c>
      <c r="J142" s="7" t="str">
        <f>VLOOKUP(I142,Data!$A$2:$L$4115,6,FALSE)</f>
        <v>canceled</v>
      </c>
      <c r="K142" s="7">
        <f>VLOOKUP(I142,Data!$A$2:$L$4115,12,FALSE)</f>
        <v>8</v>
      </c>
    </row>
    <row r="143" spans="1:11" x14ac:dyDescent="0.25">
      <c r="A143" s="7">
        <v>261</v>
      </c>
      <c r="B143" s="7" t="str">
        <f>VLOOKUP(A143,Data!$A$2:$L$4115,6,FALSE)</f>
        <v>successful</v>
      </c>
      <c r="C143" s="7">
        <f>VLOOKUP(A143,Data!$A$2:$L$4115,12,FALSE)</f>
        <v>220</v>
      </c>
      <c r="E143" s="7">
        <v>481</v>
      </c>
      <c r="F143" s="7" t="str">
        <f>VLOOKUP(E143,Data!$A$2:$L$4115,6,FALSE)</f>
        <v>failed</v>
      </c>
      <c r="G143" s="7">
        <f>VLOOKUP(E143,Data!$A$2:$L$4115,12,FALSE)</f>
        <v>21</v>
      </c>
      <c r="I143" s="7">
        <v>1241</v>
      </c>
      <c r="J143" s="7" t="str">
        <f>VLOOKUP(I143,Data!$A$2:$L$4115,6,FALSE)</f>
        <v>canceled</v>
      </c>
      <c r="K143" s="7">
        <f>VLOOKUP(I143,Data!$A$2:$L$4115,12,FALSE)</f>
        <v>34</v>
      </c>
    </row>
    <row r="144" spans="1:11" x14ac:dyDescent="0.25">
      <c r="A144" s="7">
        <v>262</v>
      </c>
      <c r="B144" s="7" t="str">
        <f>VLOOKUP(A144,Data!$A$2:$L$4115,6,FALSE)</f>
        <v>successful</v>
      </c>
      <c r="C144" s="7">
        <f>VLOOKUP(A144,Data!$A$2:$L$4115,12,FALSE)</f>
        <v>145</v>
      </c>
      <c r="E144" s="7">
        <v>482</v>
      </c>
      <c r="F144" s="7" t="str">
        <f>VLOOKUP(E144,Data!$A$2:$L$4115,6,FALSE)</f>
        <v>failed</v>
      </c>
      <c r="G144" s="7">
        <f>VLOOKUP(E144,Data!$A$2:$L$4115,12,FALSE)</f>
        <v>1</v>
      </c>
      <c r="I144" s="7">
        <v>1242</v>
      </c>
      <c r="J144" s="7" t="str">
        <f>VLOOKUP(I144,Data!$A$2:$L$4115,6,FALSE)</f>
        <v>canceled</v>
      </c>
      <c r="K144" s="7">
        <f>VLOOKUP(I144,Data!$A$2:$L$4115,12,FALSE)</f>
        <v>1</v>
      </c>
    </row>
    <row r="145" spans="1:11" x14ac:dyDescent="0.25">
      <c r="A145" s="7">
        <v>263</v>
      </c>
      <c r="B145" s="7" t="str">
        <f>VLOOKUP(A145,Data!$A$2:$L$4115,6,FALSE)</f>
        <v>successful</v>
      </c>
      <c r="C145" s="7">
        <f>VLOOKUP(A145,Data!$A$2:$L$4115,12,FALSE)</f>
        <v>963</v>
      </c>
      <c r="E145" s="7">
        <v>483</v>
      </c>
      <c r="F145" s="7" t="str">
        <f>VLOOKUP(E145,Data!$A$2:$L$4115,6,FALSE)</f>
        <v>failed</v>
      </c>
      <c r="G145" s="7">
        <f>VLOOKUP(E145,Data!$A$2:$L$4115,12,FALSE)</f>
        <v>147</v>
      </c>
      <c r="I145" s="7">
        <v>1243</v>
      </c>
      <c r="J145" s="7" t="str">
        <f>VLOOKUP(I145,Data!$A$2:$L$4115,6,FALSE)</f>
        <v>canceled</v>
      </c>
      <c r="K145" s="7">
        <f>VLOOKUP(I145,Data!$A$2:$L$4115,12,FALSE)</f>
        <v>38</v>
      </c>
    </row>
    <row r="146" spans="1:11" x14ac:dyDescent="0.25">
      <c r="A146" s="7">
        <v>264</v>
      </c>
      <c r="B146" s="7" t="str">
        <f>VLOOKUP(A146,Data!$A$2:$L$4115,6,FALSE)</f>
        <v>successful</v>
      </c>
      <c r="C146" s="7">
        <f>VLOOKUP(A146,Data!$A$2:$L$4115,12,FALSE)</f>
        <v>91</v>
      </c>
      <c r="E146" s="7">
        <v>484</v>
      </c>
      <c r="F146" s="7" t="str">
        <f>VLOOKUP(E146,Data!$A$2:$L$4115,6,FALSE)</f>
        <v>failed</v>
      </c>
      <c r="G146" s="7">
        <f>VLOOKUP(E146,Data!$A$2:$L$4115,12,FALSE)</f>
        <v>11</v>
      </c>
      <c r="I146" s="7">
        <v>1304</v>
      </c>
      <c r="J146" s="7" t="str">
        <f>VLOOKUP(I146,Data!$A$2:$L$4115,6,FALSE)</f>
        <v>canceled</v>
      </c>
      <c r="K146" s="7">
        <f>VLOOKUP(I146,Data!$A$2:$L$4115,12,FALSE)</f>
        <v>104</v>
      </c>
    </row>
    <row r="147" spans="1:11" x14ac:dyDescent="0.25">
      <c r="A147" s="7">
        <v>265</v>
      </c>
      <c r="B147" s="7" t="str">
        <f>VLOOKUP(A147,Data!$A$2:$L$4115,6,FALSE)</f>
        <v>successful</v>
      </c>
      <c r="C147" s="7">
        <f>VLOOKUP(A147,Data!$A$2:$L$4115,12,FALSE)</f>
        <v>58</v>
      </c>
      <c r="E147" s="7">
        <v>485</v>
      </c>
      <c r="F147" s="7" t="str">
        <f>VLOOKUP(E147,Data!$A$2:$L$4115,6,FALSE)</f>
        <v>failed</v>
      </c>
      <c r="G147" s="7">
        <f>VLOOKUP(E147,Data!$A$2:$L$4115,12,FALSE)</f>
        <v>125</v>
      </c>
      <c r="I147" s="7">
        <v>1305</v>
      </c>
      <c r="J147" s="7" t="str">
        <f>VLOOKUP(I147,Data!$A$2:$L$4115,6,FALSE)</f>
        <v>canceled</v>
      </c>
      <c r="K147" s="7">
        <f>VLOOKUP(I147,Data!$A$2:$L$4115,12,FALSE)</f>
        <v>86</v>
      </c>
    </row>
    <row r="148" spans="1:11" x14ac:dyDescent="0.25">
      <c r="A148" s="7">
        <v>266</v>
      </c>
      <c r="B148" s="7" t="str">
        <f>VLOOKUP(A148,Data!$A$2:$L$4115,6,FALSE)</f>
        <v>successful</v>
      </c>
      <c r="C148" s="7">
        <f>VLOOKUP(A148,Data!$A$2:$L$4115,12,FALSE)</f>
        <v>36</v>
      </c>
      <c r="E148" s="7">
        <v>486</v>
      </c>
      <c r="F148" s="7" t="str">
        <f>VLOOKUP(E148,Data!$A$2:$L$4115,6,FALSE)</f>
        <v>failed</v>
      </c>
      <c r="G148" s="7">
        <f>VLOOKUP(E148,Data!$A$2:$L$4115,12,FALSE)</f>
        <v>1</v>
      </c>
      <c r="I148" s="7">
        <v>1306</v>
      </c>
      <c r="J148" s="7" t="str">
        <f>VLOOKUP(I148,Data!$A$2:$L$4115,6,FALSE)</f>
        <v>canceled</v>
      </c>
      <c r="K148" s="7">
        <f>VLOOKUP(I148,Data!$A$2:$L$4115,12,FALSE)</f>
        <v>356</v>
      </c>
    </row>
    <row r="149" spans="1:11" x14ac:dyDescent="0.25">
      <c r="A149" s="7">
        <v>267</v>
      </c>
      <c r="B149" s="7" t="str">
        <f>VLOOKUP(A149,Data!$A$2:$L$4115,6,FALSE)</f>
        <v>successful</v>
      </c>
      <c r="C149" s="7">
        <f>VLOOKUP(A149,Data!$A$2:$L$4115,12,FALSE)</f>
        <v>165</v>
      </c>
      <c r="E149" s="7">
        <v>487</v>
      </c>
      <c r="F149" s="7" t="str">
        <f>VLOOKUP(E149,Data!$A$2:$L$4115,6,FALSE)</f>
        <v>failed</v>
      </c>
      <c r="G149" s="7">
        <f>VLOOKUP(E149,Data!$A$2:$L$4115,12,FALSE)</f>
        <v>0</v>
      </c>
      <c r="I149" s="7">
        <v>1307</v>
      </c>
      <c r="J149" s="7" t="str">
        <f>VLOOKUP(I149,Data!$A$2:$L$4115,6,FALSE)</f>
        <v>canceled</v>
      </c>
      <c r="K149" s="7">
        <f>VLOOKUP(I149,Data!$A$2:$L$4115,12,FALSE)</f>
        <v>45</v>
      </c>
    </row>
    <row r="150" spans="1:11" x14ac:dyDescent="0.25">
      <c r="A150" s="7">
        <v>268</v>
      </c>
      <c r="B150" s="7" t="str">
        <f>VLOOKUP(A150,Data!$A$2:$L$4115,6,FALSE)</f>
        <v>successful</v>
      </c>
      <c r="C150" s="7">
        <f>VLOOKUP(A150,Data!$A$2:$L$4115,12,FALSE)</f>
        <v>111</v>
      </c>
      <c r="E150" s="7">
        <v>488</v>
      </c>
      <c r="F150" s="7" t="str">
        <f>VLOOKUP(E150,Data!$A$2:$L$4115,6,FALSE)</f>
        <v>failed</v>
      </c>
      <c r="G150" s="7">
        <f>VLOOKUP(E150,Data!$A$2:$L$4115,12,FALSE)</f>
        <v>0</v>
      </c>
      <c r="I150" s="7">
        <v>1308</v>
      </c>
      <c r="J150" s="7" t="str">
        <f>VLOOKUP(I150,Data!$A$2:$L$4115,6,FALSE)</f>
        <v>canceled</v>
      </c>
      <c r="K150" s="7">
        <f>VLOOKUP(I150,Data!$A$2:$L$4115,12,FALSE)</f>
        <v>38</v>
      </c>
    </row>
    <row r="151" spans="1:11" x14ac:dyDescent="0.25">
      <c r="A151" s="7">
        <v>269</v>
      </c>
      <c r="B151" s="7" t="str">
        <f>VLOOKUP(A151,Data!$A$2:$L$4115,6,FALSE)</f>
        <v>successful</v>
      </c>
      <c r="C151" s="7">
        <f>VLOOKUP(A151,Data!$A$2:$L$4115,12,FALSE)</f>
        <v>1596</v>
      </c>
      <c r="E151" s="7">
        <v>489</v>
      </c>
      <c r="F151" s="7" t="str">
        <f>VLOOKUP(E151,Data!$A$2:$L$4115,6,FALSE)</f>
        <v>failed</v>
      </c>
      <c r="G151" s="7">
        <f>VLOOKUP(E151,Data!$A$2:$L$4115,12,FALSE)</f>
        <v>3</v>
      </c>
      <c r="I151" s="7">
        <v>1309</v>
      </c>
      <c r="J151" s="7" t="str">
        <f>VLOOKUP(I151,Data!$A$2:$L$4115,6,FALSE)</f>
        <v>canceled</v>
      </c>
      <c r="K151" s="7">
        <f>VLOOKUP(I151,Data!$A$2:$L$4115,12,FALSE)</f>
        <v>35</v>
      </c>
    </row>
    <row r="152" spans="1:11" x14ac:dyDescent="0.25">
      <c r="A152" s="7">
        <v>270</v>
      </c>
      <c r="B152" s="7" t="str">
        <f>VLOOKUP(A152,Data!$A$2:$L$4115,6,FALSE)</f>
        <v>successful</v>
      </c>
      <c r="C152" s="7">
        <f>VLOOKUP(A152,Data!$A$2:$L$4115,12,FALSE)</f>
        <v>61</v>
      </c>
      <c r="E152" s="7">
        <v>490</v>
      </c>
      <c r="F152" s="7" t="str">
        <f>VLOOKUP(E152,Data!$A$2:$L$4115,6,FALSE)</f>
        <v>failed</v>
      </c>
      <c r="G152" s="7">
        <f>VLOOKUP(E152,Data!$A$2:$L$4115,12,FALSE)</f>
        <v>0</v>
      </c>
      <c r="I152" s="7">
        <v>1310</v>
      </c>
      <c r="J152" s="7" t="str">
        <f>VLOOKUP(I152,Data!$A$2:$L$4115,6,FALSE)</f>
        <v>canceled</v>
      </c>
      <c r="K152" s="7">
        <f>VLOOKUP(I152,Data!$A$2:$L$4115,12,FALSE)</f>
        <v>24</v>
      </c>
    </row>
    <row r="153" spans="1:11" x14ac:dyDescent="0.25">
      <c r="A153" s="7">
        <v>271</v>
      </c>
      <c r="B153" s="7" t="str">
        <f>VLOOKUP(A153,Data!$A$2:$L$4115,6,FALSE)</f>
        <v>successful</v>
      </c>
      <c r="C153" s="7">
        <f>VLOOKUP(A153,Data!$A$2:$L$4115,12,FALSE)</f>
        <v>287</v>
      </c>
      <c r="E153" s="7">
        <v>491</v>
      </c>
      <c r="F153" s="7" t="str">
        <f>VLOOKUP(E153,Data!$A$2:$L$4115,6,FALSE)</f>
        <v>failed</v>
      </c>
      <c r="G153" s="7">
        <f>VLOOKUP(E153,Data!$A$2:$L$4115,12,FALSE)</f>
        <v>0</v>
      </c>
      <c r="I153" s="7">
        <v>1311</v>
      </c>
      <c r="J153" s="7" t="str">
        <f>VLOOKUP(I153,Data!$A$2:$L$4115,6,FALSE)</f>
        <v>canceled</v>
      </c>
      <c r="K153" s="7">
        <f>VLOOKUP(I153,Data!$A$2:$L$4115,12,FALSE)</f>
        <v>100</v>
      </c>
    </row>
    <row r="154" spans="1:11" x14ac:dyDescent="0.25">
      <c r="A154" s="7">
        <v>272</v>
      </c>
      <c r="B154" s="7" t="str">
        <f>VLOOKUP(A154,Data!$A$2:$L$4115,6,FALSE)</f>
        <v>successful</v>
      </c>
      <c r="C154" s="7">
        <f>VLOOKUP(A154,Data!$A$2:$L$4115,12,FALSE)</f>
        <v>65</v>
      </c>
      <c r="E154" s="7">
        <v>492</v>
      </c>
      <c r="F154" s="7" t="str">
        <f>VLOOKUP(E154,Data!$A$2:$L$4115,6,FALSE)</f>
        <v>failed</v>
      </c>
      <c r="G154" s="7">
        <f>VLOOKUP(E154,Data!$A$2:$L$4115,12,FALSE)</f>
        <v>0</v>
      </c>
      <c r="I154" s="7">
        <v>1312</v>
      </c>
      <c r="J154" s="7" t="str">
        <f>VLOOKUP(I154,Data!$A$2:$L$4115,6,FALSE)</f>
        <v>canceled</v>
      </c>
      <c r="K154" s="7">
        <f>VLOOKUP(I154,Data!$A$2:$L$4115,12,FALSE)</f>
        <v>1</v>
      </c>
    </row>
    <row r="155" spans="1:11" x14ac:dyDescent="0.25">
      <c r="A155" s="7">
        <v>273</v>
      </c>
      <c r="B155" s="7" t="str">
        <f>VLOOKUP(A155,Data!$A$2:$L$4115,6,FALSE)</f>
        <v>successful</v>
      </c>
      <c r="C155" s="7">
        <f>VLOOKUP(A155,Data!$A$2:$L$4115,12,FALSE)</f>
        <v>118</v>
      </c>
      <c r="E155" s="7">
        <v>493</v>
      </c>
      <c r="F155" s="7" t="str">
        <f>VLOOKUP(E155,Data!$A$2:$L$4115,6,FALSE)</f>
        <v>failed</v>
      </c>
      <c r="G155" s="7">
        <f>VLOOKUP(E155,Data!$A$2:$L$4115,12,FALSE)</f>
        <v>0</v>
      </c>
      <c r="I155" s="7">
        <v>1313</v>
      </c>
      <c r="J155" s="7" t="str">
        <f>VLOOKUP(I155,Data!$A$2:$L$4115,6,FALSE)</f>
        <v>canceled</v>
      </c>
      <c r="K155" s="7">
        <f>VLOOKUP(I155,Data!$A$2:$L$4115,12,FALSE)</f>
        <v>122</v>
      </c>
    </row>
    <row r="156" spans="1:11" x14ac:dyDescent="0.25">
      <c r="A156" s="7">
        <v>274</v>
      </c>
      <c r="B156" s="7" t="str">
        <f>VLOOKUP(A156,Data!$A$2:$L$4115,6,FALSE)</f>
        <v>successful</v>
      </c>
      <c r="C156" s="7">
        <f>VLOOKUP(A156,Data!$A$2:$L$4115,12,FALSE)</f>
        <v>113</v>
      </c>
      <c r="E156" s="7">
        <v>494</v>
      </c>
      <c r="F156" s="7" t="str">
        <f>VLOOKUP(E156,Data!$A$2:$L$4115,6,FALSE)</f>
        <v>failed</v>
      </c>
      <c r="G156" s="7">
        <f>VLOOKUP(E156,Data!$A$2:$L$4115,12,FALSE)</f>
        <v>3</v>
      </c>
      <c r="I156" s="7">
        <v>1314</v>
      </c>
      <c r="J156" s="7" t="str">
        <f>VLOOKUP(I156,Data!$A$2:$L$4115,6,FALSE)</f>
        <v>canceled</v>
      </c>
      <c r="K156" s="7">
        <f>VLOOKUP(I156,Data!$A$2:$L$4115,12,FALSE)</f>
        <v>11</v>
      </c>
    </row>
    <row r="157" spans="1:11" x14ac:dyDescent="0.25">
      <c r="A157" s="7">
        <v>275</v>
      </c>
      <c r="B157" s="7" t="str">
        <f>VLOOKUP(A157,Data!$A$2:$L$4115,6,FALSE)</f>
        <v>successful</v>
      </c>
      <c r="C157" s="7">
        <f>VLOOKUP(A157,Data!$A$2:$L$4115,12,FALSE)</f>
        <v>332</v>
      </c>
      <c r="E157" s="7">
        <v>495</v>
      </c>
      <c r="F157" s="7" t="str">
        <f>VLOOKUP(E157,Data!$A$2:$L$4115,6,FALSE)</f>
        <v>failed</v>
      </c>
      <c r="G157" s="7">
        <f>VLOOKUP(E157,Data!$A$2:$L$4115,12,FALSE)</f>
        <v>0</v>
      </c>
      <c r="I157" s="7">
        <v>1315</v>
      </c>
      <c r="J157" s="7" t="str">
        <f>VLOOKUP(I157,Data!$A$2:$L$4115,6,FALSE)</f>
        <v>canceled</v>
      </c>
      <c r="K157" s="7">
        <f>VLOOKUP(I157,Data!$A$2:$L$4115,12,FALSE)</f>
        <v>248</v>
      </c>
    </row>
    <row r="158" spans="1:11" x14ac:dyDescent="0.25">
      <c r="A158" s="7">
        <v>276</v>
      </c>
      <c r="B158" s="7" t="str">
        <f>VLOOKUP(A158,Data!$A$2:$L$4115,6,FALSE)</f>
        <v>successful</v>
      </c>
      <c r="C158" s="7">
        <f>VLOOKUP(A158,Data!$A$2:$L$4115,12,FALSE)</f>
        <v>62</v>
      </c>
      <c r="E158" s="7">
        <v>496</v>
      </c>
      <c r="F158" s="7" t="str">
        <f>VLOOKUP(E158,Data!$A$2:$L$4115,6,FALSE)</f>
        <v>failed</v>
      </c>
      <c r="G158" s="7">
        <f>VLOOKUP(E158,Data!$A$2:$L$4115,12,FALSE)</f>
        <v>1</v>
      </c>
      <c r="I158" s="7">
        <v>1316</v>
      </c>
      <c r="J158" s="7" t="str">
        <f>VLOOKUP(I158,Data!$A$2:$L$4115,6,FALSE)</f>
        <v>canceled</v>
      </c>
      <c r="K158" s="7">
        <f>VLOOKUP(I158,Data!$A$2:$L$4115,12,FALSE)</f>
        <v>1</v>
      </c>
    </row>
    <row r="159" spans="1:11" x14ac:dyDescent="0.25">
      <c r="A159" s="7">
        <v>277</v>
      </c>
      <c r="B159" s="7" t="str">
        <f>VLOOKUP(A159,Data!$A$2:$L$4115,6,FALSE)</f>
        <v>successful</v>
      </c>
      <c r="C159" s="7">
        <f>VLOOKUP(A159,Data!$A$2:$L$4115,12,FALSE)</f>
        <v>951</v>
      </c>
      <c r="E159" s="7">
        <v>497</v>
      </c>
      <c r="F159" s="7" t="str">
        <f>VLOOKUP(E159,Data!$A$2:$L$4115,6,FALSE)</f>
        <v>failed</v>
      </c>
      <c r="G159" s="7">
        <f>VLOOKUP(E159,Data!$A$2:$L$4115,12,FALSE)</f>
        <v>3</v>
      </c>
      <c r="I159" s="7">
        <v>1317</v>
      </c>
      <c r="J159" s="7" t="str">
        <f>VLOOKUP(I159,Data!$A$2:$L$4115,6,FALSE)</f>
        <v>canceled</v>
      </c>
      <c r="K159" s="7">
        <f>VLOOKUP(I159,Data!$A$2:$L$4115,12,FALSE)</f>
        <v>19</v>
      </c>
    </row>
    <row r="160" spans="1:11" x14ac:dyDescent="0.25">
      <c r="A160" s="7">
        <v>278</v>
      </c>
      <c r="B160" s="7" t="str">
        <f>VLOOKUP(A160,Data!$A$2:$L$4115,6,FALSE)</f>
        <v>successful</v>
      </c>
      <c r="C160" s="7">
        <f>VLOOKUP(A160,Data!$A$2:$L$4115,12,FALSE)</f>
        <v>415</v>
      </c>
      <c r="E160" s="7">
        <v>498</v>
      </c>
      <c r="F160" s="7" t="str">
        <f>VLOOKUP(E160,Data!$A$2:$L$4115,6,FALSE)</f>
        <v>failed</v>
      </c>
      <c r="G160" s="7">
        <f>VLOOKUP(E160,Data!$A$2:$L$4115,12,FALSE)</f>
        <v>22</v>
      </c>
      <c r="I160" s="7">
        <v>1318</v>
      </c>
      <c r="J160" s="7" t="str">
        <f>VLOOKUP(I160,Data!$A$2:$L$4115,6,FALSE)</f>
        <v>canceled</v>
      </c>
      <c r="K160" s="7">
        <f>VLOOKUP(I160,Data!$A$2:$L$4115,12,FALSE)</f>
        <v>135</v>
      </c>
    </row>
    <row r="161" spans="1:11" x14ac:dyDescent="0.25">
      <c r="A161" s="7">
        <v>279</v>
      </c>
      <c r="B161" s="7" t="str">
        <f>VLOOKUP(A161,Data!$A$2:$L$4115,6,FALSE)</f>
        <v>successful</v>
      </c>
      <c r="C161" s="7">
        <f>VLOOKUP(A161,Data!$A$2:$L$4115,12,FALSE)</f>
        <v>305</v>
      </c>
      <c r="E161" s="7">
        <v>499</v>
      </c>
      <c r="F161" s="7" t="str">
        <f>VLOOKUP(E161,Data!$A$2:$L$4115,6,FALSE)</f>
        <v>failed</v>
      </c>
      <c r="G161" s="7">
        <f>VLOOKUP(E161,Data!$A$2:$L$4115,12,FALSE)</f>
        <v>26</v>
      </c>
      <c r="I161" s="7">
        <v>1319</v>
      </c>
      <c r="J161" s="7" t="str">
        <f>VLOOKUP(I161,Data!$A$2:$L$4115,6,FALSE)</f>
        <v>canceled</v>
      </c>
      <c r="K161" s="7">
        <f>VLOOKUP(I161,Data!$A$2:$L$4115,12,FALSE)</f>
        <v>9</v>
      </c>
    </row>
    <row r="162" spans="1:11" x14ac:dyDescent="0.25">
      <c r="A162" s="7">
        <v>280</v>
      </c>
      <c r="B162" s="7" t="str">
        <f>VLOOKUP(A162,Data!$A$2:$L$4115,6,FALSE)</f>
        <v>successful</v>
      </c>
      <c r="C162" s="7">
        <f>VLOOKUP(A162,Data!$A$2:$L$4115,12,FALSE)</f>
        <v>2139</v>
      </c>
      <c r="E162" s="7">
        <v>500</v>
      </c>
      <c r="F162" s="7" t="str">
        <f>VLOOKUP(E162,Data!$A$2:$L$4115,6,FALSE)</f>
        <v>failed</v>
      </c>
      <c r="G162" s="7">
        <f>VLOOKUP(E162,Data!$A$2:$L$4115,12,FALSE)</f>
        <v>4</v>
      </c>
      <c r="I162" s="7">
        <v>1320</v>
      </c>
      <c r="J162" s="7" t="str">
        <f>VLOOKUP(I162,Data!$A$2:$L$4115,6,FALSE)</f>
        <v>canceled</v>
      </c>
      <c r="K162" s="7">
        <f>VLOOKUP(I162,Data!$A$2:$L$4115,12,FALSE)</f>
        <v>3</v>
      </c>
    </row>
    <row r="163" spans="1:11" x14ac:dyDescent="0.25">
      <c r="A163" s="7">
        <v>281</v>
      </c>
      <c r="B163" s="7" t="str">
        <f>VLOOKUP(A163,Data!$A$2:$L$4115,6,FALSE)</f>
        <v>successful</v>
      </c>
      <c r="C163" s="7">
        <f>VLOOKUP(A163,Data!$A$2:$L$4115,12,FALSE)</f>
        <v>79</v>
      </c>
      <c r="E163" s="7">
        <v>501</v>
      </c>
      <c r="F163" s="7" t="str">
        <f>VLOOKUP(E163,Data!$A$2:$L$4115,6,FALSE)</f>
        <v>failed</v>
      </c>
      <c r="G163" s="7">
        <f>VLOOKUP(E163,Data!$A$2:$L$4115,12,FALSE)</f>
        <v>0</v>
      </c>
      <c r="I163" s="7">
        <v>1321</v>
      </c>
      <c r="J163" s="7" t="str">
        <f>VLOOKUP(I163,Data!$A$2:$L$4115,6,FALSE)</f>
        <v>canceled</v>
      </c>
      <c r="K163" s="7">
        <f>VLOOKUP(I163,Data!$A$2:$L$4115,12,FALSE)</f>
        <v>7</v>
      </c>
    </row>
    <row r="164" spans="1:11" x14ac:dyDescent="0.25">
      <c r="A164" s="7">
        <v>282</v>
      </c>
      <c r="B164" s="7" t="str">
        <f>VLOOKUP(A164,Data!$A$2:$L$4115,6,FALSE)</f>
        <v>successful</v>
      </c>
      <c r="C164" s="7">
        <f>VLOOKUP(A164,Data!$A$2:$L$4115,12,FALSE)</f>
        <v>179</v>
      </c>
      <c r="E164" s="7">
        <v>502</v>
      </c>
      <c r="F164" s="7" t="str">
        <f>VLOOKUP(E164,Data!$A$2:$L$4115,6,FALSE)</f>
        <v>failed</v>
      </c>
      <c r="G164" s="7">
        <f>VLOOKUP(E164,Data!$A$2:$L$4115,12,FALSE)</f>
        <v>4</v>
      </c>
      <c r="I164" s="7">
        <v>1322</v>
      </c>
      <c r="J164" s="7" t="str">
        <f>VLOOKUP(I164,Data!$A$2:$L$4115,6,FALSE)</f>
        <v>canceled</v>
      </c>
      <c r="K164" s="7">
        <f>VLOOKUP(I164,Data!$A$2:$L$4115,12,FALSE)</f>
        <v>4</v>
      </c>
    </row>
    <row r="165" spans="1:11" x14ac:dyDescent="0.25">
      <c r="A165" s="7">
        <v>283</v>
      </c>
      <c r="B165" s="7" t="str">
        <f>VLOOKUP(A165,Data!$A$2:$L$4115,6,FALSE)</f>
        <v>successful</v>
      </c>
      <c r="C165" s="7">
        <f>VLOOKUP(A165,Data!$A$2:$L$4115,12,FALSE)</f>
        <v>202</v>
      </c>
      <c r="E165" s="7">
        <v>503</v>
      </c>
      <c r="F165" s="7" t="str">
        <f>VLOOKUP(E165,Data!$A$2:$L$4115,6,FALSE)</f>
        <v>failed</v>
      </c>
      <c r="G165" s="7">
        <f>VLOOKUP(E165,Data!$A$2:$L$4115,12,FALSE)</f>
        <v>9</v>
      </c>
      <c r="I165" s="7">
        <v>1323</v>
      </c>
      <c r="J165" s="7" t="str">
        <f>VLOOKUP(I165,Data!$A$2:$L$4115,6,FALSE)</f>
        <v>canceled</v>
      </c>
      <c r="K165" s="7">
        <f>VLOOKUP(I165,Data!$A$2:$L$4115,12,FALSE)</f>
        <v>44</v>
      </c>
    </row>
    <row r="166" spans="1:11" x14ac:dyDescent="0.25">
      <c r="A166" s="7">
        <v>284</v>
      </c>
      <c r="B166" s="7" t="str">
        <f>VLOOKUP(A166,Data!$A$2:$L$4115,6,FALSE)</f>
        <v>successful</v>
      </c>
      <c r="C166" s="7">
        <f>VLOOKUP(A166,Data!$A$2:$L$4115,12,FALSE)</f>
        <v>760</v>
      </c>
      <c r="E166" s="7">
        <v>504</v>
      </c>
      <c r="F166" s="7" t="str">
        <f>VLOOKUP(E166,Data!$A$2:$L$4115,6,FALSE)</f>
        <v>failed</v>
      </c>
      <c r="G166" s="7">
        <f>VLOOKUP(E166,Data!$A$2:$L$4115,12,FALSE)</f>
        <v>5</v>
      </c>
      <c r="I166" s="7">
        <v>1324</v>
      </c>
      <c r="J166" s="7" t="str">
        <f>VLOOKUP(I166,Data!$A$2:$L$4115,6,FALSE)</f>
        <v>canceled</v>
      </c>
      <c r="K166" s="7">
        <f>VLOOKUP(I166,Data!$A$2:$L$4115,12,FALSE)</f>
        <v>90</v>
      </c>
    </row>
    <row r="167" spans="1:11" x14ac:dyDescent="0.25">
      <c r="A167" s="7">
        <v>285</v>
      </c>
      <c r="B167" s="7" t="str">
        <f>VLOOKUP(A167,Data!$A$2:$L$4115,6,FALSE)</f>
        <v>successful</v>
      </c>
      <c r="C167" s="7">
        <f>VLOOKUP(A167,Data!$A$2:$L$4115,12,FALSE)</f>
        <v>563</v>
      </c>
      <c r="E167" s="7">
        <v>505</v>
      </c>
      <c r="F167" s="7" t="str">
        <f>VLOOKUP(E167,Data!$A$2:$L$4115,6,FALSE)</f>
        <v>failed</v>
      </c>
      <c r="G167" s="7">
        <f>VLOOKUP(E167,Data!$A$2:$L$4115,12,FALSE)</f>
        <v>14</v>
      </c>
      <c r="I167" s="7">
        <v>1325</v>
      </c>
      <c r="J167" s="7" t="str">
        <f>VLOOKUP(I167,Data!$A$2:$L$4115,6,FALSE)</f>
        <v>canceled</v>
      </c>
      <c r="K167" s="7">
        <f>VLOOKUP(I167,Data!$A$2:$L$4115,12,FALSE)</f>
        <v>8</v>
      </c>
    </row>
    <row r="168" spans="1:11" x14ac:dyDescent="0.25">
      <c r="A168" s="7">
        <v>286</v>
      </c>
      <c r="B168" s="7" t="str">
        <f>VLOOKUP(A168,Data!$A$2:$L$4115,6,FALSE)</f>
        <v>successful</v>
      </c>
      <c r="C168" s="7">
        <f>VLOOKUP(A168,Data!$A$2:$L$4115,12,FALSE)</f>
        <v>135</v>
      </c>
      <c r="E168" s="7">
        <v>506</v>
      </c>
      <c r="F168" s="7" t="str">
        <f>VLOOKUP(E168,Data!$A$2:$L$4115,6,FALSE)</f>
        <v>failed</v>
      </c>
      <c r="G168" s="7">
        <f>VLOOKUP(E168,Data!$A$2:$L$4115,12,FALSE)</f>
        <v>1</v>
      </c>
      <c r="I168" s="7">
        <v>1326</v>
      </c>
      <c r="J168" s="7" t="str">
        <f>VLOOKUP(I168,Data!$A$2:$L$4115,6,FALSE)</f>
        <v>canceled</v>
      </c>
      <c r="K168" s="7">
        <f>VLOOKUP(I168,Data!$A$2:$L$4115,12,FALSE)</f>
        <v>11</v>
      </c>
    </row>
    <row r="169" spans="1:11" x14ac:dyDescent="0.25">
      <c r="A169" s="7">
        <v>287</v>
      </c>
      <c r="B169" s="7" t="str">
        <f>VLOOKUP(A169,Data!$A$2:$L$4115,6,FALSE)</f>
        <v>successful</v>
      </c>
      <c r="C169" s="7">
        <f>VLOOKUP(A169,Data!$A$2:$L$4115,12,FALSE)</f>
        <v>290</v>
      </c>
      <c r="E169" s="7">
        <v>507</v>
      </c>
      <c r="F169" s="7" t="str">
        <f>VLOOKUP(E169,Data!$A$2:$L$4115,6,FALSE)</f>
        <v>failed</v>
      </c>
      <c r="G169" s="7">
        <f>VLOOKUP(E169,Data!$A$2:$L$4115,12,FALSE)</f>
        <v>10</v>
      </c>
      <c r="I169" s="7">
        <v>1327</v>
      </c>
      <c r="J169" s="7" t="str">
        <f>VLOOKUP(I169,Data!$A$2:$L$4115,6,FALSE)</f>
        <v>canceled</v>
      </c>
      <c r="K169" s="7">
        <f>VLOOKUP(I169,Data!$A$2:$L$4115,12,FALSE)</f>
        <v>41</v>
      </c>
    </row>
    <row r="170" spans="1:11" x14ac:dyDescent="0.25">
      <c r="A170" s="7">
        <v>288</v>
      </c>
      <c r="B170" s="7" t="str">
        <f>VLOOKUP(A170,Data!$A$2:$L$4115,6,FALSE)</f>
        <v>successful</v>
      </c>
      <c r="C170" s="7">
        <f>VLOOKUP(A170,Data!$A$2:$L$4115,12,FALSE)</f>
        <v>447</v>
      </c>
      <c r="E170" s="7">
        <v>508</v>
      </c>
      <c r="F170" s="7" t="str">
        <f>VLOOKUP(E170,Data!$A$2:$L$4115,6,FALSE)</f>
        <v>failed</v>
      </c>
      <c r="G170" s="7">
        <f>VLOOKUP(E170,Data!$A$2:$L$4115,12,FALSE)</f>
        <v>3</v>
      </c>
      <c r="I170" s="7">
        <v>1328</v>
      </c>
      <c r="J170" s="7" t="str">
        <f>VLOOKUP(I170,Data!$A$2:$L$4115,6,FALSE)</f>
        <v>canceled</v>
      </c>
      <c r="K170" s="7">
        <f>VLOOKUP(I170,Data!$A$2:$L$4115,12,FALSE)</f>
        <v>15</v>
      </c>
    </row>
    <row r="171" spans="1:11" x14ac:dyDescent="0.25">
      <c r="A171" s="7">
        <v>289</v>
      </c>
      <c r="B171" s="7" t="str">
        <f>VLOOKUP(A171,Data!$A$2:$L$4115,6,FALSE)</f>
        <v>successful</v>
      </c>
      <c r="C171" s="7">
        <f>VLOOKUP(A171,Data!$A$2:$L$4115,12,FALSE)</f>
        <v>232</v>
      </c>
      <c r="E171" s="7">
        <v>509</v>
      </c>
      <c r="F171" s="7" t="str">
        <f>VLOOKUP(E171,Data!$A$2:$L$4115,6,FALSE)</f>
        <v>failed</v>
      </c>
      <c r="G171" s="7">
        <f>VLOOKUP(E171,Data!$A$2:$L$4115,12,FALSE)</f>
        <v>1</v>
      </c>
      <c r="I171" s="7">
        <v>1329</v>
      </c>
      <c r="J171" s="7" t="str">
        <f>VLOOKUP(I171,Data!$A$2:$L$4115,6,FALSE)</f>
        <v>canceled</v>
      </c>
      <c r="K171" s="7">
        <f>VLOOKUP(I171,Data!$A$2:$L$4115,12,FALSE)</f>
        <v>9</v>
      </c>
    </row>
    <row r="172" spans="1:11" x14ac:dyDescent="0.25">
      <c r="A172" s="7">
        <v>290</v>
      </c>
      <c r="B172" s="7" t="str">
        <f>VLOOKUP(A172,Data!$A$2:$L$4115,6,FALSE)</f>
        <v>successful</v>
      </c>
      <c r="C172" s="7">
        <f>VLOOKUP(A172,Data!$A$2:$L$4115,12,FALSE)</f>
        <v>168</v>
      </c>
      <c r="E172" s="7">
        <v>510</v>
      </c>
      <c r="F172" s="7" t="str">
        <f>VLOOKUP(E172,Data!$A$2:$L$4115,6,FALSE)</f>
        <v>failed</v>
      </c>
      <c r="G172" s="7">
        <f>VLOOKUP(E172,Data!$A$2:$L$4115,12,FALSE)</f>
        <v>0</v>
      </c>
      <c r="I172" s="7">
        <v>1330</v>
      </c>
      <c r="J172" s="7" t="str">
        <f>VLOOKUP(I172,Data!$A$2:$L$4115,6,FALSE)</f>
        <v>canceled</v>
      </c>
      <c r="K172" s="7">
        <f>VLOOKUP(I172,Data!$A$2:$L$4115,12,FALSE)</f>
        <v>50</v>
      </c>
    </row>
    <row r="173" spans="1:11" x14ac:dyDescent="0.25">
      <c r="A173" s="7">
        <v>291</v>
      </c>
      <c r="B173" s="7" t="str">
        <f>VLOOKUP(A173,Data!$A$2:$L$4115,6,FALSE)</f>
        <v>successful</v>
      </c>
      <c r="C173" s="7">
        <f>VLOOKUP(A173,Data!$A$2:$L$4115,12,FALSE)</f>
        <v>128</v>
      </c>
      <c r="E173" s="7">
        <v>511</v>
      </c>
      <c r="F173" s="7" t="str">
        <f>VLOOKUP(E173,Data!$A$2:$L$4115,6,FALSE)</f>
        <v>failed</v>
      </c>
      <c r="G173" s="7">
        <f>VLOOKUP(E173,Data!$A$2:$L$4115,12,FALSE)</f>
        <v>5</v>
      </c>
      <c r="I173" s="7">
        <v>1331</v>
      </c>
      <c r="J173" s="7" t="str">
        <f>VLOOKUP(I173,Data!$A$2:$L$4115,6,FALSE)</f>
        <v>canceled</v>
      </c>
      <c r="K173" s="7">
        <f>VLOOKUP(I173,Data!$A$2:$L$4115,12,FALSE)</f>
        <v>34</v>
      </c>
    </row>
    <row r="174" spans="1:11" x14ac:dyDescent="0.25">
      <c r="A174" s="7">
        <v>292</v>
      </c>
      <c r="B174" s="7" t="str">
        <f>VLOOKUP(A174,Data!$A$2:$L$4115,6,FALSE)</f>
        <v>successful</v>
      </c>
      <c r="C174" s="7">
        <f>VLOOKUP(A174,Data!$A$2:$L$4115,12,FALSE)</f>
        <v>493</v>
      </c>
      <c r="E174" s="7">
        <v>512</v>
      </c>
      <c r="F174" s="7" t="str">
        <f>VLOOKUP(E174,Data!$A$2:$L$4115,6,FALSE)</f>
        <v>failed</v>
      </c>
      <c r="G174" s="7">
        <f>VLOOKUP(E174,Data!$A$2:$L$4115,12,FALSE)</f>
        <v>2</v>
      </c>
      <c r="I174" s="7">
        <v>1332</v>
      </c>
      <c r="J174" s="7" t="str">
        <f>VLOOKUP(I174,Data!$A$2:$L$4115,6,FALSE)</f>
        <v>canceled</v>
      </c>
      <c r="K174" s="7">
        <f>VLOOKUP(I174,Data!$A$2:$L$4115,12,FALSE)</f>
        <v>0</v>
      </c>
    </row>
    <row r="175" spans="1:11" x14ac:dyDescent="0.25">
      <c r="A175" s="7">
        <v>293</v>
      </c>
      <c r="B175" s="7" t="str">
        <f>VLOOKUP(A175,Data!$A$2:$L$4115,6,FALSE)</f>
        <v>successful</v>
      </c>
      <c r="C175" s="7">
        <f>VLOOKUP(A175,Data!$A$2:$L$4115,12,FALSE)</f>
        <v>131</v>
      </c>
      <c r="E175" s="7">
        <v>513</v>
      </c>
      <c r="F175" s="7" t="str">
        <f>VLOOKUP(E175,Data!$A$2:$L$4115,6,FALSE)</f>
        <v>failed</v>
      </c>
      <c r="G175" s="7">
        <f>VLOOKUP(E175,Data!$A$2:$L$4115,12,FALSE)</f>
        <v>68</v>
      </c>
      <c r="I175" s="7">
        <v>1333</v>
      </c>
      <c r="J175" s="7" t="str">
        <f>VLOOKUP(I175,Data!$A$2:$L$4115,6,FALSE)</f>
        <v>canceled</v>
      </c>
      <c r="K175" s="7">
        <f>VLOOKUP(I175,Data!$A$2:$L$4115,12,FALSE)</f>
        <v>0</v>
      </c>
    </row>
    <row r="176" spans="1:11" x14ac:dyDescent="0.25">
      <c r="A176" s="7">
        <v>294</v>
      </c>
      <c r="B176" s="7" t="str">
        <f>VLOOKUP(A176,Data!$A$2:$L$4115,6,FALSE)</f>
        <v>successful</v>
      </c>
      <c r="C176" s="7">
        <f>VLOOKUP(A176,Data!$A$2:$L$4115,12,FALSE)</f>
        <v>50</v>
      </c>
      <c r="E176" s="7">
        <v>514</v>
      </c>
      <c r="F176" s="7" t="str">
        <f>VLOOKUP(E176,Data!$A$2:$L$4115,6,FALSE)</f>
        <v>failed</v>
      </c>
      <c r="G176" s="7">
        <f>VLOOKUP(E176,Data!$A$2:$L$4115,12,FALSE)</f>
        <v>3</v>
      </c>
      <c r="I176" s="7">
        <v>1334</v>
      </c>
      <c r="J176" s="7" t="str">
        <f>VLOOKUP(I176,Data!$A$2:$L$4115,6,FALSE)</f>
        <v>canceled</v>
      </c>
      <c r="K176" s="7">
        <f>VLOOKUP(I176,Data!$A$2:$L$4115,12,FALSE)</f>
        <v>276</v>
      </c>
    </row>
    <row r="177" spans="1:11" x14ac:dyDescent="0.25">
      <c r="A177" s="7">
        <v>295</v>
      </c>
      <c r="B177" s="7" t="str">
        <f>VLOOKUP(A177,Data!$A$2:$L$4115,6,FALSE)</f>
        <v>successful</v>
      </c>
      <c r="C177" s="7">
        <f>VLOOKUP(A177,Data!$A$2:$L$4115,12,FALSE)</f>
        <v>665</v>
      </c>
      <c r="E177" s="7">
        <v>515</v>
      </c>
      <c r="F177" s="7" t="str">
        <f>VLOOKUP(E177,Data!$A$2:$L$4115,6,FALSE)</f>
        <v>failed</v>
      </c>
      <c r="G177" s="7">
        <f>VLOOKUP(E177,Data!$A$2:$L$4115,12,FALSE)</f>
        <v>34</v>
      </c>
      <c r="I177" s="7">
        <v>1335</v>
      </c>
      <c r="J177" s="7" t="str">
        <f>VLOOKUP(I177,Data!$A$2:$L$4115,6,FALSE)</f>
        <v>canceled</v>
      </c>
      <c r="K177" s="7">
        <f>VLOOKUP(I177,Data!$A$2:$L$4115,12,FALSE)</f>
        <v>16</v>
      </c>
    </row>
    <row r="178" spans="1:11" x14ac:dyDescent="0.25">
      <c r="A178" s="7">
        <v>296</v>
      </c>
      <c r="B178" s="7" t="str">
        <f>VLOOKUP(A178,Data!$A$2:$L$4115,6,FALSE)</f>
        <v>successful</v>
      </c>
      <c r="C178" s="7">
        <f>VLOOKUP(A178,Data!$A$2:$L$4115,12,FALSE)</f>
        <v>129</v>
      </c>
      <c r="E178" s="7">
        <v>516</v>
      </c>
      <c r="F178" s="7" t="str">
        <f>VLOOKUP(E178,Data!$A$2:$L$4115,6,FALSE)</f>
        <v>failed</v>
      </c>
      <c r="G178" s="7">
        <f>VLOOKUP(E178,Data!$A$2:$L$4115,12,FALSE)</f>
        <v>0</v>
      </c>
      <c r="I178" s="7">
        <v>1336</v>
      </c>
      <c r="J178" s="7" t="str">
        <f>VLOOKUP(I178,Data!$A$2:$L$4115,6,FALSE)</f>
        <v>canceled</v>
      </c>
      <c r="K178" s="7">
        <f>VLOOKUP(I178,Data!$A$2:$L$4115,12,FALSE)</f>
        <v>224</v>
      </c>
    </row>
    <row r="179" spans="1:11" x14ac:dyDescent="0.25">
      <c r="A179" s="7">
        <v>297</v>
      </c>
      <c r="B179" s="7" t="str">
        <f>VLOOKUP(A179,Data!$A$2:$L$4115,6,FALSE)</f>
        <v>successful</v>
      </c>
      <c r="C179" s="7">
        <f>VLOOKUP(A179,Data!$A$2:$L$4115,12,FALSE)</f>
        <v>142</v>
      </c>
      <c r="E179" s="7">
        <v>517</v>
      </c>
      <c r="F179" s="7" t="str">
        <f>VLOOKUP(E179,Data!$A$2:$L$4115,6,FALSE)</f>
        <v>failed</v>
      </c>
      <c r="G179" s="7">
        <f>VLOOKUP(E179,Data!$A$2:$L$4115,12,FALSE)</f>
        <v>3</v>
      </c>
      <c r="I179" s="7">
        <v>1337</v>
      </c>
      <c r="J179" s="7" t="str">
        <f>VLOOKUP(I179,Data!$A$2:$L$4115,6,FALSE)</f>
        <v>canceled</v>
      </c>
      <c r="K179" s="7">
        <f>VLOOKUP(I179,Data!$A$2:$L$4115,12,FALSE)</f>
        <v>140</v>
      </c>
    </row>
    <row r="180" spans="1:11" x14ac:dyDescent="0.25">
      <c r="A180" s="7">
        <v>298</v>
      </c>
      <c r="B180" s="7" t="str">
        <f>VLOOKUP(A180,Data!$A$2:$L$4115,6,FALSE)</f>
        <v>successful</v>
      </c>
      <c r="C180" s="7">
        <f>VLOOKUP(A180,Data!$A$2:$L$4115,12,FALSE)</f>
        <v>2436</v>
      </c>
      <c r="E180" s="7">
        <v>518</v>
      </c>
      <c r="F180" s="7" t="str">
        <f>VLOOKUP(E180,Data!$A$2:$L$4115,6,FALSE)</f>
        <v>failed</v>
      </c>
      <c r="G180" s="7">
        <f>VLOOKUP(E180,Data!$A$2:$L$4115,12,FALSE)</f>
        <v>0</v>
      </c>
      <c r="I180" s="7">
        <v>1338</v>
      </c>
      <c r="J180" s="7" t="str">
        <f>VLOOKUP(I180,Data!$A$2:$L$4115,6,FALSE)</f>
        <v>canceled</v>
      </c>
      <c r="K180" s="7">
        <f>VLOOKUP(I180,Data!$A$2:$L$4115,12,FALSE)</f>
        <v>15</v>
      </c>
    </row>
    <row r="181" spans="1:11" x14ac:dyDescent="0.25">
      <c r="A181" s="7">
        <v>299</v>
      </c>
      <c r="B181" s="7" t="str">
        <f>VLOOKUP(A181,Data!$A$2:$L$4115,6,FALSE)</f>
        <v>successful</v>
      </c>
      <c r="C181" s="7">
        <f>VLOOKUP(A181,Data!$A$2:$L$4115,12,FALSE)</f>
        <v>244</v>
      </c>
      <c r="E181" s="7">
        <v>519</v>
      </c>
      <c r="F181" s="7" t="str">
        <f>VLOOKUP(E181,Data!$A$2:$L$4115,6,FALSE)</f>
        <v>failed</v>
      </c>
      <c r="G181" s="7">
        <f>VLOOKUP(E181,Data!$A$2:$L$4115,12,FALSE)</f>
        <v>70</v>
      </c>
      <c r="I181" s="7">
        <v>1339</v>
      </c>
      <c r="J181" s="7" t="str">
        <f>VLOOKUP(I181,Data!$A$2:$L$4115,6,FALSE)</f>
        <v>canceled</v>
      </c>
      <c r="K181" s="7">
        <f>VLOOKUP(I181,Data!$A$2:$L$4115,12,FALSE)</f>
        <v>37</v>
      </c>
    </row>
    <row r="182" spans="1:11" x14ac:dyDescent="0.25">
      <c r="A182" s="7">
        <v>300</v>
      </c>
      <c r="B182" s="7" t="str">
        <f>VLOOKUP(A182,Data!$A$2:$L$4115,6,FALSE)</f>
        <v>successful</v>
      </c>
      <c r="C182" s="7">
        <f>VLOOKUP(A182,Data!$A$2:$L$4115,12,FALSE)</f>
        <v>298</v>
      </c>
      <c r="E182" s="7">
        <v>540</v>
      </c>
      <c r="F182" s="7" t="str">
        <f>VLOOKUP(E182,Data!$A$2:$L$4115,6,FALSE)</f>
        <v>failed</v>
      </c>
      <c r="G182" s="7">
        <f>VLOOKUP(E182,Data!$A$2:$L$4115,12,FALSE)</f>
        <v>1</v>
      </c>
      <c r="I182" s="7">
        <v>1340</v>
      </c>
      <c r="J182" s="7" t="str">
        <f>VLOOKUP(I182,Data!$A$2:$L$4115,6,FALSE)</f>
        <v>canceled</v>
      </c>
      <c r="K182" s="7">
        <f>VLOOKUP(I182,Data!$A$2:$L$4115,12,FALSE)</f>
        <v>0</v>
      </c>
    </row>
    <row r="183" spans="1:11" x14ac:dyDescent="0.25">
      <c r="A183" s="7">
        <v>301</v>
      </c>
      <c r="B183" s="7" t="str">
        <f>VLOOKUP(A183,Data!$A$2:$L$4115,6,FALSE)</f>
        <v>successful</v>
      </c>
      <c r="C183" s="7">
        <f>VLOOKUP(A183,Data!$A$2:$L$4115,12,FALSE)</f>
        <v>251</v>
      </c>
      <c r="E183" s="7">
        <v>541</v>
      </c>
      <c r="F183" s="7" t="str">
        <f>VLOOKUP(E183,Data!$A$2:$L$4115,6,FALSE)</f>
        <v>failed</v>
      </c>
      <c r="G183" s="7">
        <f>VLOOKUP(E183,Data!$A$2:$L$4115,12,FALSE)</f>
        <v>1</v>
      </c>
      <c r="I183" s="7">
        <v>1341</v>
      </c>
      <c r="J183" s="7" t="str">
        <f>VLOOKUP(I183,Data!$A$2:$L$4115,6,FALSE)</f>
        <v>canceled</v>
      </c>
      <c r="K183" s="7">
        <f>VLOOKUP(I183,Data!$A$2:$L$4115,12,FALSE)</f>
        <v>46</v>
      </c>
    </row>
    <row r="184" spans="1:11" x14ac:dyDescent="0.25">
      <c r="A184" s="7">
        <v>302</v>
      </c>
      <c r="B184" s="7" t="str">
        <f>VLOOKUP(A184,Data!$A$2:$L$4115,6,FALSE)</f>
        <v>successful</v>
      </c>
      <c r="C184" s="7">
        <f>VLOOKUP(A184,Data!$A$2:$L$4115,12,FALSE)</f>
        <v>108</v>
      </c>
      <c r="E184" s="7">
        <v>542</v>
      </c>
      <c r="F184" s="7" t="str">
        <f>VLOOKUP(E184,Data!$A$2:$L$4115,6,FALSE)</f>
        <v>failed</v>
      </c>
      <c r="G184" s="7">
        <f>VLOOKUP(E184,Data!$A$2:$L$4115,12,FALSE)</f>
        <v>1</v>
      </c>
      <c r="I184" s="7">
        <v>1342</v>
      </c>
      <c r="J184" s="7" t="str">
        <f>VLOOKUP(I184,Data!$A$2:$L$4115,6,FALSE)</f>
        <v>canceled</v>
      </c>
      <c r="K184" s="7">
        <f>VLOOKUP(I184,Data!$A$2:$L$4115,12,FALSE)</f>
        <v>1</v>
      </c>
    </row>
    <row r="185" spans="1:11" x14ac:dyDescent="0.25">
      <c r="A185" s="7">
        <v>303</v>
      </c>
      <c r="B185" s="7" t="str">
        <f>VLOOKUP(A185,Data!$A$2:$L$4115,6,FALSE)</f>
        <v>successful</v>
      </c>
      <c r="C185" s="7">
        <f>VLOOKUP(A185,Data!$A$2:$L$4115,12,FALSE)</f>
        <v>82</v>
      </c>
      <c r="E185" s="7">
        <v>543</v>
      </c>
      <c r="F185" s="7" t="str">
        <f>VLOOKUP(E185,Data!$A$2:$L$4115,6,FALSE)</f>
        <v>failed</v>
      </c>
      <c r="G185" s="7">
        <f>VLOOKUP(E185,Data!$A$2:$L$4115,12,FALSE)</f>
        <v>2</v>
      </c>
      <c r="I185" s="7">
        <v>1343</v>
      </c>
      <c r="J185" s="7" t="str">
        <f>VLOOKUP(I185,Data!$A$2:$L$4115,6,FALSE)</f>
        <v>canceled</v>
      </c>
      <c r="K185" s="7">
        <f>VLOOKUP(I185,Data!$A$2:$L$4115,12,FALSE)</f>
        <v>323</v>
      </c>
    </row>
    <row r="186" spans="1:11" x14ac:dyDescent="0.25">
      <c r="A186" s="7">
        <v>304</v>
      </c>
      <c r="B186" s="7" t="str">
        <f>VLOOKUP(A186,Data!$A$2:$L$4115,6,FALSE)</f>
        <v>successful</v>
      </c>
      <c r="C186" s="7">
        <f>VLOOKUP(A186,Data!$A$2:$L$4115,12,FALSE)</f>
        <v>74</v>
      </c>
      <c r="E186" s="7">
        <v>544</v>
      </c>
      <c r="F186" s="7" t="str">
        <f>VLOOKUP(E186,Data!$A$2:$L$4115,6,FALSE)</f>
        <v>failed</v>
      </c>
      <c r="G186" s="7">
        <f>VLOOKUP(E186,Data!$A$2:$L$4115,12,FALSE)</f>
        <v>2</v>
      </c>
      <c r="I186" s="7">
        <v>1451</v>
      </c>
      <c r="J186" s="7" t="str">
        <f>VLOOKUP(I186,Data!$A$2:$L$4115,6,FALSE)</f>
        <v>canceled</v>
      </c>
      <c r="K186" s="7">
        <f>VLOOKUP(I186,Data!$A$2:$L$4115,12,FALSE)</f>
        <v>2</v>
      </c>
    </row>
    <row r="187" spans="1:11" x14ac:dyDescent="0.25">
      <c r="A187" s="7">
        <v>305</v>
      </c>
      <c r="B187" s="7" t="str">
        <f>VLOOKUP(A187,Data!$A$2:$L$4115,6,FALSE)</f>
        <v>successful</v>
      </c>
      <c r="C187" s="7">
        <f>VLOOKUP(A187,Data!$A$2:$L$4115,12,FALSE)</f>
        <v>189</v>
      </c>
      <c r="E187" s="7">
        <v>545</v>
      </c>
      <c r="F187" s="7" t="str">
        <f>VLOOKUP(E187,Data!$A$2:$L$4115,6,FALSE)</f>
        <v>failed</v>
      </c>
      <c r="G187" s="7">
        <f>VLOOKUP(E187,Data!$A$2:$L$4115,12,FALSE)</f>
        <v>34</v>
      </c>
      <c r="I187" s="7">
        <v>1452</v>
      </c>
      <c r="J187" s="7" t="str">
        <f>VLOOKUP(I187,Data!$A$2:$L$4115,6,FALSE)</f>
        <v>canceled</v>
      </c>
      <c r="K187" s="7">
        <f>VLOOKUP(I187,Data!$A$2:$L$4115,12,FALSE)</f>
        <v>0</v>
      </c>
    </row>
    <row r="188" spans="1:11" x14ac:dyDescent="0.25">
      <c r="A188" s="7">
        <v>306</v>
      </c>
      <c r="B188" s="7" t="str">
        <f>VLOOKUP(A188,Data!$A$2:$L$4115,6,FALSE)</f>
        <v>successful</v>
      </c>
      <c r="C188" s="7">
        <f>VLOOKUP(A188,Data!$A$2:$L$4115,12,FALSE)</f>
        <v>80</v>
      </c>
      <c r="E188" s="7">
        <v>546</v>
      </c>
      <c r="F188" s="7" t="str">
        <f>VLOOKUP(E188,Data!$A$2:$L$4115,6,FALSE)</f>
        <v>failed</v>
      </c>
      <c r="G188" s="7">
        <f>VLOOKUP(E188,Data!$A$2:$L$4115,12,FALSE)</f>
        <v>2</v>
      </c>
      <c r="I188" s="7">
        <v>1453</v>
      </c>
      <c r="J188" s="7" t="str">
        <f>VLOOKUP(I188,Data!$A$2:$L$4115,6,FALSE)</f>
        <v>canceled</v>
      </c>
      <c r="K188" s="7">
        <f>VLOOKUP(I188,Data!$A$2:$L$4115,12,FALSE)</f>
        <v>0</v>
      </c>
    </row>
    <row r="189" spans="1:11" x14ac:dyDescent="0.25">
      <c r="A189" s="7">
        <v>307</v>
      </c>
      <c r="B189" s="7" t="str">
        <f>VLOOKUP(A189,Data!$A$2:$L$4115,6,FALSE)</f>
        <v>successful</v>
      </c>
      <c r="C189" s="7">
        <f>VLOOKUP(A189,Data!$A$2:$L$4115,12,FALSE)</f>
        <v>576</v>
      </c>
      <c r="E189" s="7">
        <v>547</v>
      </c>
      <c r="F189" s="7" t="str">
        <f>VLOOKUP(E189,Data!$A$2:$L$4115,6,FALSE)</f>
        <v>failed</v>
      </c>
      <c r="G189" s="7">
        <f>VLOOKUP(E189,Data!$A$2:$L$4115,12,FALSE)</f>
        <v>0</v>
      </c>
      <c r="I189" s="7">
        <v>1454</v>
      </c>
      <c r="J189" s="7" t="str">
        <f>VLOOKUP(I189,Data!$A$2:$L$4115,6,FALSE)</f>
        <v>canceled</v>
      </c>
      <c r="K189" s="7">
        <f>VLOOKUP(I189,Data!$A$2:$L$4115,12,FALSE)</f>
        <v>1</v>
      </c>
    </row>
    <row r="190" spans="1:11" x14ac:dyDescent="0.25">
      <c r="A190" s="7">
        <v>308</v>
      </c>
      <c r="B190" s="7" t="str">
        <f>VLOOKUP(A190,Data!$A$2:$L$4115,6,FALSE)</f>
        <v>successful</v>
      </c>
      <c r="C190" s="7">
        <f>VLOOKUP(A190,Data!$A$2:$L$4115,12,FALSE)</f>
        <v>202</v>
      </c>
      <c r="E190" s="7">
        <v>548</v>
      </c>
      <c r="F190" s="7" t="str">
        <f>VLOOKUP(E190,Data!$A$2:$L$4115,6,FALSE)</f>
        <v>failed</v>
      </c>
      <c r="G190" s="7">
        <f>VLOOKUP(E190,Data!$A$2:$L$4115,12,FALSE)</f>
        <v>1</v>
      </c>
      <c r="I190" s="7">
        <v>1455</v>
      </c>
      <c r="J190" s="7" t="str">
        <f>VLOOKUP(I190,Data!$A$2:$L$4115,6,FALSE)</f>
        <v>canceled</v>
      </c>
      <c r="K190" s="7">
        <f>VLOOKUP(I190,Data!$A$2:$L$4115,12,FALSE)</f>
        <v>7</v>
      </c>
    </row>
    <row r="191" spans="1:11" x14ac:dyDescent="0.25">
      <c r="A191" s="7">
        <v>309</v>
      </c>
      <c r="B191" s="7" t="str">
        <f>VLOOKUP(A191,Data!$A$2:$L$4115,6,FALSE)</f>
        <v>successful</v>
      </c>
      <c r="C191" s="7">
        <f>VLOOKUP(A191,Data!$A$2:$L$4115,12,FALSE)</f>
        <v>238</v>
      </c>
      <c r="E191" s="7">
        <v>549</v>
      </c>
      <c r="F191" s="7" t="str">
        <f>VLOOKUP(E191,Data!$A$2:$L$4115,6,FALSE)</f>
        <v>failed</v>
      </c>
      <c r="G191" s="7">
        <f>VLOOKUP(E191,Data!$A$2:$L$4115,12,FALSE)</f>
        <v>8</v>
      </c>
      <c r="I191" s="7">
        <v>1456</v>
      </c>
      <c r="J191" s="7" t="str">
        <f>VLOOKUP(I191,Data!$A$2:$L$4115,6,FALSE)</f>
        <v>canceled</v>
      </c>
      <c r="K191" s="7">
        <f>VLOOKUP(I191,Data!$A$2:$L$4115,12,FALSE)</f>
        <v>3</v>
      </c>
    </row>
    <row r="192" spans="1:11" x14ac:dyDescent="0.25">
      <c r="A192" s="7">
        <v>310</v>
      </c>
      <c r="B192" s="7" t="str">
        <f>VLOOKUP(A192,Data!$A$2:$L$4115,6,FALSE)</f>
        <v>successful</v>
      </c>
      <c r="C192" s="7">
        <f>VLOOKUP(A192,Data!$A$2:$L$4115,12,FALSE)</f>
        <v>36</v>
      </c>
      <c r="E192" s="7">
        <v>550</v>
      </c>
      <c r="F192" s="7" t="str">
        <f>VLOOKUP(E192,Data!$A$2:$L$4115,6,FALSE)</f>
        <v>failed</v>
      </c>
      <c r="G192" s="7">
        <f>VLOOKUP(E192,Data!$A$2:$L$4115,12,FALSE)</f>
        <v>4</v>
      </c>
      <c r="I192" s="7">
        <v>1457</v>
      </c>
      <c r="J192" s="7" t="str">
        <f>VLOOKUP(I192,Data!$A$2:$L$4115,6,FALSE)</f>
        <v>canceled</v>
      </c>
      <c r="K192" s="7">
        <f>VLOOKUP(I192,Data!$A$2:$L$4115,12,FALSE)</f>
        <v>0</v>
      </c>
    </row>
    <row r="193" spans="1:11" x14ac:dyDescent="0.25">
      <c r="A193" s="7">
        <v>311</v>
      </c>
      <c r="B193" s="7" t="str">
        <f>VLOOKUP(A193,Data!$A$2:$L$4115,6,FALSE)</f>
        <v>successful</v>
      </c>
      <c r="C193" s="7">
        <f>VLOOKUP(A193,Data!$A$2:$L$4115,12,FALSE)</f>
        <v>150</v>
      </c>
      <c r="E193" s="7">
        <v>551</v>
      </c>
      <c r="F193" s="7" t="str">
        <f>VLOOKUP(E193,Data!$A$2:$L$4115,6,FALSE)</f>
        <v>failed</v>
      </c>
      <c r="G193" s="7">
        <f>VLOOKUP(E193,Data!$A$2:$L$4115,12,FALSE)</f>
        <v>28</v>
      </c>
      <c r="I193" s="7">
        <v>1458</v>
      </c>
      <c r="J193" s="7" t="str">
        <f>VLOOKUP(I193,Data!$A$2:$L$4115,6,FALSE)</f>
        <v>canceled</v>
      </c>
      <c r="K193" s="7">
        <f>VLOOKUP(I193,Data!$A$2:$L$4115,12,FALSE)</f>
        <v>0</v>
      </c>
    </row>
    <row r="194" spans="1:11" x14ac:dyDescent="0.25">
      <c r="A194" s="7">
        <v>312</v>
      </c>
      <c r="B194" s="7" t="str">
        <f>VLOOKUP(A194,Data!$A$2:$L$4115,6,FALSE)</f>
        <v>successful</v>
      </c>
      <c r="C194" s="7">
        <f>VLOOKUP(A194,Data!$A$2:$L$4115,12,FALSE)</f>
        <v>146</v>
      </c>
      <c r="E194" s="7">
        <v>552</v>
      </c>
      <c r="F194" s="7" t="str">
        <f>VLOOKUP(E194,Data!$A$2:$L$4115,6,FALSE)</f>
        <v>failed</v>
      </c>
      <c r="G194" s="7">
        <f>VLOOKUP(E194,Data!$A$2:$L$4115,12,FALSE)</f>
        <v>0</v>
      </c>
      <c r="I194" s="7">
        <v>1459</v>
      </c>
      <c r="J194" s="7" t="str">
        <f>VLOOKUP(I194,Data!$A$2:$L$4115,6,FALSE)</f>
        <v>canceled</v>
      </c>
      <c r="K194" s="7">
        <f>VLOOKUP(I194,Data!$A$2:$L$4115,12,FALSE)</f>
        <v>0</v>
      </c>
    </row>
    <row r="195" spans="1:11" x14ac:dyDescent="0.25">
      <c r="A195" s="7">
        <v>313</v>
      </c>
      <c r="B195" s="7" t="str">
        <f>VLOOKUP(A195,Data!$A$2:$L$4115,6,FALSE)</f>
        <v>successful</v>
      </c>
      <c r="C195" s="7">
        <f>VLOOKUP(A195,Data!$A$2:$L$4115,12,FALSE)</f>
        <v>222</v>
      </c>
      <c r="E195" s="7">
        <v>553</v>
      </c>
      <c r="F195" s="7" t="str">
        <f>VLOOKUP(E195,Data!$A$2:$L$4115,6,FALSE)</f>
        <v>failed</v>
      </c>
      <c r="G195" s="7">
        <f>VLOOKUP(E195,Data!$A$2:$L$4115,12,FALSE)</f>
        <v>6</v>
      </c>
      <c r="I195" s="7">
        <v>1460</v>
      </c>
      <c r="J195" s="7" t="str">
        <f>VLOOKUP(I195,Data!$A$2:$L$4115,6,FALSE)</f>
        <v>canceled</v>
      </c>
      <c r="K195" s="7">
        <f>VLOOKUP(I195,Data!$A$2:$L$4115,12,FALSE)</f>
        <v>0</v>
      </c>
    </row>
    <row r="196" spans="1:11" x14ac:dyDescent="0.25">
      <c r="A196" s="7">
        <v>314</v>
      </c>
      <c r="B196" s="7" t="str">
        <f>VLOOKUP(A196,Data!$A$2:$L$4115,6,FALSE)</f>
        <v>successful</v>
      </c>
      <c r="C196" s="7">
        <f>VLOOKUP(A196,Data!$A$2:$L$4115,12,FALSE)</f>
        <v>120</v>
      </c>
      <c r="E196" s="7">
        <v>554</v>
      </c>
      <c r="F196" s="7" t="str">
        <f>VLOOKUP(E196,Data!$A$2:$L$4115,6,FALSE)</f>
        <v>failed</v>
      </c>
      <c r="G196" s="7">
        <f>VLOOKUP(E196,Data!$A$2:$L$4115,12,FALSE)</f>
        <v>22</v>
      </c>
      <c r="I196" s="7">
        <v>1561</v>
      </c>
      <c r="J196" s="7" t="str">
        <f>VLOOKUP(I196,Data!$A$2:$L$4115,6,FALSE)</f>
        <v>canceled</v>
      </c>
      <c r="K196" s="7">
        <f>VLOOKUP(I196,Data!$A$2:$L$4115,12,FALSE)</f>
        <v>1</v>
      </c>
    </row>
    <row r="197" spans="1:11" x14ac:dyDescent="0.25">
      <c r="A197" s="7">
        <v>315</v>
      </c>
      <c r="B197" s="7" t="str">
        <f>VLOOKUP(A197,Data!$A$2:$L$4115,6,FALSE)</f>
        <v>successful</v>
      </c>
      <c r="C197" s="7">
        <f>VLOOKUP(A197,Data!$A$2:$L$4115,12,FALSE)</f>
        <v>126</v>
      </c>
      <c r="E197" s="7">
        <v>555</v>
      </c>
      <c r="F197" s="7" t="str">
        <f>VLOOKUP(E197,Data!$A$2:$L$4115,6,FALSE)</f>
        <v>failed</v>
      </c>
      <c r="G197" s="7">
        <f>VLOOKUP(E197,Data!$A$2:$L$4115,12,FALSE)</f>
        <v>0</v>
      </c>
      <c r="I197" s="7">
        <v>1562</v>
      </c>
      <c r="J197" s="7" t="str">
        <f>VLOOKUP(I197,Data!$A$2:$L$4115,6,FALSE)</f>
        <v>canceled</v>
      </c>
      <c r="K197" s="7">
        <f>VLOOKUP(I197,Data!$A$2:$L$4115,12,FALSE)</f>
        <v>0</v>
      </c>
    </row>
    <row r="198" spans="1:11" x14ac:dyDescent="0.25">
      <c r="A198" s="7">
        <v>316</v>
      </c>
      <c r="B198" s="7" t="str">
        <f>VLOOKUP(A198,Data!$A$2:$L$4115,6,FALSE)</f>
        <v>successful</v>
      </c>
      <c r="C198" s="7">
        <f>VLOOKUP(A198,Data!$A$2:$L$4115,12,FALSE)</f>
        <v>158</v>
      </c>
      <c r="E198" s="7">
        <v>556</v>
      </c>
      <c r="F198" s="7" t="str">
        <f>VLOOKUP(E198,Data!$A$2:$L$4115,6,FALSE)</f>
        <v>failed</v>
      </c>
      <c r="G198" s="7">
        <f>VLOOKUP(E198,Data!$A$2:$L$4115,12,FALSE)</f>
        <v>1</v>
      </c>
      <c r="I198" s="7">
        <v>1563</v>
      </c>
      <c r="J198" s="7" t="str">
        <f>VLOOKUP(I198,Data!$A$2:$L$4115,6,FALSE)</f>
        <v>canceled</v>
      </c>
      <c r="K198" s="7">
        <f>VLOOKUP(I198,Data!$A$2:$L$4115,12,FALSE)</f>
        <v>2</v>
      </c>
    </row>
    <row r="199" spans="1:11" x14ac:dyDescent="0.25">
      <c r="A199" s="7">
        <v>317</v>
      </c>
      <c r="B199" s="7" t="str">
        <f>VLOOKUP(A199,Data!$A$2:$L$4115,6,FALSE)</f>
        <v>successful</v>
      </c>
      <c r="C199" s="7">
        <f>VLOOKUP(A199,Data!$A$2:$L$4115,12,FALSE)</f>
        <v>316</v>
      </c>
      <c r="E199" s="7">
        <v>557</v>
      </c>
      <c r="F199" s="7" t="str">
        <f>VLOOKUP(E199,Data!$A$2:$L$4115,6,FALSE)</f>
        <v>failed</v>
      </c>
      <c r="G199" s="7">
        <f>VLOOKUP(E199,Data!$A$2:$L$4115,12,FALSE)</f>
        <v>20</v>
      </c>
      <c r="I199" s="7">
        <v>1564</v>
      </c>
      <c r="J199" s="7" t="str">
        <f>VLOOKUP(I199,Data!$A$2:$L$4115,6,FALSE)</f>
        <v>canceled</v>
      </c>
      <c r="K199" s="7">
        <f>VLOOKUP(I199,Data!$A$2:$L$4115,12,FALSE)</f>
        <v>1</v>
      </c>
    </row>
    <row r="200" spans="1:11" x14ac:dyDescent="0.25">
      <c r="A200" s="7">
        <v>318</v>
      </c>
      <c r="B200" s="7" t="str">
        <f>VLOOKUP(A200,Data!$A$2:$L$4115,6,FALSE)</f>
        <v>successful</v>
      </c>
      <c r="C200" s="7">
        <f>VLOOKUP(A200,Data!$A$2:$L$4115,12,FALSE)</f>
        <v>284</v>
      </c>
      <c r="E200" s="7">
        <v>558</v>
      </c>
      <c r="F200" s="7" t="str">
        <f>VLOOKUP(E200,Data!$A$2:$L$4115,6,FALSE)</f>
        <v>failed</v>
      </c>
      <c r="G200" s="7">
        <f>VLOOKUP(E200,Data!$A$2:$L$4115,12,FALSE)</f>
        <v>0</v>
      </c>
      <c r="I200" s="7">
        <v>1565</v>
      </c>
      <c r="J200" s="7" t="str">
        <f>VLOOKUP(I200,Data!$A$2:$L$4115,6,FALSE)</f>
        <v>canceled</v>
      </c>
      <c r="K200" s="7">
        <f>VLOOKUP(I200,Data!$A$2:$L$4115,12,FALSE)</f>
        <v>1</v>
      </c>
    </row>
    <row r="201" spans="1:11" x14ac:dyDescent="0.25">
      <c r="A201" s="7">
        <v>319</v>
      </c>
      <c r="B201" s="7" t="str">
        <f>VLOOKUP(A201,Data!$A$2:$L$4115,6,FALSE)</f>
        <v>successful</v>
      </c>
      <c r="C201" s="7">
        <f>VLOOKUP(A201,Data!$A$2:$L$4115,12,FALSE)</f>
        <v>51</v>
      </c>
      <c r="E201" s="7">
        <v>559</v>
      </c>
      <c r="F201" s="7" t="str">
        <f>VLOOKUP(E201,Data!$A$2:$L$4115,6,FALSE)</f>
        <v>failed</v>
      </c>
      <c r="G201" s="7">
        <f>VLOOKUP(E201,Data!$A$2:$L$4115,12,FALSE)</f>
        <v>1</v>
      </c>
      <c r="I201" s="7">
        <v>1566</v>
      </c>
      <c r="J201" s="7" t="str">
        <f>VLOOKUP(I201,Data!$A$2:$L$4115,6,FALSE)</f>
        <v>canceled</v>
      </c>
      <c r="K201" s="7">
        <f>VLOOKUP(I201,Data!$A$2:$L$4115,12,FALSE)</f>
        <v>59</v>
      </c>
    </row>
    <row r="202" spans="1:11" x14ac:dyDescent="0.25">
      <c r="A202" s="7">
        <v>320</v>
      </c>
      <c r="B202" s="7" t="str">
        <f>VLOOKUP(A202,Data!$A$2:$L$4115,6,FALSE)</f>
        <v>successful</v>
      </c>
      <c r="C202" s="7">
        <f>VLOOKUP(A202,Data!$A$2:$L$4115,12,FALSE)</f>
        <v>158</v>
      </c>
      <c r="E202" s="7">
        <v>560</v>
      </c>
      <c r="F202" s="7" t="str">
        <f>VLOOKUP(E202,Data!$A$2:$L$4115,6,FALSE)</f>
        <v>failed</v>
      </c>
      <c r="G202" s="7">
        <f>VLOOKUP(E202,Data!$A$2:$L$4115,12,FALSE)</f>
        <v>3</v>
      </c>
      <c r="I202" s="7">
        <v>1567</v>
      </c>
      <c r="J202" s="7" t="str">
        <f>VLOOKUP(I202,Data!$A$2:$L$4115,6,FALSE)</f>
        <v>canceled</v>
      </c>
      <c r="K202" s="7">
        <f>VLOOKUP(I202,Data!$A$2:$L$4115,12,FALSE)</f>
        <v>13</v>
      </c>
    </row>
    <row r="203" spans="1:11" x14ac:dyDescent="0.25">
      <c r="A203" s="7">
        <v>321</v>
      </c>
      <c r="B203" s="7" t="str">
        <f>VLOOKUP(A203,Data!$A$2:$L$4115,6,FALSE)</f>
        <v>successful</v>
      </c>
      <c r="C203" s="7">
        <f>VLOOKUP(A203,Data!$A$2:$L$4115,12,FALSE)</f>
        <v>337</v>
      </c>
      <c r="E203" s="7">
        <v>561</v>
      </c>
      <c r="F203" s="7" t="str">
        <f>VLOOKUP(E203,Data!$A$2:$L$4115,6,FALSE)</f>
        <v>failed</v>
      </c>
      <c r="G203" s="7">
        <f>VLOOKUP(E203,Data!$A$2:$L$4115,12,FALSE)</f>
        <v>2</v>
      </c>
      <c r="I203" s="7">
        <v>1568</v>
      </c>
      <c r="J203" s="7" t="str">
        <f>VLOOKUP(I203,Data!$A$2:$L$4115,6,FALSE)</f>
        <v>canceled</v>
      </c>
      <c r="K203" s="7">
        <f>VLOOKUP(I203,Data!$A$2:$L$4115,12,FALSE)</f>
        <v>22</v>
      </c>
    </row>
    <row r="204" spans="1:11" x14ac:dyDescent="0.25">
      <c r="A204" s="7">
        <v>322</v>
      </c>
      <c r="B204" s="7" t="str">
        <f>VLOOKUP(A204,Data!$A$2:$L$4115,6,FALSE)</f>
        <v>successful</v>
      </c>
      <c r="C204" s="7">
        <f>VLOOKUP(A204,Data!$A$2:$L$4115,12,FALSE)</f>
        <v>186</v>
      </c>
      <c r="E204" s="7">
        <v>562</v>
      </c>
      <c r="F204" s="7" t="str">
        <f>VLOOKUP(E204,Data!$A$2:$L$4115,6,FALSE)</f>
        <v>failed</v>
      </c>
      <c r="G204" s="7">
        <f>VLOOKUP(E204,Data!$A$2:$L$4115,12,FALSE)</f>
        <v>0</v>
      </c>
      <c r="I204" s="7">
        <v>1569</v>
      </c>
      <c r="J204" s="7" t="str">
        <f>VLOOKUP(I204,Data!$A$2:$L$4115,6,FALSE)</f>
        <v>canceled</v>
      </c>
      <c r="K204" s="7">
        <f>VLOOKUP(I204,Data!$A$2:$L$4115,12,FALSE)</f>
        <v>0</v>
      </c>
    </row>
    <row r="205" spans="1:11" x14ac:dyDescent="0.25">
      <c r="A205" s="7">
        <v>323</v>
      </c>
      <c r="B205" s="7" t="str">
        <f>VLOOKUP(A205,Data!$A$2:$L$4115,6,FALSE)</f>
        <v>successful</v>
      </c>
      <c r="C205" s="7">
        <f>VLOOKUP(A205,Data!$A$2:$L$4115,12,FALSE)</f>
        <v>58</v>
      </c>
      <c r="E205" s="7">
        <v>563</v>
      </c>
      <c r="F205" s="7" t="str">
        <f>VLOOKUP(E205,Data!$A$2:$L$4115,6,FALSE)</f>
        <v>failed</v>
      </c>
      <c r="G205" s="7">
        <f>VLOOKUP(E205,Data!$A$2:$L$4115,12,FALSE)</f>
        <v>2</v>
      </c>
      <c r="I205" s="7">
        <v>1570</v>
      </c>
      <c r="J205" s="7" t="str">
        <f>VLOOKUP(I205,Data!$A$2:$L$4115,6,FALSE)</f>
        <v>canceled</v>
      </c>
      <c r="K205" s="7">
        <f>VLOOKUP(I205,Data!$A$2:$L$4115,12,FALSE)</f>
        <v>52</v>
      </c>
    </row>
    <row r="206" spans="1:11" x14ac:dyDescent="0.25">
      <c r="A206" s="7">
        <v>324</v>
      </c>
      <c r="B206" s="7" t="str">
        <f>VLOOKUP(A206,Data!$A$2:$L$4115,6,FALSE)</f>
        <v>successful</v>
      </c>
      <c r="C206" s="7">
        <f>VLOOKUP(A206,Data!$A$2:$L$4115,12,FALSE)</f>
        <v>82</v>
      </c>
      <c r="E206" s="7">
        <v>564</v>
      </c>
      <c r="F206" s="7" t="str">
        <f>VLOOKUP(E206,Data!$A$2:$L$4115,6,FALSE)</f>
        <v>failed</v>
      </c>
      <c r="G206" s="7">
        <f>VLOOKUP(E206,Data!$A$2:$L$4115,12,FALSE)</f>
        <v>1</v>
      </c>
      <c r="I206" s="7">
        <v>1571</v>
      </c>
      <c r="J206" s="7" t="str">
        <f>VLOOKUP(I206,Data!$A$2:$L$4115,6,FALSE)</f>
        <v>canceled</v>
      </c>
      <c r="K206" s="7">
        <f>VLOOKUP(I206,Data!$A$2:$L$4115,12,FALSE)</f>
        <v>4</v>
      </c>
    </row>
    <row r="207" spans="1:11" x14ac:dyDescent="0.25">
      <c r="A207" s="7">
        <v>325</v>
      </c>
      <c r="B207" s="7" t="str">
        <f>VLOOKUP(A207,Data!$A$2:$L$4115,6,FALSE)</f>
        <v>successful</v>
      </c>
      <c r="C207" s="7">
        <f>VLOOKUP(A207,Data!$A$2:$L$4115,12,FALSE)</f>
        <v>736</v>
      </c>
      <c r="E207" s="7">
        <v>565</v>
      </c>
      <c r="F207" s="7" t="str">
        <f>VLOOKUP(E207,Data!$A$2:$L$4115,6,FALSE)</f>
        <v>failed</v>
      </c>
      <c r="G207" s="7">
        <f>VLOOKUP(E207,Data!$A$2:$L$4115,12,FALSE)</f>
        <v>0</v>
      </c>
      <c r="I207" s="7">
        <v>1572</v>
      </c>
      <c r="J207" s="7" t="str">
        <f>VLOOKUP(I207,Data!$A$2:$L$4115,6,FALSE)</f>
        <v>canceled</v>
      </c>
      <c r="K207" s="7">
        <f>VLOOKUP(I207,Data!$A$2:$L$4115,12,FALSE)</f>
        <v>3</v>
      </c>
    </row>
    <row r="208" spans="1:11" x14ac:dyDescent="0.25">
      <c r="A208" s="7">
        <v>326</v>
      </c>
      <c r="B208" s="7" t="str">
        <f>VLOOKUP(A208,Data!$A$2:$L$4115,6,FALSE)</f>
        <v>successful</v>
      </c>
      <c r="C208" s="7">
        <f>VLOOKUP(A208,Data!$A$2:$L$4115,12,FALSE)</f>
        <v>1151</v>
      </c>
      <c r="E208" s="7">
        <v>566</v>
      </c>
      <c r="F208" s="7" t="str">
        <f>VLOOKUP(E208,Data!$A$2:$L$4115,6,FALSE)</f>
        <v>failed</v>
      </c>
      <c r="G208" s="7">
        <f>VLOOKUP(E208,Data!$A$2:$L$4115,12,FALSE)</f>
        <v>1</v>
      </c>
      <c r="I208" s="7">
        <v>1573</v>
      </c>
      <c r="J208" s="7" t="str">
        <f>VLOOKUP(I208,Data!$A$2:$L$4115,6,FALSE)</f>
        <v>canceled</v>
      </c>
      <c r="K208" s="7">
        <f>VLOOKUP(I208,Data!$A$2:$L$4115,12,FALSE)</f>
        <v>3</v>
      </c>
    </row>
    <row r="209" spans="1:11" x14ac:dyDescent="0.25">
      <c r="A209" s="7">
        <v>327</v>
      </c>
      <c r="B209" s="7" t="str">
        <f>VLOOKUP(A209,Data!$A$2:$L$4115,6,FALSE)</f>
        <v>successful</v>
      </c>
      <c r="C209" s="7">
        <f>VLOOKUP(A209,Data!$A$2:$L$4115,12,FALSE)</f>
        <v>34</v>
      </c>
      <c r="E209" s="7">
        <v>567</v>
      </c>
      <c r="F209" s="7" t="str">
        <f>VLOOKUP(E209,Data!$A$2:$L$4115,6,FALSE)</f>
        <v>failed</v>
      </c>
      <c r="G209" s="7">
        <f>VLOOKUP(E209,Data!$A$2:$L$4115,12,FALSE)</f>
        <v>0</v>
      </c>
      <c r="I209" s="7">
        <v>1574</v>
      </c>
      <c r="J209" s="7" t="str">
        <f>VLOOKUP(I209,Data!$A$2:$L$4115,6,FALSE)</f>
        <v>canceled</v>
      </c>
      <c r="K209" s="7">
        <f>VLOOKUP(I209,Data!$A$2:$L$4115,12,FALSE)</f>
        <v>6</v>
      </c>
    </row>
    <row r="210" spans="1:11" x14ac:dyDescent="0.25">
      <c r="A210" s="7">
        <v>328</v>
      </c>
      <c r="B210" s="7" t="str">
        <f>VLOOKUP(A210,Data!$A$2:$L$4115,6,FALSE)</f>
        <v>successful</v>
      </c>
      <c r="C210" s="7">
        <f>VLOOKUP(A210,Data!$A$2:$L$4115,12,FALSE)</f>
        <v>498</v>
      </c>
      <c r="E210" s="7">
        <v>568</v>
      </c>
      <c r="F210" s="7" t="str">
        <f>VLOOKUP(E210,Data!$A$2:$L$4115,6,FALSE)</f>
        <v>failed</v>
      </c>
      <c r="G210" s="7">
        <f>VLOOKUP(E210,Data!$A$2:$L$4115,12,FALSE)</f>
        <v>5</v>
      </c>
      <c r="I210" s="7">
        <v>1575</v>
      </c>
      <c r="J210" s="7" t="str">
        <f>VLOOKUP(I210,Data!$A$2:$L$4115,6,FALSE)</f>
        <v>canceled</v>
      </c>
      <c r="K210" s="7">
        <f>VLOOKUP(I210,Data!$A$2:$L$4115,12,FALSE)</f>
        <v>35</v>
      </c>
    </row>
    <row r="211" spans="1:11" x14ac:dyDescent="0.25">
      <c r="A211" s="7">
        <v>329</v>
      </c>
      <c r="B211" s="7" t="str">
        <f>VLOOKUP(A211,Data!$A$2:$L$4115,6,FALSE)</f>
        <v>successful</v>
      </c>
      <c r="C211" s="7">
        <f>VLOOKUP(A211,Data!$A$2:$L$4115,12,FALSE)</f>
        <v>167</v>
      </c>
      <c r="E211" s="7">
        <v>569</v>
      </c>
      <c r="F211" s="7" t="str">
        <f>VLOOKUP(E211,Data!$A$2:$L$4115,6,FALSE)</f>
        <v>failed</v>
      </c>
      <c r="G211" s="7">
        <f>VLOOKUP(E211,Data!$A$2:$L$4115,12,FALSE)</f>
        <v>1</v>
      </c>
      <c r="I211" s="7">
        <v>1576</v>
      </c>
      <c r="J211" s="7" t="str">
        <f>VLOOKUP(I211,Data!$A$2:$L$4115,6,FALSE)</f>
        <v>canceled</v>
      </c>
      <c r="K211" s="7">
        <f>VLOOKUP(I211,Data!$A$2:$L$4115,12,FALSE)</f>
        <v>10</v>
      </c>
    </row>
    <row r="212" spans="1:11" x14ac:dyDescent="0.25">
      <c r="A212" s="7">
        <v>330</v>
      </c>
      <c r="B212" s="7" t="str">
        <f>VLOOKUP(A212,Data!$A$2:$L$4115,6,FALSE)</f>
        <v>successful</v>
      </c>
      <c r="C212" s="7">
        <f>VLOOKUP(A212,Data!$A$2:$L$4115,12,FALSE)</f>
        <v>340</v>
      </c>
      <c r="E212" s="7">
        <v>570</v>
      </c>
      <c r="F212" s="7" t="str">
        <f>VLOOKUP(E212,Data!$A$2:$L$4115,6,FALSE)</f>
        <v>failed</v>
      </c>
      <c r="G212" s="7">
        <f>VLOOKUP(E212,Data!$A$2:$L$4115,12,FALSE)</f>
        <v>1</v>
      </c>
      <c r="I212" s="7">
        <v>1577</v>
      </c>
      <c r="J212" s="7" t="str">
        <f>VLOOKUP(I212,Data!$A$2:$L$4115,6,FALSE)</f>
        <v>canceled</v>
      </c>
      <c r="K212" s="7">
        <f>VLOOKUP(I212,Data!$A$2:$L$4115,12,FALSE)</f>
        <v>2</v>
      </c>
    </row>
    <row r="213" spans="1:11" x14ac:dyDescent="0.25">
      <c r="A213" s="7">
        <v>331</v>
      </c>
      <c r="B213" s="7" t="str">
        <f>VLOOKUP(A213,Data!$A$2:$L$4115,6,FALSE)</f>
        <v>successful</v>
      </c>
      <c r="C213" s="7">
        <f>VLOOKUP(A213,Data!$A$2:$L$4115,12,FALSE)</f>
        <v>438</v>
      </c>
      <c r="E213" s="7">
        <v>571</v>
      </c>
      <c r="F213" s="7" t="str">
        <f>VLOOKUP(E213,Data!$A$2:$L$4115,6,FALSE)</f>
        <v>failed</v>
      </c>
      <c r="G213" s="7">
        <f>VLOOKUP(E213,Data!$A$2:$L$4115,12,FALSE)</f>
        <v>2</v>
      </c>
      <c r="I213" s="7">
        <v>1578</v>
      </c>
      <c r="J213" s="7" t="str">
        <f>VLOOKUP(I213,Data!$A$2:$L$4115,6,FALSE)</f>
        <v>canceled</v>
      </c>
      <c r="K213" s="7">
        <f>VLOOKUP(I213,Data!$A$2:$L$4115,12,FALSE)</f>
        <v>4</v>
      </c>
    </row>
    <row r="214" spans="1:11" x14ac:dyDescent="0.25">
      <c r="A214" s="7">
        <v>332</v>
      </c>
      <c r="B214" s="7" t="str">
        <f>VLOOKUP(A214,Data!$A$2:$L$4115,6,FALSE)</f>
        <v>successful</v>
      </c>
      <c r="C214" s="7">
        <f>VLOOKUP(A214,Data!$A$2:$L$4115,12,FALSE)</f>
        <v>555</v>
      </c>
      <c r="E214" s="7">
        <v>572</v>
      </c>
      <c r="F214" s="7" t="str">
        <f>VLOOKUP(E214,Data!$A$2:$L$4115,6,FALSE)</f>
        <v>failed</v>
      </c>
      <c r="G214" s="7">
        <f>VLOOKUP(E214,Data!$A$2:$L$4115,12,FALSE)</f>
        <v>0</v>
      </c>
      <c r="I214" s="7">
        <v>1579</v>
      </c>
      <c r="J214" s="7" t="str">
        <f>VLOOKUP(I214,Data!$A$2:$L$4115,6,FALSE)</f>
        <v>canceled</v>
      </c>
      <c r="K214" s="7">
        <f>VLOOKUP(I214,Data!$A$2:$L$4115,12,FALSE)</f>
        <v>2</v>
      </c>
    </row>
    <row r="215" spans="1:11" x14ac:dyDescent="0.25">
      <c r="A215" s="7">
        <v>333</v>
      </c>
      <c r="B215" s="7" t="str">
        <f>VLOOKUP(A215,Data!$A$2:$L$4115,6,FALSE)</f>
        <v>successful</v>
      </c>
      <c r="C215" s="7">
        <f>VLOOKUP(A215,Data!$A$2:$L$4115,12,FALSE)</f>
        <v>266</v>
      </c>
      <c r="E215" s="7">
        <v>573</v>
      </c>
      <c r="F215" s="7" t="str">
        <f>VLOOKUP(E215,Data!$A$2:$L$4115,6,FALSE)</f>
        <v>failed</v>
      </c>
      <c r="G215" s="7">
        <f>VLOOKUP(E215,Data!$A$2:$L$4115,12,FALSE)</f>
        <v>9</v>
      </c>
      <c r="I215" s="7">
        <v>1580</v>
      </c>
      <c r="J215" s="7" t="str">
        <f>VLOOKUP(I215,Data!$A$2:$L$4115,6,FALSE)</f>
        <v>canceled</v>
      </c>
      <c r="K215" s="7">
        <f>VLOOKUP(I215,Data!$A$2:$L$4115,12,FALSE)</f>
        <v>0</v>
      </c>
    </row>
    <row r="216" spans="1:11" x14ac:dyDescent="0.25">
      <c r="A216" s="7">
        <v>334</v>
      </c>
      <c r="B216" s="7" t="str">
        <f>VLOOKUP(A216,Data!$A$2:$L$4115,6,FALSE)</f>
        <v>successful</v>
      </c>
      <c r="C216" s="7">
        <f>VLOOKUP(A216,Data!$A$2:$L$4115,12,FALSE)</f>
        <v>69</v>
      </c>
      <c r="E216" s="7">
        <v>574</v>
      </c>
      <c r="F216" s="7" t="str">
        <f>VLOOKUP(E216,Data!$A$2:$L$4115,6,FALSE)</f>
        <v>failed</v>
      </c>
      <c r="G216" s="7">
        <f>VLOOKUP(E216,Data!$A$2:$L$4115,12,FALSE)</f>
        <v>4</v>
      </c>
      <c r="I216" s="7">
        <v>2341</v>
      </c>
      <c r="J216" s="7" t="str">
        <f>VLOOKUP(I216,Data!$A$2:$L$4115,6,FALSE)</f>
        <v>canceled</v>
      </c>
      <c r="K216" s="7">
        <f>VLOOKUP(I216,Data!$A$2:$L$4115,12,FALSE)</f>
        <v>0</v>
      </c>
    </row>
    <row r="217" spans="1:11" x14ac:dyDescent="0.25">
      <c r="A217" s="7">
        <v>335</v>
      </c>
      <c r="B217" s="7" t="str">
        <f>VLOOKUP(A217,Data!$A$2:$L$4115,6,FALSE)</f>
        <v>successful</v>
      </c>
      <c r="C217" s="7">
        <f>VLOOKUP(A217,Data!$A$2:$L$4115,12,FALSE)</f>
        <v>80</v>
      </c>
      <c r="E217" s="7">
        <v>575</v>
      </c>
      <c r="F217" s="7" t="str">
        <f>VLOOKUP(E217,Data!$A$2:$L$4115,6,FALSE)</f>
        <v>failed</v>
      </c>
      <c r="G217" s="7">
        <f>VLOOKUP(E217,Data!$A$2:$L$4115,12,FALSE)</f>
        <v>4</v>
      </c>
      <c r="I217" s="7">
        <v>2342</v>
      </c>
      <c r="J217" s="7" t="str">
        <f>VLOOKUP(I217,Data!$A$2:$L$4115,6,FALSE)</f>
        <v>canceled</v>
      </c>
      <c r="K217" s="7">
        <f>VLOOKUP(I217,Data!$A$2:$L$4115,12,FALSE)</f>
        <v>0</v>
      </c>
    </row>
    <row r="218" spans="1:11" x14ac:dyDescent="0.25">
      <c r="A218" s="7">
        <v>336</v>
      </c>
      <c r="B218" s="7" t="str">
        <f>VLOOKUP(A218,Data!$A$2:$L$4115,6,FALSE)</f>
        <v>successful</v>
      </c>
      <c r="C218" s="7">
        <f>VLOOKUP(A218,Data!$A$2:$L$4115,12,FALSE)</f>
        <v>493</v>
      </c>
      <c r="E218" s="7">
        <v>576</v>
      </c>
      <c r="F218" s="7" t="str">
        <f>VLOOKUP(E218,Data!$A$2:$L$4115,6,FALSE)</f>
        <v>failed</v>
      </c>
      <c r="G218" s="7">
        <f>VLOOKUP(E218,Data!$A$2:$L$4115,12,FALSE)</f>
        <v>1</v>
      </c>
      <c r="I218" s="7">
        <v>2343</v>
      </c>
      <c r="J218" s="7" t="str">
        <f>VLOOKUP(I218,Data!$A$2:$L$4115,6,FALSE)</f>
        <v>canceled</v>
      </c>
      <c r="K218" s="7">
        <f>VLOOKUP(I218,Data!$A$2:$L$4115,12,FALSE)</f>
        <v>1</v>
      </c>
    </row>
    <row r="219" spans="1:11" x14ac:dyDescent="0.25">
      <c r="A219" s="7">
        <v>337</v>
      </c>
      <c r="B219" s="7" t="str">
        <f>VLOOKUP(A219,Data!$A$2:$L$4115,6,FALSE)</f>
        <v>successful</v>
      </c>
      <c r="C219" s="7">
        <f>VLOOKUP(A219,Data!$A$2:$L$4115,12,FALSE)</f>
        <v>31</v>
      </c>
      <c r="E219" s="7">
        <v>577</v>
      </c>
      <c r="F219" s="7" t="str">
        <f>VLOOKUP(E219,Data!$A$2:$L$4115,6,FALSE)</f>
        <v>failed</v>
      </c>
      <c r="G219" s="7">
        <f>VLOOKUP(E219,Data!$A$2:$L$4115,12,FALSE)</f>
        <v>1</v>
      </c>
      <c r="I219" s="7">
        <v>2344</v>
      </c>
      <c r="J219" s="7" t="str">
        <f>VLOOKUP(I219,Data!$A$2:$L$4115,6,FALSE)</f>
        <v>canceled</v>
      </c>
      <c r="K219" s="7">
        <f>VLOOKUP(I219,Data!$A$2:$L$4115,12,FALSE)</f>
        <v>1</v>
      </c>
    </row>
    <row r="220" spans="1:11" x14ac:dyDescent="0.25">
      <c r="A220" s="7">
        <v>338</v>
      </c>
      <c r="B220" s="7" t="str">
        <f>VLOOKUP(A220,Data!$A$2:$L$4115,6,FALSE)</f>
        <v>successful</v>
      </c>
      <c r="C220" s="7">
        <f>VLOOKUP(A220,Data!$A$2:$L$4115,12,FALSE)</f>
        <v>236</v>
      </c>
      <c r="E220" s="7">
        <v>578</v>
      </c>
      <c r="F220" s="7" t="str">
        <f>VLOOKUP(E220,Data!$A$2:$L$4115,6,FALSE)</f>
        <v>failed</v>
      </c>
      <c r="G220" s="7">
        <f>VLOOKUP(E220,Data!$A$2:$L$4115,12,FALSE)</f>
        <v>7</v>
      </c>
      <c r="I220" s="7">
        <v>2345</v>
      </c>
      <c r="J220" s="7" t="str">
        <f>VLOOKUP(I220,Data!$A$2:$L$4115,6,FALSE)</f>
        <v>canceled</v>
      </c>
      <c r="K220" s="7">
        <f>VLOOKUP(I220,Data!$A$2:$L$4115,12,FALSE)</f>
        <v>0</v>
      </c>
    </row>
    <row r="221" spans="1:11" x14ac:dyDescent="0.25">
      <c r="A221" s="7">
        <v>339</v>
      </c>
      <c r="B221" s="7" t="str">
        <f>VLOOKUP(A221,Data!$A$2:$L$4115,6,FALSE)</f>
        <v>successful</v>
      </c>
      <c r="C221" s="7">
        <f>VLOOKUP(A221,Data!$A$2:$L$4115,12,FALSE)</f>
        <v>89</v>
      </c>
      <c r="E221" s="7">
        <v>579</v>
      </c>
      <c r="F221" s="7" t="str">
        <f>VLOOKUP(E221,Data!$A$2:$L$4115,6,FALSE)</f>
        <v>failed</v>
      </c>
      <c r="G221" s="7">
        <f>VLOOKUP(E221,Data!$A$2:$L$4115,12,FALSE)</f>
        <v>5</v>
      </c>
      <c r="I221" s="7">
        <v>2346</v>
      </c>
      <c r="J221" s="7" t="str">
        <f>VLOOKUP(I221,Data!$A$2:$L$4115,6,FALSE)</f>
        <v>canceled</v>
      </c>
      <c r="K221" s="7">
        <f>VLOOKUP(I221,Data!$A$2:$L$4115,12,FALSE)</f>
        <v>3</v>
      </c>
    </row>
    <row r="222" spans="1:11" x14ac:dyDescent="0.25">
      <c r="A222" s="7">
        <v>340</v>
      </c>
      <c r="B222" s="7" t="str">
        <f>VLOOKUP(A222,Data!$A$2:$L$4115,6,FALSE)</f>
        <v>successful</v>
      </c>
      <c r="C222" s="7">
        <f>VLOOKUP(A222,Data!$A$2:$L$4115,12,FALSE)</f>
        <v>299</v>
      </c>
      <c r="E222" s="7">
        <v>580</v>
      </c>
      <c r="F222" s="7" t="str">
        <f>VLOOKUP(E222,Data!$A$2:$L$4115,6,FALSE)</f>
        <v>failed</v>
      </c>
      <c r="G222" s="7">
        <f>VLOOKUP(E222,Data!$A$2:$L$4115,12,FALSE)</f>
        <v>1</v>
      </c>
      <c r="I222" s="7">
        <v>2347</v>
      </c>
      <c r="J222" s="7" t="str">
        <f>VLOOKUP(I222,Data!$A$2:$L$4115,6,FALSE)</f>
        <v>canceled</v>
      </c>
      <c r="K222" s="7">
        <f>VLOOKUP(I222,Data!$A$2:$L$4115,12,FALSE)</f>
        <v>1</v>
      </c>
    </row>
    <row r="223" spans="1:11" x14ac:dyDescent="0.25">
      <c r="A223" s="7">
        <v>341</v>
      </c>
      <c r="B223" s="7" t="str">
        <f>VLOOKUP(A223,Data!$A$2:$L$4115,6,FALSE)</f>
        <v>successful</v>
      </c>
      <c r="C223" s="7">
        <f>VLOOKUP(A223,Data!$A$2:$L$4115,12,FALSE)</f>
        <v>55</v>
      </c>
      <c r="E223" s="7">
        <v>581</v>
      </c>
      <c r="F223" s="7" t="str">
        <f>VLOOKUP(E223,Data!$A$2:$L$4115,6,FALSE)</f>
        <v>failed</v>
      </c>
      <c r="G223" s="7">
        <f>VLOOKUP(E223,Data!$A$2:$L$4115,12,FALSE)</f>
        <v>0</v>
      </c>
      <c r="I223" s="7">
        <v>2348</v>
      </c>
      <c r="J223" s="7" t="str">
        <f>VLOOKUP(I223,Data!$A$2:$L$4115,6,FALSE)</f>
        <v>canceled</v>
      </c>
      <c r="K223" s="7">
        <f>VLOOKUP(I223,Data!$A$2:$L$4115,12,FALSE)</f>
        <v>5</v>
      </c>
    </row>
    <row r="224" spans="1:11" x14ac:dyDescent="0.25">
      <c r="A224" s="7">
        <v>342</v>
      </c>
      <c r="B224" s="7" t="str">
        <f>VLOOKUP(A224,Data!$A$2:$L$4115,6,FALSE)</f>
        <v>successful</v>
      </c>
      <c r="C224" s="7">
        <f>VLOOKUP(A224,Data!$A$2:$L$4115,12,FALSE)</f>
        <v>325</v>
      </c>
      <c r="E224" s="7">
        <v>582</v>
      </c>
      <c r="F224" s="7" t="str">
        <f>VLOOKUP(E224,Data!$A$2:$L$4115,6,FALSE)</f>
        <v>failed</v>
      </c>
      <c r="G224" s="7">
        <f>VLOOKUP(E224,Data!$A$2:$L$4115,12,FALSE)</f>
        <v>0</v>
      </c>
      <c r="I224" s="7">
        <v>2349</v>
      </c>
      <c r="J224" s="7" t="str">
        <f>VLOOKUP(I224,Data!$A$2:$L$4115,6,FALSE)</f>
        <v>canceled</v>
      </c>
      <c r="K224" s="7">
        <f>VLOOKUP(I224,Data!$A$2:$L$4115,12,FALSE)</f>
        <v>0</v>
      </c>
    </row>
    <row r="225" spans="1:11" x14ac:dyDescent="0.25">
      <c r="A225" s="7">
        <v>343</v>
      </c>
      <c r="B225" s="7" t="str">
        <f>VLOOKUP(A225,Data!$A$2:$L$4115,6,FALSE)</f>
        <v>successful</v>
      </c>
      <c r="C225" s="7">
        <f>VLOOKUP(A225,Data!$A$2:$L$4115,12,FALSE)</f>
        <v>524</v>
      </c>
      <c r="E225" s="7">
        <v>583</v>
      </c>
      <c r="F225" s="7" t="str">
        <f>VLOOKUP(E225,Data!$A$2:$L$4115,6,FALSE)</f>
        <v>failed</v>
      </c>
      <c r="G225" s="7">
        <f>VLOOKUP(E225,Data!$A$2:$L$4115,12,FALSE)</f>
        <v>1</v>
      </c>
      <c r="I225" s="7">
        <v>2350</v>
      </c>
      <c r="J225" s="7" t="str">
        <f>VLOOKUP(I225,Data!$A$2:$L$4115,6,FALSE)</f>
        <v>canceled</v>
      </c>
      <c r="K225" s="7">
        <f>VLOOKUP(I225,Data!$A$2:$L$4115,12,FALSE)</f>
        <v>0</v>
      </c>
    </row>
    <row r="226" spans="1:11" x14ac:dyDescent="0.25">
      <c r="A226" s="7">
        <v>344</v>
      </c>
      <c r="B226" s="7" t="str">
        <f>VLOOKUP(A226,Data!$A$2:$L$4115,6,FALSE)</f>
        <v>successful</v>
      </c>
      <c r="C226" s="7">
        <f>VLOOKUP(A226,Data!$A$2:$L$4115,12,FALSE)</f>
        <v>285</v>
      </c>
      <c r="E226" s="7">
        <v>584</v>
      </c>
      <c r="F226" s="7" t="str">
        <f>VLOOKUP(E226,Data!$A$2:$L$4115,6,FALSE)</f>
        <v>failed</v>
      </c>
      <c r="G226" s="7">
        <f>VLOOKUP(E226,Data!$A$2:$L$4115,12,FALSE)</f>
        <v>2</v>
      </c>
      <c r="I226" s="7">
        <v>2351</v>
      </c>
      <c r="J226" s="7" t="str">
        <f>VLOOKUP(I226,Data!$A$2:$L$4115,6,FALSE)</f>
        <v>canceled</v>
      </c>
      <c r="K226" s="7">
        <f>VLOOKUP(I226,Data!$A$2:$L$4115,12,FALSE)</f>
        <v>7</v>
      </c>
    </row>
    <row r="227" spans="1:11" x14ac:dyDescent="0.25">
      <c r="A227" s="7">
        <v>345</v>
      </c>
      <c r="B227" s="7" t="str">
        <f>VLOOKUP(A227,Data!$A$2:$L$4115,6,FALSE)</f>
        <v>successful</v>
      </c>
      <c r="C227" s="7">
        <f>VLOOKUP(A227,Data!$A$2:$L$4115,12,FALSE)</f>
        <v>179</v>
      </c>
      <c r="E227" s="7">
        <v>585</v>
      </c>
      <c r="F227" s="7" t="str">
        <f>VLOOKUP(E227,Data!$A$2:$L$4115,6,FALSE)</f>
        <v>failed</v>
      </c>
      <c r="G227" s="7">
        <f>VLOOKUP(E227,Data!$A$2:$L$4115,12,FALSE)</f>
        <v>0</v>
      </c>
      <c r="I227" s="7">
        <v>2352</v>
      </c>
      <c r="J227" s="7" t="str">
        <f>VLOOKUP(I227,Data!$A$2:$L$4115,6,FALSE)</f>
        <v>canceled</v>
      </c>
      <c r="K227" s="7">
        <f>VLOOKUP(I227,Data!$A$2:$L$4115,12,FALSE)</f>
        <v>0</v>
      </c>
    </row>
    <row r="228" spans="1:11" x14ac:dyDescent="0.25">
      <c r="A228" s="7">
        <v>346</v>
      </c>
      <c r="B228" s="7" t="str">
        <f>VLOOKUP(A228,Data!$A$2:$L$4115,6,FALSE)</f>
        <v>successful</v>
      </c>
      <c r="C228" s="7">
        <f>VLOOKUP(A228,Data!$A$2:$L$4115,12,FALSE)</f>
        <v>188</v>
      </c>
      <c r="E228" s="7">
        <v>586</v>
      </c>
      <c r="F228" s="7" t="str">
        <f>VLOOKUP(E228,Data!$A$2:$L$4115,6,FALSE)</f>
        <v>failed</v>
      </c>
      <c r="G228" s="7">
        <f>VLOOKUP(E228,Data!$A$2:$L$4115,12,FALSE)</f>
        <v>4</v>
      </c>
      <c r="I228" s="7">
        <v>2353</v>
      </c>
      <c r="J228" s="7" t="str">
        <f>VLOOKUP(I228,Data!$A$2:$L$4115,6,FALSE)</f>
        <v>canceled</v>
      </c>
      <c r="K228" s="7">
        <f>VLOOKUP(I228,Data!$A$2:$L$4115,12,FALSE)</f>
        <v>0</v>
      </c>
    </row>
    <row r="229" spans="1:11" x14ac:dyDescent="0.25">
      <c r="A229" s="7">
        <v>347</v>
      </c>
      <c r="B229" s="7" t="str">
        <f>VLOOKUP(A229,Data!$A$2:$L$4115,6,FALSE)</f>
        <v>successful</v>
      </c>
      <c r="C229" s="7">
        <f>VLOOKUP(A229,Data!$A$2:$L$4115,12,FALSE)</f>
        <v>379</v>
      </c>
      <c r="E229" s="7">
        <v>587</v>
      </c>
      <c r="F229" s="7" t="str">
        <f>VLOOKUP(E229,Data!$A$2:$L$4115,6,FALSE)</f>
        <v>failed</v>
      </c>
      <c r="G229" s="7">
        <f>VLOOKUP(E229,Data!$A$2:$L$4115,12,FALSE)</f>
        <v>7</v>
      </c>
      <c r="I229" s="7">
        <v>2354</v>
      </c>
      <c r="J229" s="7" t="str">
        <f>VLOOKUP(I229,Data!$A$2:$L$4115,6,FALSE)</f>
        <v>canceled</v>
      </c>
      <c r="K229" s="7">
        <f>VLOOKUP(I229,Data!$A$2:$L$4115,12,FALSE)</f>
        <v>1</v>
      </c>
    </row>
    <row r="230" spans="1:11" x14ac:dyDescent="0.25">
      <c r="A230" s="7">
        <v>348</v>
      </c>
      <c r="B230" s="7" t="str">
        <f>VLOOKUP(A230,Data!$A$2:$L$4115,6,FALSE)</f>
        <v>successful</v>
      </c>
      <c r="C230" s="7">
        <f>VLOOKUP(A230,Data!$A$2:$L$4115,12,FALSE)</f>
        <v>119</v>
      </c>
      <c r="E230" s="7">
        <v>588</v>
      </c>
      <c r="F230" s="7" t="str">
        <f>VLOOKUP(E230,Data!$A$2:$L$4115,6,FALSE)</f>
        <v>failed</v>
      </c>
      <c r="G230" s="7">
        <f>VLOOKUP(E230,Data!$A$2:$L$4115,12,FALSE)</f>
        <v>2</v>
      </c>
      <c r="I230" s="7">
        <v>2355</v>
      </c>
      <c r="J230" s="7" t="str">
        <f>VLOOKUP(I230,Data!$A$2:$L$4115,6,FALSE)</f>
        <v>canceled</v>
      </c>
      <c r="K230" s="7">
        <f>VLOOKUP(I230,Data!$A$2:$L$4115,12,FALSE)</f>
        <v>2</v>
      </c>
    </row>
    <row r="231" spans="1:11" x14ac:dyDescent="0.25">
      <c r="A231" s="7">
        <v>349</v>
      </c>
      <c r="B231" s="7" t="str">
        <f>VLOOKUP(A231,Data!$A$2:$L$4115,6,FALSE)</f>
        <v>successful</v>
      </c>
      <c r="C231" s="7">
        <f>VLOOKUP(A231,Data!$A$2:$L$4115,12,FALSE)</f>
        <v>167</v>
      </c>
      <c r="E231" s="7">
        <v>589</v>
      </c>
      <c r="F231" s="7" t="str">
        <f>VLOOKUP(E231,Data!$A$2:$L$4115,6,FALSE)</f>
        <v>failed</v>
      </c>
      <c r="G231" s="7">
        <f>VLOOKUP(E231,Data!$A$2:$L$4115,12,FALSE)</f>
        <v>1</v>
      </c>
      <c r="I231" s="7">
        <v>2356</v>
      </c>
      <c r="J231" s="7" t="str">
        <f>VLOOKUP(I231,Data!$A$2:$L$4115,6,FALSE)</f>
        <v>canceled</v>
      </c>
      <c r="K231" s="7">
        <f>VLOOKUP(I231,Data!$A$2:$L$4115,12,FALSE)</f>
        <v>0</v>
      </c>
    </row>
    <row r="232" spans="1:11" x14ac:dyDescent="0.25">
      <c r="A232" s="7">
        <v>350</v>
      </c>
      <c r="B232" s="7" t="str">
        <f>VLOOKUP(A232,Data!$A$2:$L$4115,6,FALSE)</f>
        <v>successful</v>
      </c>
      <c r="C232" s="7">
        <f>VLOOKUP(A232,Data!$A$2:$L$4115,12,FALSE)</f>
        <v>221</v>
      </c>
      <c r="E232" s="7">
        <v>590</v>
      </c>
      <c r="F232" s="7" t="str">
        <f>VLOOKUP(E232,Data!$A$2:$L$4115,6,FALSE)</f>
        <v>failed</v>
      </c>
      <c r="G232" s="7">
        <f>VLOOKUP(E232,Data!$A$2:$L$4115,12,FALSE)</f>
        <v>9</v>
      </c>
      <c r="I232" s="7">
        <v>2357</v>
      </c>
      <c r="J232" s="7" t="str">
        <f>VLOOKUP(I232,Data!$A$2:$L$4115,6,FALSE)</f>
        <v>canceled</v>
      </c>
      <c r="K232" s="7">
        <f>VLOOKUP(I232,Data!$A$2:$L$4115,12,FALSE)</f>
        <v>0</v>
      </c>
    </row>
    <row r="233" spans="1:11" x14ac:dyDescent="0.25">
      <c r="A233" s="7">
        <v>351</v>
      </c>
      <c r="B233" s="7" t="str">
        <f>VLOOKUP(A233,Data!$A$2:$L$4115,6,FALSE)</f>
        <v>successful</v>
      </c>
      <c r="C233" s="7">
        <f>VLOOKUP(A233,Data!$A$2:$L$4115,12,FALSE)</f>
        <v>964</v>
      </c>
      <c r="E233" s="7">
        <v>591</v>
      </c>
      <c r="F233" s="7" t="str">
        <f>VLOOKUP(E233,Data!$A$2:$L$4115,6,FALSE)</f>
        <v>failed</v>
      </c>
      <c r="G233" s="7">
        <f>VLOOKUP(E233,Data!$A$2:$L$4115,12,FALSE)</f>
        <v>2</v>
      </c>
      <c r="I233" s="7">
        <v>2358</v>
      </c>
      <c r="J233" s="7" t="str">
        <f>VLOOKUP(I233,Data!$A$2:$L$4115,6,FALSE)</f>
        <v>canceled</v>
      </c>
      <c r="K233" s="7">
        <f>VLOOKUP(I233,Data!$A$2:$L$4115,12,FALSE)</f>
        <v>0</v>
      </c>
    </row>
    <row r="234" spans="1:11" x14ac:dyDescent="0.25">
      <c r="A234" s="7">
        <v>352</v>
      </c>
      <c r="B234" s="7" t="str">
        <f>VLOOKUP(A234,Data!$A$2:$L$4115,6,FALSE)</f>
        <v>successful</v>
      </c>
      <c r="C234" s="7">
        <f>VLOOKUP(A234,Data!$A$2:$L$4115,12,FALSE)</f>
        <v>286</v>
      </c>
      <c r="E234" s="7">
        <v>592</v>
      </c>
      <c r="F234" s="7" t="str">
        <f>VLOOKUP(E234,Data!$A$2:$L$4115,6,FALSE)</f>
        <v>failed</v>
      </c>
      <c r="G234" s="7">
        <f>VLOOKUP(E234,Data!$A$2:$L$4115,12,FALSE)</f>
        <v>1</v>
      </c>
      <c r="I234" s="7">
        <v>2359</v>
      </c>
      <c r="J234" s="7" t="str">
        <f>VLOOKUP(I234,Data!$A$2:$L$4115,6,FALSE)</f>
        <v>canceled</v>
      </c>
      <c r="K234" s="7">
        <f>VLOOKUP(I234,Data!$A$2:$L$4115,12,FALSE)</f>
        <v>3</v>
      </c>
    </row>
    <row r="235" spans="1:11" x14ac:dyDescent="0.25">
      <c r="A235" s="7">
        <v>353</v>
      </c>
      <c r="B235" s="7" t="str">
        <f>VLOOKUP(A235,Data!$A$2:$L$4115,6,FALSE)</f>
        <v>successful</v>
      </c>
      <c r="C235" s="7">
        <f>VLOOKUP(A235,Data!$A$2:$L$4115,12,FALSE)</f>
        <v>613</v>
      </c>
      <c r="E235" s="7">
        <v>593</v>
      </c>
      <c r="F235" s="7" t="str">
        <f>VLOOKUP(E235,Data!$A$2:$L$4115,6,FALSE)</f>
        <v>failed</v>
      </c>
      <c r="G235" s="7">
        <f>VLOOKUP(E235,Data!$A$2:$L$4115,12,FALSE)</f>
        <v>7</v>
      </c>
      <c r="I235" s="7">
        <v>2360</v>
      </c>
      <c r="J235" s="7" t="str">
        <f>VLOOKUP(I235,Data!$A$2:$L$4115,6,FALSE)</f>
        <v>canceled</v>
      </c>
      <c r="K235" s="7">
        <f>VLOOKUP(I235,Data!$A$2:$L$4115,12,FALSE)</f>
        <v>1</v>
      </c>
    </row>
    <row r="236" spans="1:11" x14ac:dyDescent="0.25">
      <c r="A236" s="7">
        <v>354</v>
      </c>
      <c r="B236" s="7" t="str">
        <f>VLOOKUP(A236,Data!$A$2:$L$4115,6,FALSE)</f>
        <v>successful</v>
      </c>
      <c r="C236" s="7">
        <f>VLOOKUP(A236,Data!$A$2:$L$4115,12,FALSE)</f>
        <v>29</v>
      </c>
      <c r="E236" s="7">
        <v>594</v>
      </c>
      <c r="F236" s="7" t="str">
        <f>VLOOKUP(E236,Data!$A$2:$L$4115,6,FALSE)</f>
        <v>failed</v>
      </c>
      <c r="G236" s="7">
        <f>VLOOKUP(E236,Data!$A$2:$L$4115,12,FALSE)</f>
        <v>2</v>
      </c>
      <c r="I236" s="7">
        <v>2361</v>
      </c>
      <c r="J236" s="7" t="str">
        <f>VLOOKUP(I236,Data!$A$2:$L$4115,6,FALSE)</f>
        <v>canceled</v>
      </c>
      <c r="K236" s="7">
        <f>VLOOKUP(I236,Data!$A$2:$L$4115,12,FALSE)</f>
        <v>0</v>
      </c>
    </row>
    <row r="237" spans="1:11" x14ac:dyDescent="0.25">
      <c r="A237" s="7">
        <v>355</v>
      </c>
      <c r="B237" s="7" t="str">
        <f>VLOOKUP(A237,Data!$A$2:$L$4115,6,FALSE)</f>
        <v>successful</v>
      </c>
      <c r="C237" s="7">
        <f>VLOOKUP(A237,Data!$A$2:$L$4115,12,FALSE)</f>
        <v>165</v>
      </c>
      <c r="E237" s="7">
        <v>595</v>
      </c>
      <c r="F237" s="7" t="str">
        <f>VLOOKUP(E237,Data!$A$2:$L$4115,6,FALSE)</f>
        <v>failed</v>
      </c>
      <c r="G237" s="7">
        <f>VLOOKUP(E237,Data!$A$2:$L$4115,12,FALSE)</f>
        <v>8</v>
      </c>
      <c r="I237" s="7">
        <v>2362</v>
      </c>
      <c r="J237" s="7" t="str">
        <f>VLOOKUP(I237,Data!$A$2:$L$4115,6,FALSE)</f>
        <v>canceled</v>
      </c>
      <c r="K237" s="7">
        <f>VLOOKUP(I237,Data!$A$2:$L$4115,12,FALSE)</f>
        <v>2</v>
      </c>
    </row>
    <row r="238" spans="1:11" x14ac:dyDescent="0.25">
      <c r="A238" s="7">
        <v>356</v>
      </c>
      <c r="B238" s="7" t="str">
        <f>VLOOKUP(A238,Data!$A$2:$L$4115,6,FALSE)</f>
        <v>successful</v>
      </c>
      <c r="C238" s="7">
        <f>VLOOKUP(A238,Data!$A$2:$L$4115,12,FALSE)</f>
        <v>97</v>
      </c>
      <c r="E238" s="7">
        <v>596</v>
      </c>
      <c r="F238" s="7" t="str">
        <f>VLOOKUP(E238,Data!$A$2:$L$4115,6,FALSE)</f>
        <v>failed</v>
      </c>
      <c r="G238" s="7">
        <f>VLOOKUP(E238,Data!$A$2:$L$4115,12,FALSE)</f>
        <v>2</v>
      </c>
      <c r="I238" s="7">
        <v>2363</v>
      </c>
      <c r="J238" s="7" t="str">
        <f>VLOOKUP(I238,Data!$A$2:$L$4115,6,FALSE)</f>
        <v>canceled</v>
      </c>
      <c r="K238" s="7">
        <f>VLOOKUP(I238,Data!$A$2:$L$4115,12,FALSE)</f>
        <v>0</v>
      </c>
    </row>
    <row r="239" spans="1:11" x14ac:dyDescent="0.25">
      <c r="A239" s="7">
        <v>357</v>
      </c>
      <c r="B239" s="7" t="str">
        <f>VLOOKUP(A239,Data!$A$2:$L$4115,6,FALSE)</f>
        <v>successful</v>
      </c>
      <c r="C239" s="7">
        <f>VLOOKUP(A239,Data!$A$2:$L$4115,12,FALSE)</f>
        <v>303</v>
      </c>
      <c r="E239" s="7">
        <v>597</v>
      </c>
      <c r="F239" s="7" t="str">
        <f>VLOOKUP(E239,Data!$A$2:$L$4115,6,FALSE)</f>
        <v>failed</v>
      </c>
      <c r="G239" s="7">
        <f>VLOOKUP(E239,Data!$A$2:$L$4115,12,FALSE)</f>
        <v>2</v>
      </c>
      <c r="I239" s="7">
        <v>2364</v>
      </c>
      <c r="J239" s="7" t="str">
        <f>VLOOKUP(I239,Data!$A$2:$L$4115,6,FALSE)</f>
        <v>canceled</v>
      </c>
      <c r="K239" s="7">
        <f>VLOOKUP(I239,Data!$A$2:$L$4115,12,FALSE)</f>
        <v>0</v>
      </c>
    </row>
    <row r="240" spans="1:11" x14ac:dyDescent="0.25">
      <c r="A240" s="7">
        <v>358</v>
      </c>
      <c r="B240" s="7" t="str">
        <f>VLOOKUP(A240,Data!$A$2:$L$4115,6,FALSE)</f>
        <v>successful</v>
      </c>
      <c r="C240" s="7">
        <f>VLOOKUP(A240,Data!$A$2:$L$4115,12,FALSE)</f>
        <v>267</v>
      </c>
      <c r="E240" s="7">
        <v>598</v>
      </c>
      <c r="F240" s="7" t="str">
        <f>VLOOKUP(E240,Data!$A$2:$L$4115,6,FALSE)</f>
        <v>failed</v>
      </c>
      <c r="G240" s="7">
        <f>VLOOKUP(E240,Data!$A$2:$L$4115,12,FALSE)</f>
        <v>7</v>
      </c>
      <c r="I240" s="7">
        <v>2365</v>
      </c>
      <c r="J240" s="7" t="str">
        <f>VLOOKUP(I240,Data!$A$2:$L$4115,6,FALSE)</f>
        <v>canceled</v>
      </c>
      <c r="K240" s="7">
        <f>VLOOKUP(I240,Data!$A$2:$L$4115,12,FALSE)</f>
        <v>0</v>
      </c>
    </row>
    <row r="241" spans="1:11" x14ac:dyDescent="0.25">
      <c r="A241" s="7">
        <v>359</v>
      </c>
      <c r="B241" s="7" t="str">
        <f>VLOOKUP(A241,Data!$A$2:$L$4115,6,FALSE)</f>
        <v>successful</v>
      </c>
      <c r="C241" s="7">
        <f>VLOOKUP(A241,Data!$A$2:$L$4115,12,FALSE)</f>
        <v>302</v>
      </c>
      <c r="E241" s="7">
        <v>599</v>
      </c>
      <c r="F241" s="7" t="str">
        <f>VLOOKUP(E241,Data!$A$2:$L$4115,6,FALSE)</f>
        <v>failed</v>
      </c>
      <c r="G241" s="7">
        <f>VLOOKUP(E241,Data!$A$2:$L$4115,12,FALSE)</f>
        <v>2</v>
      </c>
      <c r="I241" s="7">
        <v>2366</v>
      </c>
      <c r="J241" s="7" t="str">
        <f>VLOOKUP(I241,Data!$A$2:$L$4115,6,FALSE)</f>
        <v>canceled</v>
      </c>
      <c r="K241" s="7">
        <f>VLOOKUP(I241,Data!$A$2:$L$4115,12,FALSE)</f>
        <v>27</v>
      </c>
    </row>
    <row r="242" spans="1:11" x14ac:dyDescent="0.25">
      <c r="A242" s="7">
        <v>360</v>
      </c>
      <c r="B242" s="7" t="str">
        <f>VLOOKUP(A242,Data!$A$2:$L$4115,6,FALSE)</f>
        <v>successful</v>
      </c>
      <c r="C242" s="7">
        <f>VLOOKUP(A242,Data!$A$2:$L$4115,12,FALSE)</f>
        <v>87</v>
      </c>
      <c r="E242" s="7">
        <v>660</v>
      </c>
      <c r="F242" s="7" t="str">
        <f>VLOOKUP(E242,Data!$A$2:$L$4115,6,FALSE)</f>
        <v>failed</v>
      </c>
      <c r="G242" s="7">
        <f>VLOOKUP(E242,Data!$A$2:$L$4115,12,FALSE)</f>
        <v>18</v>
      </c>
      <c r="I242" s="7">
        <v>2367</v>
      </c>
      <c r="J242" s="7" t="str">
        <f>VLOOKUP(I242,Data!$A$2:$L$4115,6,FALSE)</f>
        <v>canceled</v>
      </c>
      <c r="K242" s="7">
        <f>VLOOKUP(I242,Data!$A$2:$L$4115,12,FALSE)</f>
        <v>14</v>
      </c>
    </row>
    <row r="243" spans="1:11" x14ac:dyDescent="0.25">
      <c r="A243" s="7">
        <v>361</v>
      </c>
      <c r="B243" s="7" t="str">
        <f>VLOOKUP(A243,Data!$A$2:$L$4115,6,FALSE)</f>
        <v>successful</v>
      </c>
      <c r="C243" s="7">
        <f>VLOOKUP(A243,Data!$A$2:$L$4115,12,FALSE)</f>
        <v>354</v>
      </c>
      <c r="E243" s="7">
        <v>661</v>
      </c>
      <c r="F243" s="7" t="str">
        <f>VLOOKUP(E243,Data!$A$2:$L$4115,6,FALSE)</f>
        <v>failed</v>
      </c>
      <c r="G243" s="7">
        <f>VLOOKUP(E243,Data!$A$2:$L$4115,12,FALSE)</f>
        <v>9</v>
      </c>
      <c r="I243" s="7">
        <v>2368</v>
      </c>
      <c r="J243" s="7" t="str">
        <f>VLOOKUP(I243,Data!$A$2:$L$4115,6,FALSE)</f>
        <v>canceled</v>
      </c>
      <c r="K243" s="7">
        <f>VLOOKUP(I243,Data!$A$2:$L$4115,12,FALSE)</f>
        <v>2</v>
      </c>
    </row>
    <row r="244" spans="1:11" x14ac:dyDescent="0.25">
      <c r="A244" s="7">
        <v>362</v>
      </c>
      <c r="B244" s="7" t="str">
        <f>VLOOKUP(A244,Data!$A$2:$L$4115,6,FALSE)</f>
        <v>successful</v>
      </c>
      <c r="C244" s="7">
        <f>VLOOKUP(A244,Data!$A$2:$L$4115,12,FALSE)</f>
        <v>86</v>
      </c>
      <c r="E244" s="7">
        <v>662</v>
      </c>
      <c r="F244" s="7" t="str">
        <f>VLOOKUP(E244,Data!$A$2:$L$4115,6,FALSE)</f>
        <v>failed</v>
      </c>
      <c r="G244" s="7">
        <f>VLOOKUP(E244,Data!$A$2:$L$4115,12,FALSE)</f>
        <v>4</v>
      </c>
      <c r="I244" s="7">
        <v>2369</v>
      </c>
      <c r="J244" s="7" t="str">
        <f>VLOOKUP(I244,Data!$A$2:$L$4115,6,FALSE)</f>
        <v>canceled</v>
      </c>
      <c r="K244" s="7">
        <f>VLOOKUP(I244,Data!$A$2:$L$4115,12,FALSE)</f>
        <v>0</v>
      </c>
    </row>
    <row r="245" spans="1:11" x14ac:dyDescent="0.25">
      <c r="A245" s="7">
        <v>363</v>
      </c>
      <c r="B245" s="7" t="str">
        <f>VLOOKUP(A245,Data!$A$2:$L$4115,6,FALSE)</f>
        <v>successful</v>
      </c>
      <c r="C245" s="7">
        <f>VLOOKUP(A245,Data!$A$2:$L$4115,12,FALSE)</f>
        <v>26</v>
      </c>
      <c r="E245" s="7">
        <v>663</v>
      </c>
      <c r="F245" s="7" t="str">
        <f>VLOOKUP(E245,Data!$A$2:$L$4115,6,FALSE)</f>
        <v>failed</v>
      </c>
      <c r="G245" s="7">
        <f>VLOOKUP(E245,Data!$A$2:$L$4115,12,FALSE)</f>
        <v>7</v>
      </c>
      <c r="I245" s="7">
        <v>2370</v>
      </c>
      <c r="J245" s="7" t="str">
        <f>VLOOKUP(I245,Data!$A$2:$L$4115,6,FALSE)</f>
        <v>canceled</v>
      </c>
      <c r="K245" s="7">
        <f>VLOOKUP(I245,Data!$A$2:$L$4115,12,FALSE)</f>
        <v>4</v>
      </c>
    </row>
    <row r="246" spans="1:11" x14ac:dyDescent="0.25">
      <c r="A246" s="7">
        <v>364</v>
      </c>
      <c r="B246" s="7" t="str">
        <f>VLOOKUP(A246,Data!$A$2:$L$4115,6,FALSE)</f>
        <v>successful</v>
      </c>
      <c r="C246" s="7">
        <f>VLOOKUP(A246,Data!$A$2:$L$4115,12,FALSE)</f>
        <v>113</v>
      </c>
      <c r="E246" s="7">
        <v>664</v>
      </c>
      <c r="F246" s="7" t="str">
        <f>VLOOKUP(E246,Data!$A$2:$L$4115,6,FALSE)</f>
        <v>failed</v>
      </c>
      <c r="G246" s="7">
        <f>VLOOKUP(E246,Data!$A$2:$L$4115,12,FALSE)</f>
        <v>29</v>
      </c>
      <c r="I246" s="7">
        <v>2371</v>
      </c>
      <c r="J246" s="7" t="str">
        <f>VLOOKUP(I246,Data!$A$2:$L$4115,6,FALSE)</f>
        <v>canceled</v>
      </c>
      <c r="K246" s="7">
        <f>VLOOKUP(I246,Data!$A$2:$L$4115,12,FALSE)</f>
        <v>0</v>
      </c>
    </row>
    <row r="247" spans="1:11" x14ac:dyDescent="0.25">
      <c r="A247" s="7">
        <v>365</v>
      </c>
      <c r="B247" s="7" t="str">
        <f>VLOOKUP(A247,Data!$A$2:$L$4115,6,FALSE)</f>
        <v>successful</v>
      </c>
      <c r="C247" s="7">
        <f>VLOOKUP(A247,Data!$A$2:$L$4115,12,FALSE)</f>
        <v>65</v>
      </c>
      <c r="E247" s="7">
        <v>665</v>
      </c>
      <c r="F247" s="7" t="str">
        <f>VLOOKUP(E247,Data!$A$2:$L$4115,6,FALSE)</f>
        <v>failed</v>
      </c>
      <c r="G247" s="7">
        <f>VLOOKUP(E247,Data!$A$2:$L$4115,12,FALSE)</f>
        <v>12</v>
      </c>
      <c r="I247" s="7">
        <v>2372</v>
      </c>
      <c r="J247" s="7" t="str">
        <f>VLOOKUP(I247,Data!$A$2:$L$4115,6,FALSE)</f>
        <v>canceled</v>
      </c>
      <c r="K247" s="7">
        <f>VLOOKUP(I247,Data!$A$2:$L$4115,12,FALSE)</f>
        <v>6</v>
      </c>
    </row>
    <row r="248" spans="1:11" x14ac:dyDescent="0.25">
      <c r="A248" s="7">
        <v>366</v>
      </c>
      <c r="B248" s="7" t="str">
        <f>VLOOKUP(A248,Data!$A$2:$L$4115,6,FALSE)</f>
        <v>successful</v>
      </c>
      <c r="C248" s="7">
        <f>VLOOKUP(A248,Data!$A$2:$L$4115,12,FALSE)</f>
        <v>134</v>
      </c>
      <c r="E248" s="7">
        <v>666</v>
      </c>
      <c r="F248" s="7" t="str">
        <f>VLOOKUP(E248,Data!$A$2:$L$4115,6,FALSE)</f>
        <v>failed</v>
      </c>
      <c r="G248" s="7">
        <f>VLOOKUP(E248,Data!$A$2:$L$4115,12,FALSE)</f>
        <v>4</v>
      </c>
      <c r="I248" s="7">
        <v>2373</v>
      </c>
      <c r="J248" s="7" t="str">
        <f>VLOOKUP(I248,Data!$A$2:$L$4115,6,FALSE)</f>
        <v>canceled</v>
      </c>
      <c r="K248" s="7">
        <f>VLOOKUP(I248,Data!$A$2:$L$4115,12,FALSE)</f>
        <v>1</v>
      </c>
    </row>
    <row r="249" spans="1:11" x14ac:dyDescent="0.25">
      <c r="A249" s="7">
        <v>367</v>
      </c>
      <c r="B249" s="7" t="str">
        <f>VLOOKUP(A249,Data!$A$2:$L$4115,6,FALSE)</f>
        <v>successful</v>
      </c>
      <c r="C249" s="7">
        <f>VLOOKUP(A249,Data!$A$2:$L$4115,12,FALSE)</f>
        <v>119</v>
      </c>
      <c r="E249" s="7">
        <v>667</v>
      </c>
      <c r="F249" s="7" t="str">
        <f>VLOOKUP(E249,Data!$A$2:$L$4115,6,FALSE)</f>
        <v>failed</v>
      </c>
      <c r="G249" s="7">
        <f>VLOOKUP(E249,Data!$A$2:$L$4115,12,FALSE)</f>
        <v>28</v>
      </c>
      <c r="I249" s="7">
        <v>2374</v>
      </c>
      <c r="J249" s="7" t="str">
        <f>VLOOKUP(I249,Data!$A$2:$L$4115,6,FALSE)</f>
        <v>canceled</v>
      </c>
      <c r="K249" s="7">
        <f>VLOOKUP(I249,Data!$A$2:$L$4115,12,FALSE)</f>
        <v>1</v>
      </c>
    </row>
    <row r="250" spans="1:11" x14ac:dyDescent="0.25">
      <c r="A250" s="7">
        <v>368</v>
      </c>
      <c r="B250" s="7" t="str">
        <f>VLOOKUP(A250,Data!$A$2:$L$4115,6,FALSE)</f>
        <v>successful</v>
      </c>
      <c r="C250" s="7">
        <f>VLOOKUP(A250,Data!$A$2:$L$4115,12,FALSE)</f>
        <v>159</v>
      </c>
      <c r="E250" s="7">
        <v>668</v>
      </c>
      <c r="F250" s="7" t="str">
        <f>VLOOKUP(E250,Data!$A$2:$L$4115,6,FALSE)</f>
        <v>failed</v>
      </c>
      <c r="G250" s="7">
        <f>VLOOKUP(E250,Data!$A$2:$L$4115,12,FALSE)</f>
        <v>25</v>
      </c>
      <c r="I250" s="7">
        <v>2375</v>
      </c>
      <c r="J250" s="7" t="str">
        <f>VLOOKUP(I250,Data!$A$2:$L$4115,6,FALSE)</f>
        <v>canceled</v>
      </c>
      <c r="K250" s="7">
        <f>VLOOKUP(I250,Data!$A$2:$L$4115,12,FALSE)</f>
        <v>0</v>
      </c>
    </row>
    <row r="251" spans="1:11" x14ac:dyDescent="0.25">
      <c r="A251" s="7">
        <v>369</v>
      </c>
      <c r="B251" s="7" t="str">
        <f>VLOOKUP(A251,Data!$A$2:$L$4115,6,FALSE)</f>
        <v>successful</v>
      </c>
      <c r="C251" s="7">
        <f>VLOOKUP(A251,Data!$A$2:$L$4115,12,FALSE)</f>
        <v>167</v>
      </c>
      <c r="E251" s="7">
        <v>669</v>
      </c>
      <c r="F251" s="7" t="str">
        <f>VLOOKUP(E251,Data!$A$2:$L$4115,6,FALSE)</f>
        <v>failed</v>
      </c>
      <c r="G251" s="7">
        <f>VLOOKUP(E251,Data!$A$2:$L$4115,12,FALSE)</f>
        <v>28</v>
      </c>
      <c r="I251" s="7">
        <v>2376</v>
      </c>
      <c r="J251" s="7" t="str">
        <f>VLOOKUP(I251,Data!$A$2:$L$4115,6,FALSE)</f>
        <v>canceled</v>
      </c>
      <c r="K251" s="7">
        <f>VLOOKUP(I251,Data!$A$2:$L$4115,12,FALSE)</f>
        <v>4</v>
      </c>
    </row>
    <row r="252" spans="1:11" x14ac:dyDescent="0.25">
      <c r="A252" s="7">
        <v>370</v>
      </c>
      <c r="B252" s="7" t="str">
        <f>VLOOKUP(A252,Data!$A$2:$L$4115,6,FALSE)</f>
        <v>successful</v>
      </c>
      <c r="C252" s="7">
        <f>VLOOKUP(A252,Data!$A$2:$L$4115,12,FALSE)</f>
        <v>43</v>
      </c>
      <c r="E252" s="7">
        <v>670</v>
      </c>
      <c r="F252" s="7" t="str">
        <f>VLOOKUP(E252,Data!$A$2:$L$4115,6,FALSE)</f>
        <v>failed</v>
      </c>
      <c r="G252" s="7">
        <f>VLOOKUP(E252,Data!$A$2:$L$4115,12,FALSE)</f>
        <v>310</v>
      </c>
      <c r="I252" s="7">
        <v>2377</v>
      </c>
      <c r="J252" s="7" t="str">
        <f>VLOOKUP(I252,Data!$A$2:$L$4115,6,FALSE)</f>
        <v>canceled</v>
      </c>
      <c r="K252" s="7">
        <f>VLOOKUP(I252,Data!$A$2:$L$4115,12,FALSE)</f>
        <v>0</v>
      </c>
    </row>
    <row r="253" spans="1:11" x14ac:dyDescent="0.25">
      <c r="A253" s="7">
        <v>371</v>
      </c>
      <c r="B253" s="7" t="str">
        <f>VLOOKUP(A253,Data!$A$2:$L$4115,6,FALSE)</f>
        <v>successful</v>
      </c>
      <c r="C253" s="7">
        <f>VLOOKUP(A253,Data!$A$2:$L$4115,12,FALSE)</f>
        <v>1062</v>
      </c>
      <c r="E253" s="7">
        <v>671</v>
      </c>
      <c r="F253" s="7" t="str">
        <f>VLOOKUP(E253,Data!$A$2:$L$4115,6,FALSE)</f>
        <v>failed</v>
      </c>
      <c r="G253" s="7">
        <f>VLOOKUP(E253,Data!$A$2:$L$4115,12,FALSE)</f>
        <v>15</v>
      </c>
      <c r="I253" s="7">
        <v>2378</v>
      </c>
      <c r="J253" s="7" t="str">
        <f>VLOOKUP(I253,Data!$A$2:$L$4115,6,FALSE)</f>
        <v>canceled</v>
      </c>
      <c r="K253" s="7">
        <f>VLOOKUP(I253,Data!$A$2:$L$4115,12,FALSE)</f>
        <v>0</v>
      </c>
    </row>
    <row r="254" spans="1:11" x14ac:dyDescent="0.25">
      <c r="A254" s="7">
        <v>372</v>
      </c>
      <c r="B254" s="7" t="str">
        <f>VLOOKUP(A254,Data!$A$2:$L$4115,6,FALSE)</f>
        <v>successful</v>
      </c>
      <c r="C254" s="7">
        <f>VLOOKUP(A254,Data!$A$2:$L$4115,12,FALSE)</f>
        <v>9</v>
      </c>
      <c r="E254" s="7">
        <v>672</v>
      </c>
      <c r="F254" s="7" t="str">
        <f>VLOOKUP(E254,Data!$A$2:$L$4115,6,FALSE)</f>
        <v>failed</v>
      </c>
      <c r="G254" s="7">
        <f>VLOOKUP(E254,Data!$A$2:$L$4115,12,FALSE)</f>
        <v>215</v>
      </c>
      <c r="I254" s="7">
        <v>2379</v>
      </c>
      <c r="J254" s="7" t="str">
        <f>VLOOKUP(I254,Data!$A$2:$L$4115,6,FALSE)</f>
        <v>canceled</v>
      </c>
      <c r="K254" s="7">
        <f>VLOOKUP(I254,Data!$A$2:$L$4115,12,FALSE)</f>
        <v>0</v>
      </c>
    </row>
    <row r="255" spans="1:11" x14ac:dyDescent="0.25">
      <c r="A255" s="7">
        <v>373</v>
      </c>
      <c r="B255" s="7" t="str">
        <f>VLOOKUP(A255,Data!$A$2:$L$4115,6,FALSE)</f>
        <v>successful</v>
      </c>
      <c r="C255" s="7">
        <f>VLOOKUP(A255,Data!$A$2:$L$4115,12,FALSE)</f>
        <v>89</v>
      </c>
      <c r="E255" s="7">
        <v>673</v>
      </c>
      <c r="F255" s="7" t="str">
        <f>VLOOKUP(E255,Data!$A$2:$L$4115,6,FALSE)</f>
        <v>failed</v>
      </c>
      <c r="G255" s="7">
        <f>VLOOKUP(E255,Data!$A$2:$L$4115,12,FALSE)</f>
        <v>3</v>
      </c>
      <c r="I255" s="7">
        <v>2380</v>
      </c>
      <c r="J255" s="7" t="str">
        <f>VLOOKUP(I255,Data!$A$2:$L$4115,6,FALSE)</f>
        <v>canceled</v>
      </c>
      <c r="K255" s="7">
        <f>VLOOKUP(I255,Data!$A$2:$L$4115,12,FALSE)</f>
        <v>3</v>
      </c>
    </row>
    <row r="256" spans="1:11" x14ac:dyDescent="0.25">
      <c r="A256" s="7">
        <v>374</v>
      </c>
      <c r="B256" s="7" t="str">
        <f>VLOOKUP(A256,Data!$A$2:$L$4115,6,FALSE)</f>
        <v>successful</v>
      </c>
      <c r="C256" s="7">
        <f>VLOOKUP(A256,Data!$A$2:$L$4115,12,FALSE)</f>
        <v>174</v>
      </c>
      <c r="E256" s="7">
        <v>674</v>
      </c>
      <c r="F256" s="7" t="str">
        <f>VLOOKUP(E256,Data!$A$2:$L$4115,6,FALSE)</f>
        <v>failed</v>
      </c>
      <c r="G256" s="7">
        <f>VLOOKUP(E256,Data!$A$2:$L$4115,12,FALSE)</f>
        <v>2</v>
      </c>
      <c r="I256" s="7">
        <v>2381</v>
      </c>
      <c r="J256" s="7" t="str">
        <f>VLOOKUP(I256,Data!$A$2:$L$4115,6,FALSE)</f>
        <v>canceled</v>
      </c>
      <c r="K256" s="7">
        <f>VLOOKUP(I256,Data!$A$2:$L$4115,12,FALSE)</f>
        <v>7</v>
      </c>
    </row>
    <row r="257" spans="1:11" x14ac:dyDescent="0.25">
      <c r="A257" s="7">
        <v>375</v>
      </c>
      <c r="B257" s="7" t="str">
        <f>VLOOKUP(A257,Data!$A$2:$L$4115,6,FALSE)</f>
        <v>successful</v>
      </c>
      <c r="C257" s="7">
        <f>VLOOKUP(A257,Data!$A$2:$L$4115,12,FALSE)</f>
        <v>14</v>
      </c>
      <c r="E257" s="7">
        <v>675</v>
      </c>
      <c r="F257" s="7" t="str">
        <f>VLOOKUP(E257,Data!$A$2:$L$4115,6,FALSE)</f>
        <v>failed</v>
      </c>
      <c r="G257" s="7">
        <f>VLOOKUP(E257,Data!$A$2:$L$4115,12,FALSE)</f>
        <v>26</v>
      </c>
      <c r="I257" s="7">
        <v>2382</v>
      </c>
      <c r="J257" s="7" t="str">
        <f>VLOOKUP(I257,Data!$A$2:$L$4115,6,FALSE)</f>
        <v>canceled</v>
      </c>
      <c r="K257" s="7">
        <f>VLOOKUP(I257,Data!$A$2:$L$4115,12,FALSE)</f>
        <v>2</v>
      </c>
    </row>
    <row r="258" spans="1:11" x14ac:dyDescent="0.25">
      <c r="A258" s="7">
        <v>376</v>
      </c>
      <c r="B258" s="7" t="str">
        <f>VLOOKUP(A258,Data!$A$2:$L$4115,6,FALSE)</f>
        <v>successful</v>
      </c>
      <c r="C258" s="7">
        <f>VLOOKUP(A258,Data!$A$2:$L$4115,12,FALSE)</f>
        <v>48</v>
      </c>
      <c r="E258" s="7">
        <v>676</v>
      </c>
      <c r="F258" s="7" t="str">
        <f>VLOOKUP(E258,Data!$A$2:$L$4115,6,FALSE)</f>
        <v>failed</v>
      </c>
      <c r="G258" s="7">
        <f>VLOOKUP(E258,Data!$A$2:$L$4115,12,FALSE)</f>
        <v>24</v>
      </c>
      <c r="I258" s="7">
        <v>2383</v>
      </c>
      <c r="J258" s="7" t="str">
        <f>VLOOKUP(I258,Data!$A$2:$L$4115,6,FALSE)</f>
        <v>canceled</v>
      </c>
      <c r="K258" s="7">
        <f>VLOOKUP(I258,Data!$A$2:$L$4115,12,FALSE)</f>
        <v>3</v>
      </c>
    </row>
    <row r="259" spans="1:11" x14ac:dyDescent="0.25">
      <c r="A259" s="7">
        <v>377</v>
      </c>
      <c r="B259" s="7" t="str">
        <f>VLOOKUP(A259,Data!$A$2:$L$4115,6,FALSE)</f>
        <v>successful</v>
      </c>
      <c r="C259" s="7">
        <f>VLOOKUP(A259,Data!$A$2:$L$4115,12,FALSE)</f>
        <v>133</v>
      </c>
      <c r="E259" s="7">
        <v>677</v>
      </c>
      <c r="F259" s="7" t="str">
        <f>VLOOKUP(E259,Data!$A$2:$L$4115,6,FALSE)</f>
        <v>failed</v>
      </c>
      <c r="G259" s="7">
        <f>VLOOKUP(E259,Data!$A$2:$L$4115,12,FALSE)</f>
        <v>96</v>
      </c>
      <c r="I259" s="7">
        <v>2384</v>
      </c>
      <c r="J259" s="7" t="str">
        <f>VLOOKUP(I259,Data!$A$2:$L$4115,6,FALSE)</f>
        <v>canceled</v>
      </c>
      <c r="K259" s="7">
        <f>VLOOKUP(I259,Data!$A$2:$L$4115,12,FALSE)</f>
        <v>8</v>
      </c>
    </row>
    <row r="260" spans="1:11" x14ac:dyDescent="0.25">
      <c r="A260" s="7">
        <v>378</v>
      </c>
      <c r="B260" s="7" t="str">
        <f>VLOOKUP(A260,Data!$A$2:$L$4115,6,FALSE)</f>
        <v>successful</v>
      </c>
      <c r="C260" s="7">
        <f>VLOOKUP(A260,Data!$A$2:$L$4115,12,FALSE)</f>
        <v>83</v>
      </c>
      <c r="E260" s="7">
        <v>678</v>
      </c>
      <c r="F260" s="7" t="str">
        <f>VLOOKUP(E260,Data!$A$2:$L$4115,6,FALSE)</f>
        <v>failed</v>
      </c>
      <c r="G260" s="7">
        <f>VLOOKUP(E260,Data!$A$2:$L$4115,12,FALSE)</f>
        <v>17</v>
      </c>
      <c r="I260" s="7">
        <v>2385</v>
      </c>
      <c r="J260" s="7" t="str">
        <f>VLOOKUP(I260,Data!$A$2:$L$4115,6,FALSE)</f>
        <v>canceled</v>
      </c>
      <c r="K260" s="7">
        <f>VLOOKUP(I260,Data!$A$2:$L$4115,12,FALSE)</f>
        <v>7</v>
      </c>
    </row>
    <row r="261" spans="1:11" x14ac:dyDescent="0.25">
      <c r="A261" s="7">
        <v>379</v>
      </c>
      <c r="B261" s="7" t="str">
        <f>VLOOKUP(A261,Data!$A$2:$L$4115,6,FALSE)</f>
        <v>successful</v>
      </c>
      <c r="C261" s="7">
        <f>VLOOKUP(A261,Data!$A$2:$L$4115,12,FALSE)</f>
        <v>149</v>
      </c>
      <c r="E261" s="7">
        <v>679</v>
      </c>
      <c r="F261" s="7" t="str">
        <f>VLOOKUP(E261,Data!$A$2:$L$4115,6,FALSE)</f>
        <v>failed</v>
      </c>
      <c r="G261" s="7">
        <f>VLOOKUP(E261,Data!$A$2:$L$4115,12,FALSE)</f>
        <v>94</v>
      </c>
      <c r="I261" s="7">
        <v>2386</v>
      </c>
      <c r="J261" s="7" t="str">
        <f>VLOOKUP(I261,Data!$A$2:$L$4115,6,FALSE)</f>
        <v>canceled</v>
      </c>
      <c r="K261" s="7">
        <f>VLOOKUP(I261,Data!$A$2:$L$4115,12,FALSE)</f>
        <v>0</v>
      </c>
    </row>
    <row r="262" spans="1:11" x14ac:dyDescent="0.25">
      <c r="A262" s="7">
        <v>380</v>
      </c>
      <c r="B262" s="7" t="str">
        <f>VLOOKUP(A262,Data!$A$2:$L$4115,6,FALSE)</f>
        <v>successful</v>
      </c>
      <c r="C262" s="7">
        <f>VLOOKUP(A262,Data!$A$2:$L$4115,12,FALSE)</f>
        <v>49</v>
      </c>
      <c r="E262" s="7">
        <v>680</v>
      </c>
      <c r="F262" s="7" t="str">
        <f>VLOOKUP(E262,Data!$A$2:$L$4115,6,FALSE)</f>
        <v>failed</v>
      </c>
      <c r="G262" s="7">
        <f>VLOOKUP(E262,Data!$A$2:$L$4115,12,FALSE)</f>
        <v>129</v>
      </c>
      <c r="I262" s="7">
        <v>2387</v>
      </c>
      <c r="J262" s="7" t="str">
        <f>VLOOKUP(I262,Data!$A$2:$L$4115,6,FALSE)</f>
        <v>canceled</v>
      </c>
      <c r="K262" s="7">
        <f>VLOOKUP(I262,Data!$A$2:$L$4115,12,FALSE)</f>
        <v>3</v>
      </c>
    </row>
    <row r="263" spans="1:11" x14ac:dyDescent="0.25">
      <c r="A263" s="7">
        <v>381</v>
      </c>
      <c r="B263" s="7" t="str">
        <f>VLOOKUP(A263,Data!$A$2:$L$4115,6,FALSE)</f>
        <v>successful</v>
      </c>
      <c r="C263" s="7">
        <f>VLOOKUP(A263,Data!$A$2:$L$4115,12,FALSE)</f>
        <v>251</v>
      </c>
      <c r="E263" s="7">
        <v>681</v>
      </c>
      <c r="F263" s="7" t="str">
        <f>VLOOKUP(E263,Data!$A$2:$L$4115,6,FALSE)</f>
        <v>failed</v>
      </c>
      <c r="G263" s="7">
        <f>VLOOKUP(E263,Data!$A$2:$L$4115,12,FALSE)</f>
        <v>1</v>
      </c>
      <c r="I263" s="7">
        <v>2388</v>
      </c>
      <c r="J263" s="7" t="str">
        <f>VLOOKUP(I263,Data!$A$2:$L$4115,6,FALSE)</f>
        <v>canceled</v>
      </c>
      <c r="K263" s="7">
        <f>VLOOKUP(I263,Data!$A$2:$L$4115,12,FALSE)</f>
        <v>8</v>
      </c>
    </row>
    <row r="264" spans="1:11" x14ac:dyDescent="0.25">
      <c r="A264" s="7">
        <v>382</v>
      </c>
      <c r="B264" s="7" t="str">
        <f>VLOOKUP(A264,Data!$A$2:$L$4115,6,FALSE)</f>
        <v>successful</v>
      </c>
      <c r="C264" s="7">
        <f>VLOOKUP(A264,Data!$A$2:$L$4115,12,FALSE)</f>
        <v>22</v>
      </c>
      <c r="E264" s="7">
        <v>682</v>
      </c>
      <c r="F264" s="7" t="str">
        <f>VLOOKUP(E264,Data!$A$2:$L$4115,6,FALSE)</f>
        <v>failed</v>
      </c>
      <c r="G264" s="7">
        <f>VLOOKUP(E264,Data!$A$2:$L$4115,12,FALSE)</f>
        <v>4</v>
      </c>
      <c r="I264" s="7">
        <v>2389</v>
      </c>
      <c r="J264" s="7" t="str">
        <f>VLOOKUP(I264,Data!$A$2:$L$4115,6,FALSE)</f>
        <v>canceled</v>
      </c>
      <c r="K264" s="7">
        <f>VLOOKUP(I264,Data!$A$2:$L$4115,12,FALSE)</f>
        <v>1</v>
      </c>
    </row>
    <row r="265" spans="1:11" x14ac:dyDescent="0.25">
      <c r="A265" s="7">
        <v>383</v>
      </c>
      <c r="B265" s="7" t="str">
        <f>VLOOKUP(A265,Data!$A$2:$L$4115,6,FALSE)</f>
        <v>successful</v>
      </c>
      <c r="C265" s="7">
        <f>VLOOKUP(A265,Data!$A$2:$L$4115,12,FALSE)</f>
        <v>48</v>
      </c>
      <c r="E265" s="7">
        <v>683</v>
      </c>
      <c r="F265" s="7" t="str">
        <f>VLOOKUP(E265,Data!$A$2:$L$4115,6,FALSE)</f>
        <v>failed</v>
      </c>
      <c r="G265" s="7">
        <f>VLOOKUP(E265,Data!$A$2:$L$4115,12,FALSE)</f>
        <v>3</v>
      </c>
      <c r="I265" s="7">
        <v>2390</v>
      </c>
      <c r="J265" s="7" t="str">
        <f>VLOOKUP(I265,Data!$A$2:$L$4115,6,FALSE)</f>
        <v>canceled</v>
      </c>
      <c r="K265" s="7">
        <f>VLOOKUP(I265,Data!$A$2:$L$4115,12,FALSE)</f>
        <v>0</v>
      </c>
    </row>
    <row r="266" spans="1:11" x14ac:dyDescent="0.25">
      <c r="A266" s="7">
        <v>384</v>
      </c>
      <c r="B266" s="7" t="str">
        <f>VLOOKUP(A266,Data!$A$2:$L$4115,6,FALSE)</f>
        <v>successful</v>
      </c>
      <c r="C266" s="7">
        <f>VLOOKUP(A266,Data!$A$2:$L$4115,12,FALSE)</f>
        <v>383</v>
      </c>
      <c r="E266" s="7">
        <v>684</v>
      </c>
      <c r="F266" s="7" t="str">
        <f>VLOOKUP(E266,Data!$A$2:$L$4115,6,FALSE)</f>
        <v>failed</v>
      </c>
      <c r="G266" s="7">
        <f>VLOOKUP(E266,Data!$A$2:$L$4115,12,FALSE)</f>
        <v>135</v>
      </c>
      <c r="I266" s="7">
        <v>2391</v>
      </c>
      <c r="J266" s="7" t="str">
        <f>VLOOKUP(I266,Data!$A$2:$L$4115,6,FALSE)</f>
        <v>canceled</v>
      </c>
      <c r="K266" s="7">
        <f>VLOOKUP(I266,Data!$A$2:$L$4115,12,FALSE)</f>
        <v>1</v>
      </c>
    </row>
    <row r="267" spans="1:11" x14ac:dyDescent="0.25">
      <c r="A267" s="7">
        <v>385</v>
      </c>
      <c r="B267" s="7" t="str">
        <f>VLOOKUP(A267,Data!$A$2:$L$4115,6,FALSE)</f>
        <v>successful</v>
      </c>
      <c r="C267" s="7">
        <f>VLOOKUP(A267,Data!$A$2:$L$4115,12,FALSE)</f>
        <v>237</v>
      </c>
      <c r="E267" s="7">
        <v>685</v>
      </c>
      <c r="F267" s="7" t="str">
        <f>VLOOKUP(E267,Data!$A$2:$L$4115,6,FALSE)</f>
        <v>failed</v>
      </c>
      <c r="G267" s="7">
        <f>VLOOKUP(E267,Data!$A$2:$L$4115,12,FALSE)</f>
        <v>10</v>
      </c>
      <c r="I267" s="7">
        <v>2392</v>
      </c>
      <c r="J267" s="7" t="str">
        <f>VLOOKUP(I267,Data!$A$2:$L$4115,6,FALSE)</f>
        <v>canceled</v>
      </c>
      <c r="K267" s="7">
        <f>VLOOKUP(I267,Data!$A$2:$L$4115,12,FALSE)</f>
        <v>0</v>
      </c>
    </row>
    <row r="268" spans="1:11" x14ac:dyDescent="0.25">
      <c r="A268" s="7">
        <v>386</v>
      </c>
      <c r="B268" s="7" t="str">
        <f>VLOOKUP(A268,Data!$A$2:$L$4115,6,FALSE)</f>
        <v>successful</v>
      </c>
      <c r="C268" s="7">
        <f>VLOOKUP(A268,Data!$A$2:$L$4115,12,FALSE)</f>
        <v>13</v>
      </c>
      <c r="E268" s="7">
        <v>686</v>
      </c>
      <c r="F268" s="7" t="str">
        <f>VLOOKUP(E268,Data!$A$2:$L$4115,6,FALSE)</f>
        <v>failed</v>
      </c>
      <c r="G268" s="7">
        <f>VLOOKUP(E268,Data!$A$2:$L$4115,12,FALSE)</f>
        <v>0</v>
      </c>
      <c r="I268" s="7">
        <v>2393</v>
      </c>
      <c r="J268" s="7" t="str">
        <f>VLOOKUP(I268,Data!$A$2:$L$4115,6,FALSE)</f>
        <v>canceled</v>
      </c>
      <c r="K268" s="7">
        <f>VLOOKUP(I268,Data!$A$2:$L$4115,12,FALSE)</f>
        <v>1</v>
      </c>
    </row>
    <row r="269" spans="1:11" x14ac:dyDescent="0.25">
      <c r="A269" s="7">
        <v>387</v>
      </c>
      <c r="B269" s="7" t="str">
        <f>VLOOKUP(A269,Data!$A$2:$L$4115,6,FALSE)</f>
        <v>successful</v>
      </c>
      <c r="C269" s="7">
        <f>VLOOKUP(A269,Data!$A$2:$L$4115,12,FALSE)</f>
        <v>562</v>
      </c>
      <c r="E269" s="7">
        <v>687</v>
      </c>
      <c r="F269" s="7" t="str">
        <f>VLOOKUP(E269,Data!$A$2:$L$4115,6,FALSE)</f>
        <v>failed</v>
      </c>
      <c r="G269" s="7">
        <f>VLOOKUP(E269,Data!$A$2:$L$4115,12,FALSE)</f>
        <v>6</v>
      </c>
      <c r="I269" s="7">
        <v>2394</v>
      </c>
      <c r="J269" s="7" t="str">
        <f>VLOOKUP(I269,Data!$A$2:$L$4115,6,FALSE)</f>
        <v>canceled</v>
      </c>
      <c r="K269" s="7">
        <f>VLOOKUP(I269,Data!$A$2:$L$4115,12,FALSE)</f>
        <v>2</v>
      </c>
    </row>
    <row r="270" spans="1:11" x14ac:dyDescent="0.25">
      <c r="A270" s="7">
        <v>388</v>
      </c>
      <c r="B270" s="7" t="str">
        <f>VLOOKUP(A270,Data!$A$2:$L$4115,6,FALSE)</f>
        <v>successful</v>
      </c>
      <c r="C270" s="7">
        <f>VLOOKUP(A270,Data!$A$2:$L$4115,12,FALSE)</f>
        <v>71</v>
      </c>
      <c r="E270" s="7">
        <v>688</v>
      </c>
      <c r="F270" s="7" t="str">
        <f>VLOOKUP(E270,Data!$A$2:$L$4115,6,FALSE)</f>
        <v>failed</v>
      </c>
      <c r="G270" s="7">
        <f>VLOOKUP(E270,Data!$A$2:$L$4115,12,FALSE)</f>
        <v>36</v>
      </c>
      <c r="I270" s="7">
        <v>2395</v>
      </c>
      <c r="J270" s="7" t="str">
        <f>VLOOKUP(I270,Data!$A$2:$L$4115,6,FALSE)</f>
        <v>canceled</v>
      </c>
      <c r="K270" s="7">
        <f>VLOOKUP(I270,Data!$A$2:$L$4115,12,FALSE)</f>
        <v>0</v>
      </c>
    </row>
    <row r="271" spans="1:11" x14ac:dyDescent="0.25">
      <c r="A271" s="7">
        <v>389</v>
      </c>
      <c r="B271" s="7" t="str">
        <f>VLOOKUP(A271,Data!$A$2:$L$4115,6,FALSE)</f>
        <v>successful</v>
      </c>
      <c r="C271" s="7">
        <f>VLOOKUP(A271,Data!$A$2:$L$4115,12,FALSE)</f>
        <v>1510</v>
      </c>
      <c r="E271" s="7">
        <v>689</v>
      </c>
      <c r="F271" s="7" t="str">
        <f>VLOOKUP(E271,Data!$A$2:$L$4115,6,FALSE)</f>
        <v>failed</v>
      </c>
      <c r="G271" s="7">
        <f>VLOOKUP(E271,Data!$A$2:$L$4115,12,FALSE)</f>
        <v>336</v>
      </c>
      <c r="I271" s="7">
        <v>2396</v>
      </c>
      <c r="J271" s="7" t="str">
        <f>VLOOKUP(I271,Data!$A$2:$L$4115,6,FALSE)</f>
        <v>canceled</v>
      </c>
      <c r="K271" s="7">
        <f>VLOOKUP(I271,Data!$A$2:$L$4115,12,FALSE)</f>
        <v>1</v>
      </c>
    </row>
    <row r="272" spans="1:11" x14ac:dyDescent="0.25">
      <c r="A272" s="7">
        <v>390</v>
      </c>
      <c r="B272" s="7" t="str">
        <f>VLOOKUP(A272,Data!$A$2:$L$4115,6,FALSE)</f>
        <v>successful</v>
      </c>
      <c r="C272" s="7">
        <f>VLOOKUP(A272,Data!$A$2:$L$4115,12,FALSE)</f>
        <v>14</v>
      </c>
      <c r="E272" s="7">
        <v>690</v>
      </c>
      <c r="F272" s="7" t="str">
        <f>VLOOKUP(E272,Data!$A$2:$L$4115,6,FALSE)</f>
        <v>failed</v>
      </c>
      <c r="G272" s="7">
        <f>VLOOKUP(E272,Data!$A$2:$L$4115,12,FALSE)</f>
        <v>34</v>
      </c>
      <c r="I272" s="7">
        <v>2397</v>
      </c>
      <c r="J272" s="7" t="str">
        <f>VLOOKUP(I272,Data!$A$2:$L$4115,6,FALSE)</f>
        <v>canceled</v>
      </c>
      <c r="K272" s="7">
        <f>VLOOKUP(I272,Data!$A$2:$L$4115,12,FALSE)</f>
        <v>0</v>
      </c>
    </row>
    <row r="273" spans="1:11" x14ac:dyDescent="0.25">
      <c r="A273" s="7">
        <v>391</v>
      </c>
      <c r="B273" s="7" t="str">
        <f>VLOOKUP(A273,Data!$A$2:$L$4115,6,FALSE)</f>
        <v>successful</v>
      </c>
      <c r="C273" s="7">
        <f>VLOOKUP(A273,Data!$A$2:$L$4115,12,FALSE)</f>
        <v>193</v>
      </c>
      <c r="E273" s="7">
        <v>691</v>
      </c>
      <c r="F273" s="7" t="str">
        <f>VLOOKUP(E273,Data!$A$2:$L$4115,6,FALSE)</f>
        <v>failed</v>
      </c>
      <c r="G273" s="7">
        <f>VLOOKUP(E273,Data!$A$2:$L$4115,12,FALSE)</f>
        <v>10</v>
      </c>
      <c r="I273" s="7">
        <v>2398</v>
      </c>
      <c r="J273" s="7" t="str">
        <f>VLOOKUP(I273,Data!$A$2:$L$4115,6,FALSE)</f>
        <v>canceled</v>
      </c>
      <c r="K273" s="7">
        <f>VLOOKUP(I273,Data!$A$2:$L$4115,12,FALSE)</f>
        <v>0</v>
      </c>
    </row>
    <row r="274" spans="1:11" x14ac:dyDescent="0.25">
      <c r="A274" s="7">
        <v>392</v>
      </c>
      <c r="B274" s="7" t="str">
        <f>VLOOKUP(A274,Data!$A$2:$L$4115,6,FALSE)</f>
        <v>successful</v>
      </c>
      <c r="C274" s="7">
        <f>VLOOKUP(A274,Data!$A$2:$L$4115,12,FALSE)</f>
        <v>206</v>
      </c>
      <c r="E274" s="7">
        <v>692</v>
      </c>
      <c r="F274" s="7" t="str">
        <f>VLOOKUP(E274,Data!$A$2:$L$4115,6,FALSE)</f>
        <v>failed</v>
      </c>
      <c r="G274" s="7">
        <f>VLOOKUP(E274,Data!$A$2:$L$4115,12,FALSE)</f>
        <v>201</v>
      </c>
      <c r="I274" s="7">
        <v>2399</v>
      </c>
      <c r="J274" s="7" t="str">
        <f>VLOOKUP(I274,Data!$A$2:$L$4115,6,FALSE)</f>
        <v>canceled</v>
      </c>
      <c r="K274" s="7">
        <f>VLOOKUP(I274,Data!$A$2:$L$4115,12,FALSE)</f>
        <v>0</v>
      </c>
    </row>
    <row r="275" spans="1:11" x14ac:dyDescent="0.25">
      <c r="A275" s="7">
        <v>393</v>
      </c>
      <c r="B275" s="7" t="str">
        <f>VLOOKUP(A275,Data!$A$2:$L$4115,6,FALSE)</f>
        <v>successful</v>
      </c>
      <c r="C275" s="7">
        <f>VLOOKUP(A275,Data!$A$2:$L$4115,12,FALSE)</f>
        <v>351</v>
      </c>
      <c r="E275" s="7">
        <v>693</v>
      </c>
      <c r="F275" s="7" t="str">
        <f>VLOOKUP(E275,Data!$A$2:$L$4115,6,FALSE)</f>
        <v>failed</v>
      </c>
      <c r="G275" s="7">
        <f>VLOOKUP(E275,Data!$A$2:$L$4115,12,FALSE)</f>
        <v>296</v>
      </c>
      <c r="I275" s="7">
        <v>2400</v>
      </c>
      <c r="J275" s="7" t="str">
        <f>VLOOKUP(I275,Data!$A$2:$L$4115,6,FALSE)</f>
        <v>canceled</v>
      </c>
      <c r="K275" s="7">
        <f>VLOOKUP(I275,Data!$A$2:$L$4115,12,FALSE)</f>
        <v>0</v>
      </c>
    </row>
    <row r="276" spans="1:11" x14ac:dyDescent="0.25">
      <c r="A276" s="7">
        <v>394</v>
      </c>
      <c r="B276" s="7" t="str">
        <f>VLOOKUP(A276,Data!$A$2:$L$4115,6,FALSE)</f>
        <v>successful</v>
      </c>
      <c r="C276" s="7">
        <f>VLOOKUP(A276,Data!$A$2:$L$4115,12,FALSE)</f>
        <v>50</v>
      </c>
      <c r="E276" s="7">
        <v>694</v>
      </c>
      <c r="F276" s="7" t="str">
        <f>VLOOKUP(E276,Data!$A$2:$L$4115,6,FALSE)</f>
        <v>failed</v>
      </c>
      <c r="G276" s="7">
        <f>VLOOKUP(E276,Data!$A$2:$L$4115,12,FALSE)</f>
        <v>7</v>
      </c>
      <c r="I276" s="7">
        <v>2561</v>
      </c>
      <c r="J276" s="7" t="str">
        <f>VLOOKUP(I276,Data!$A$2:$L$4115,6,FALSE)</f>
        <v>canceled</v>
      </c>
      <c r="K276" s="7">
        <f>VLOOKUP(I276,Data!$A$2:$L$4115,12,FALSE)</f>
        <v>0</v>
      </c>
    </row>
    <row r="277" spans="1:11" x14ac:dyDescent="0.25">
      <c r="A277" s="7">
        <v>395</v>
      </c>
      <c r="B277" s="7" t="str">
        <f>VLOOKUP(A277,Data!$A$2:$L$4115,6,FALSE)</f>
        <v>successful</v>
      </c>
      <c r="C277" s="7">
        <f>VLOOKUP(A277,Data!$A$2:$L$4115,12,FALSE)</f>
        <v>184</v>
      </c>
      <c r="E277" s="7">
        <v>695</v>
      </c>
      <c r="F277" s="7" t="str">
        <f>VLOOKUP(E277,Data!$A$2:$L$4115,6,FALSE)</f>
        <v>failed</v>
      </c>
      <c r="G277" s="7">
        <f>VLOOKUP(E277,Data!$A$2:$L$4115,12,FALSE)</f>
        <v>7</v>
      </c>
      <c r="I277" s="7">
        <v>2562</v>
      </c>
      <c r="J277" s="7" t="str">
        <f>VLOOKUP(I277,Data!$A$2:$L$4115,6,FALSE)</f>
        <v>canceled</v>
      </c>
      <c r="K277" s="7">
        <f>VLOOKUP(I277,Data!$A$2:$L$4115,12,FALSE)</f>
        <v>3</v>
      </c>
    </row>
    <row r="278" spans="1:11" x14ac:dyDescent="0.25">
      <c r="A278" s="7">
        <v>396</v>
      </c>
      <c r="B278" s="7" t="str">
        <f>VLOOKUP(A278,Data!$A$2:$L$4115,6,FALSE)</f>
        <v>successful</v>
      </c>
      <c r="C278" s="7">
        <f>VLOOKUP(A278,Data!$A$2:$L$4115,12,FALSE)</f>
        <v>196</v>
      </c>
      <c r="E278" s="7">
        <v>696</v>
      </c>
      <c r="F278" s="7" t="str">
        <f>VLOOKUP(E278,Data!$A$2:$L$4115,6,FALSE)</f>
        <v>failed</v>
      </c>
      <c r="G278" s="7">
        <f>VLOOKUP(E278,Data!$A$2:$L$4115,12,FALSE)</f>
        <v>1</v>
      </c>
      <c r="I278" s="7">
        <v>2563</v>
      </c>
      <c r="J278" s="7" t="str">
        <f>VLOOKUP(I278,Data!$A$2:$L$4115,6,FALSE)</f>
        <v>canceled</v>
      </c>
      <c r="K278" s="7">
        <f>VLOOKUP(I278,Data!$A$2:$L$4115,12,FALSE)</f>
        <v>0</v>
      </c>
    </row>
    <row r="279" spans="1:11" x14ac:dyDescent="0.25">
      <c r="A279" s="7">
        <v>397</v>
      </c>
      <c r="B279" s="7" t="str">
        <f>VLOOKUP(A279,Data!$A$2:$L$4115,6,FALSE)</f>
        <v>successful</v>
      </c>
      <c r="C279" s="7">
        <f>VLOOKUP(A279,Data!$A$2:$L$4115,12,FALSE)</f>
        <v>229</v>
      </c>
      <c r="E279" s="7">
        <v>697</v>
      </c>
      <c r="F279" s="7" t="str">
        <f>VLOOKUP(E279,Data!$A$2:$L$4115,6,FALSE)</f>
        <v>failed</v>
      </c>
      <c r="G279" s="7">
        <f>VLOOKUP(E279,Data!$A$2:$L$4115,12,FALSE)</f>
        <v>114</v>
      </c>
      <c r="I279" s="7">
        <v>2564</v>
      </c>
      <c r="J279" s="7" t="str">
        <f>VLOOKUP(I279,Data!$A$2:$L$4115,6,FALSE)</f>
        <v>canceled</v>
      </c>
      <c r="K279" s="7">
        <f>VLOOKUP(I279,Data!$A$2:$L$4115,12,FALSE)</f>
        <v>0</v>
      </c>
    </row>
    <row r="280" spans="1:11" x14ac:dyDescent="0.25">
      <c r="A280" s="7">
        <v>398</v>
      </c>
      <c r="B280" s="7" t="str">
        <f>VLOOKUP(A280,Data!$A$2:$L$4115,6,FALSE)</f>
        <v>successful</v>
      </c>
      <c r="C280" s="7">
        <f>VLOOKUP(A280,Data!$A$2:$L$4115,12,FALSE)</f>
        <v>67</v>
      </c>
      <c r="E280" s="7">
        <v>698</v>
      </c>
      <c r="F280" s="7" t="str">
        <f>VLOOKUP(E280,Data!$A$2:$L$4115,6,FALSE)</f>
        <v>failed</v>
      </c>
      <c r="G280" s="7">
        <f>VLOOKUP(E280,Data!$A$2:$L$4115,12,FALSE)</f>
        <v>29</v>
      </c>
      <c r="I280" s="7">
        <v>2565</v>
      </c>
      <c r="J280" s="7" t="str">
        <f>VLOOKUP(I280,Data!$A$2:$L$4115,6,FALSE)</f>
        <v>canceled</v>
      </c>
      <c r="K280" s="7">
        <f>VLOOKUP(I280,Data!$A$2:$L$4115,12,FALSE)</f>
        <v>1</v>
      </c>
    </row>
    <row r="281" spans="1:11" x14ac:dyDescent="0.25">
      <c r="A281" s="7">
        <v>399</v>
      </c>
      <c r="B281" s="7" t="str">
        <f>VLOOKUP(A281,Data!$A$2:$L$4115,6,FALSE)</f>
        <v>successful</v>
      </c>
      <c r="C281" s="7">
        <f>VLOOKUP(A281,Data!$A$2:$L$4115,12,FALSE)</f>
        <v>95</v>
      </c>
      <c r="E281" s="7">
        <v>699</v>
      </c>
      <c r="F281" s="7" t="str">
        <f>VLOOKUP(E281,Data!$A$2:$L$4115,6,FALSE)</f>
        <v>failed</v>
      </c>
      <c r="G281" s="7">
        <f>VLOOKUP(E281,Data!$A$2:$L$4115,12,FALSE)</f>
        <v>890</v>
      </c>
      <c r="I281" s="7">
        <v>2566</v>
      </c>
      <c r="J281" s="7" t="str">
        <f>VLOOKUP(I281,Data!$A$2:$L$4115,6,FALSE)</f>
        <v>canceled</v>
      </c>
      <c r="K281" s="7">
        <f>VLOOKUP(I281,Data!$A$2:$L$4115,12,FALSE)</f>
        <v>0</v>
      </c>
    </row>
    <row r="282" spans="1:11" x14ac:dyDescent="0.25">
      <c r="A282" s="7">
        <v>400</v>
      </c>
      <c r="B282" s="7" t="str">
        <f>VLOOKUP(A282,Data!$A$2:$L$4115,6,FALSE)</f>
        <v>successful</v>
      </c>
      <c r="C282" s="7">
        <f>VLOOKUP(A282,Data!$A$2:$L$4115,12,FALSE)</f>
        <v>62</v>
      </c>
      <c r="E282" s="7">
        <v>700</v>
      </c>
      <c r="F282" s="7" t="str">
        <f>VLOOKUP(E282,Data!$A$2:$L$4115,6,FALSE)</f>
        <v>failed</v>
      </c>
      <c r="G282" s="7">
        <f>VLOOKUP(E282,Data!$A$2:$L$4115,12,FALSE)</f>
        <v>31</v>
      </c>
      <c r="I282" s="7">
        <v>2567</v>
      </c>
      <c r="J282" s="7" t="str">
        <f>VLOOKUP(I282,Data!$A$2:$L$4115,6,FALSE)</f>
        <v>canceled</v>
      </c>
      <c r="K282" s="7">
        <f>VLOOKUP(I282,Data!$A$2:$L$4115,12,FALSE)</f>
        <v>2</v>
      </c>
    </row>
    <row r="283" spans="1:11" x14ac:dyDescent="0.25">
      <c r="A283" s="7">
        <v>401</v>
      </c>
      <c r="B283" s="7" t="str">
        <f>VLOOKUP(A283,Data!$A$2:$L$4115,6,FALSE)</f>
        <v>successful</v>
      </c>
      <c r="C283" s="7">
        <f>VLOOKUP(A283,Data!$A$2:$L$4115,12,FALSE)</f>
        <v>73</v>
      </c>
      <c r="E283" s="7">
        <v>701</v>
      </c>
      <c r="F283" s="7" t="str">
        <f>VLOOKUP(E283,Data!$A$2:$L$4115,6,FALSE)</f>
        <v>failed</v>
      </c>
      <c r="G283" s="7">
        <f>VLOOKUP(E283,Data!$A$2:$L$4115,12,FALSE)</f>
        <v>21</v>
      </c>
      <c r="I283" s="7">
        <v>2568</v>
      </c>
      <c r="J283" s="7" t="str">
        <f>VLOOKUP(I283,Data!$A$2:$L$4115,6,FALSE)</f>
        <v>canceled</v>
      </c>
      <c r="K283" s="7">
        <f>VLOOKUP(I283,Data!$A$2:$L$4115,12,FALSE)</f>
        <v>1</v>
      </c>
    </row>
    <row r="284" spans="1:11" x14ac:dyDescent="0.25">
      <c r="A284" s="7">
        <v>402</v>
      </c>
      <c r="B284" s="7" t="str">
        <f>VLOOKUP(A284,Data!$A$2:$L$4115,6,FALSE)</f>
        <v>successful</v>
      </c>
      <c r="C284" s="7">
        <f>VLOOKUP(A284,Data!$A$2:$L$4115,12,FALSE)</f>
        <v>43</v>
      </c>
      <c r="E284" s="7">
        <v>702</v>
      </c>
      <c r="F284" s="7" t="str">
        <f>VLOOKUP(E284,Data!$A$2:$L$4115,6,FALSE)</f>
        <v>failed</v>
      </c>
      <c r="G284" s="7">
        <f>VLOOKUP(E284,Data!$A$2:$L$4115,12,FALSE)</f>
        <v>37</v>
      </c>
      <c r="I284" s="7">
        <v>2569</v>
      </c>
      <c r="J284" s="7" t="str">
        <f>VLOOKUP(I284,Data!$A$2:$L$4115,6,FALSE)</f>
        <v>canceled</v>
      </c>
      <c r="K284" s="7">
        <f>VLOOKUP(I284,Data!$A$2:$L$4115,12,FALSE)</f>
        <v>2</v>
      </c>
    </row>
    <row r="285" spans="1:11" x14ac:dyDescent="0.25">
      <c r="A285" s="7">
        <v>403</v>
      </c>
      <c r="B285" s="7" t="str">
        <f>VLOOKUP(A285,Data!$A$2:$L$4115,6,FALSE)</f>
        <v>successful</v>
      </c>
      <c r="C285" s="7">
        <f>VLOOKUP(A285,Data!$A$2:$L$4115,12,FALSE)</f>
        <v>70</v>
      </c>
      <c r="E285" s="7">
        <v>703</v>
      </c>
      <c r="F285" s="7" t="str">
        <f>VLOOKUP(E285,Data!$A$2:$L$4115,6,FALSE)</f>
        <v>failed</v>
      </c>
      <c r="G285" s="7">
        <f>VLOOKUP(E285,Data!$A$2:$L$4115,12,FALSE)</f>
        <v>7</v>
      </c>
      <c r="I285" s="7">
        <v>2570</v>
      </c>
      <c r="J285" s="7" t="str">
        <f>VLOOKUP(I285,Data!$A$2:$L$4115,6,FALSE)</f>
        <v>canceled</v>
      </c>
      <c r="K285" s="7">
        <f>VLOOKUP(I285,Data!$A$2:$L$4115,12,FALSE)</f>
        <v>2</v>
      </c>
    </row>
    <row r="286" spans="1:11" x14ac:dyDescent="0.25">
      <c r="A286" s="7">
        <v>404</v>
      </c>
      <c r="B286" s="7" t="str">
        <f>VLOOKUP(A286,Data!$A$2:$L$4115,6,FALSE)</f>
        <v>successful</v>
      </c>
      <c r="C286" s="7">
        <f>VLOOKUP(A286,Data!$A$2:$L$4115,12,FALSE)</f>
        <v>271</v>
      </c>
      <c r="E286" s="7">
        <v>704</v>
      </c>
      <c r="F286" s="7" t="str">
        <f>VLOOKUP(E286,Data!$A$2:$L$4115,6,FALSE)</f>
        <v>failed</v>
      </c>
      <c r="G286" s="7">
        <f>VLOOKUP(E286,Data!$A$2:$L$4115,12,FALSE)</f>
        <v>4</v>
      </c>
      <c r="I286" s="7">
        <v>2571</v>
      </c>
      <c r="J286" s="7" t="str">
        <f>VLOOKUP(I286,Data!$A$2:$L$4115,6,FALSE)</f>
        <v>canceled</v>
      </c>
      <c r="K286" s="7">
        <f>VLOOKUP(I286,Data!$A$2:$L$4115,12,FALSE)</f>
        <v>4</v>
      </c>
    </row>
    <row r="287" spans="1:11" x14ac:dyDescent="0.25">
      <c r="A287" s="7">
        <v>405</v>
      </c>
      <c r="B287" s="7" t="str">
        <f>VLOOKUP(A287,Data!$A$2:$L$4115,6,FALSE)</f>
        <v>successful</v>
      </c>
      <c r="C287" s="7">
        <f>VLOOKUP(A287,Data!$A$2:$L$4115,12,FALSE)</f>
        <v>55</v>
      </c>
      <c r="E287" s="7">
        <v>705</v>
      </c>
      <c r="F287" s="7" t="str">
        <f>VLOOKUP(E287,Data!$A$2:$L$4115,6,FALSE)</f>
        <v>failed</v>
      </c>
      <c r="G287" s="7">
        <f>VLOOKUP(E287,Data!$A$2:$L$4115,12,FALSE)</f>
        <v>5</v>
      </c>
      <c r="I287" s="7">
        <v>2572</v>
      </c>
      <c r="J287" s="7" t="str">
        <f>VLOOKUP(I287,Data!$A$2:$L$4115,6,FALSE)</f>
        <v>canceled</v>
      </c>
      <c r="K287" s="7">
        <f>VLOOKUP(I287,Data!$A$2:$L$4115,12,FALSE)</f>
        <v>0</v>
      </c>
    </row>
    <row r="288" spans="1:11" x14ac:dyDescent="0.25">
      <c r="A288" s="7">
        <v>406</v>
      </c>
      <c r="B288" s="7" t="str">
        <f>VLOOKUP(A288,Data!$A$2:$L$4115,6,FALSE)</f>
        <v>successful</v>
      </c>
      <c r="C288" s="7">
        <f>VLOOKUP(A288,Data!$A$2:$L$4115,12,FALSE)</f>
        <v>35</v>
      </c>
      <c r="E288" s="7">
        <v>706</v>
      </c>
      <c r="F288" s="7" t="str">
        <f>VLOOKUP(E288,Data!$A$2:$L$4115,6,FALSE)</f>
        <v>failed</v>
      </c>
      <c r="G288" s="7">
        <f>VLOOKUP(E288,Data!$A$2:$L$4115,12,FALSE)</f>
        <v>0</v>
      </c>
      <c r="I288" s="7">
        <v>2573</v>
      </c>
      <c r="J288" s="7" t="str">
        <f>VLOOKUP(I288,Data!$A$2:$L$4115,6,FALSE)</f>
        <v>canceled</v>
      </c>
      <c r="K288" s="7">
        <f>VLOOKUP(I288,Data!$A$2:$L$4115,12,FALSE)</f>
        <v>0</v>
      </c>
    </row>
    <row r="289" spans="1:11" x14ac:dyDescent="0.25">
      <c r="A289" s="7">
        <v>407</v>
      </c>
      <c r="B289" s="7" t="str">
        <f>VLOOKUP(A289,Data!$A$2:$L$4115,6,FALSE)</f>
        <v>successful</v>
      </c>
      <c r="C289" s="7">
        <f>VLOOKUP(A289,Data!$A$2:$L$4115,12,FALSE)</f>
        <v>22</v>
      </c>
      <c r="E289" s="7">
        <v>707</v>
      </c>
      <c r="F289" s="7" t="str">
        <f>VLOOKUP(E289,Data!$A$2:$L$4115,6,FALSE)</f>
        <v>failed</v>
      </c>
      <c r="G289" s="7">
        <f>VLOOKUP(E289,Data!$A$2:$L$4115,12,FALSE)</f>
        <v>456</v>
      </c>
      <c r="I289" s="7">
        <v>2574</v>
      </c>
      <c r="J289" s="7" t="str">
        <f>VLOOKUP(I289,Data!$A$2:$L$4115,6,FALSE)</f>
        <v>canceled</v>
      </c>
      <c r="K289" s="7">
        <f>VLOOKUP(I289,Data!$A$2:$L$4115,12,FALSE)</f>
        <v>0</v>
      </c>
    </row>
    <row r="290" spans="1:11" x14ac:dyDescent="0.25">
      <c r="A290" s="7">
        <v>408</v>
      </c>
      <c r="B290" s="7" t="str">
        <f>VLOOKUP(A290,Data!$A$2:$L$4115,6,FALSE)</f>
        <v>successful</v>
      </c>
      <c r="C290" s="7">
        <f>VLOOKUP(A290,Data!$A$2:$L$4115,12,FALSE)</f>
        <v>38</v>
      </c>
      <c r="E290" s="7">
        <v>708</v>
      </c>
      <c r="F290" s="7" t="str">
        <f>VLOOKUP(E290,Data!$A$2:$L$4115,6,FALSE)</f>
        <v>failed</v>
      </c>
      <c r="G290" s="7">
        <f>VLOOKUP(E290,Data!$A$2:$L$4115,12,FALSE)</f>
        <v>369</v>
      </c>
      <c r="I290" s="7">
        <v>2575</v>
      </c>
      <c r="J290" s="7" t="str">
        <f>VLOOKUP(I290,Data!$A$2:$L$4115,6,FALSE)</f>
        <v>canceled</v>
      </c>
      <c r="K290" s="7">
        <f>VLOOKUP(I290,Data!$A$2:$L$4115,12,FALSE)</f>
        <v>0</v>
      </c>
    </row>
    <row r="291" spans="1:11" x14ac:dyDescent="0.25">
      <c r="A291" s="7">
        <v>409</v>
      </c>
      <c r="B291" s="7" t="str">
        <f>VLOOKUP(A291,Data!$A$2:$L$4115,6,FALSE)</f>
        <v>successful</v>
      </c>
      <c r="C291" s="7">
        <f>VLOOKUP(A291,Data!$A$2:$L$4115,12,FALSE)</f>
        <v>15</v>
      </c>
      <c r="E291" s="7">
        <v>709</v>
      </c>
      <c r="F291" s="7" t="str">
        <f>VLOOKUP(E291,Data!$A$2:$L$4115,6,FALSE)</f>
        <v>failed</v>
      </c>
      <c r="G291" s="7">
        <f>VLOOKUP(E291,Data!$A$2:$L$4115,12,FALSE)</f>
        <v>2</v>
      </c>
      <c r="I291" s="7">
        <v>2576</v>
      </c>
      <c r="J291" s="7" t="str">
        <f>VLOOKUP(I291,Data!$A$2:$L$4115,6,FALSE)</f>
        <v>canceled</v>
      </c>
      <c r="K291" s="7">
        <f>VLOOKUP(I291,Data!$A$2:$L$4115,12,FALSE)</f>
        <v>0</v>
      </c>
    </row>
    <row r="292" spans="1:11" x14ac:dyDescent="0.25">
      <c r="A292" s="7">
        <v>410</v>
      </c>
      <c r="B292" s="7" t="str">
        <f>VLOOKUP(A292,Data!$A$2:$L$4115,6,FALSE)</f>
        <v>successful</v>
      </c>
      <c r="C292" s="7">
        <f>VLOOKUP(A292,Data!$A$2:$L$4115,12,FALSE)</f>
        <v>7</v>
      </c>
      <c r="E292" s="7">
        <v>710</v>
      </c>
      <c r="F292" s="7" t="str">
        <f>VLOOKUP(E292,Data!$A$2:$L$4115,6,FALSE)</f>
        <v>failed</v>
      </c>
      <c r="G292" s="7">
        <f>VLOOKUP(E292,Data!$A$2:$L$4115,12,FALSE)</f>
        <v>0</v>
      </c>
      <c r="I292" s="7">
        <v>2577</v>
      </c>
      <c r="J292" s="7" t="str">
        <f>VLOOKUP(I292,Data!$A$2:$L$4115,6,FALSE)</f>
        <v>canceled</v>
      </c>
      <c r="K292" s="7">
        <f>VLOOKUP(I292,Data!$A$2:$L$4115,12,FALSE)</f>
        <v>0</v>
      </c>
    </row>
    <row r="293" spans="1:11" x14ac:dyDescent="0.25">
      <c r="A293" s="7">
        <v>411</v>
      </c>
      <c r="B293" s="7" t="str">
        <f>VLOOKUP(A293,Data!$A$2:$L$4115,6,FALSE)</f>
        <v>successful</v>
      </c>
      <c r="C293" s="7">
        <f>VLOOKUP(A293,Data!$A$2:$L$4115,12,FALSE)</f>
        <v>241</v>
      </c>
      <c r="E293" s="7">
        <v>711</v>
      </c>
      <c r="F293" s="7" t="str">
        <f>VLOOKUP(E293,Data!$A$2:$L$4115,6,FALSE)</f>
        <v>failed</v>
      </c>
      <c r="G293" s="7">
        <f>VLOOKUP(E293,Data!$A$2:$L$4115,12,FALSE)</f>
        <v>338</v>
      </c>
      <c r="I293" s="7">
        <v>2578</v>
      </c>
      <c r="J293" s="7" t="str">
        <f>VLOOKUP(I293,Data!$A$2:$L$4115,6,FALSE)</f>
        <v>canceled</v>
      </c>
      <c r="K293" s="7">
        <f>VLOOKUP(I293,Data!$A$2:$L$4115,12,FALSE)</f>
        <v>0</v>
      </c>
    </row>
    <row r="294" spans="1:11" x14ac:dyDescent="0.25">
      <c r="A294" s="7">
        <v>412</v>
      </c>
      <c r="B294" s="7" t="str">
        <f>VLOOKUP(A294,Data!$A$2:$L$4115,6,FALSE)</f>
        <v>successful</v>
      </c>
      <c r="C294" s="7">
        <f>VLOOKUP(A294,Data!$A$2:$L$4115,12,FALSE)</f>
        <v>55</v>
      </c>
      <c r="E294" s="7">
        <v>712</v>
      </c>
      <c r="F294" s="7" t="str">
        <f>VLOOKUP(E294,Data!$A$2:$L$4115,6,FALSE)</f>
        <v>failed</v>
      </c>
      <c r="G294" s="7">
        <f>VLOOKUP(E294,Data!$A$2:$L$4115,12,FALSE)</f>
        <v>4</v>
      </c>
      <c r="I294" s="7">
        <v>2579</v>
      </c>
      <c r="J294" s="7" t="str">
        <f>VLOOKUP(I294,Data!$A$2:$L$4115,6,FALSE)</f>
        <v>canceled</v>
      </c>
      <c r="K294" s="7">
        <f>VLOOKUP(I294,Data!$A$2:$L$4115,12,FALSE)</f>
        <v>12</v>
      </c>
    </row>
    <row r="295" spans="1:11" x14ac:dyDescent="0.25">
      <c r="A295" s="7">
        <v>413</v>
      </c>
      <c r="B295" s="7" t="str">
        <f>VLOOKUP(A295,Data!$A$2:$L$4115,6,FALSE)</f>
        <v>successful</v>
      </c>
      <c r="C295" s="7">
        <f>VLOOKUP(A295,Data!$A$2:$L$4115,12,FALSE)</f>
        <v>171</v>
      </c>
      <c r="E295" s="7">
        <v>713</v>
      </c>
      <c r="F295" s="7" t="str">
        <f>VLOOKUP(E295,Data!$A$2:$L$4115,6,FALSE)</f>
        <v>failed</v>
      </c>
      <c r="G295" s="7">
        <f>VLOOKUP(E295,Data!$A$2:$L$4115,12,FALSE)</f>
        <v>1</v>
      </c>
      <c r="I295" s="7">
        <v>2580</v>
      </c>
      <c r="J295" s="7" t="str">
        <f>VLOOKUP(I295,Data!$A$2:$L$4115,6,FALSE)</f>
        <v>canceled</v>
      </c>
      <c r="K295" s="7">
        <f>VLOOKUP(I295,Data!$A$2:$L$4115,12,FALSE)</f>
        <v>2</v>
      </c>
    </row>
    <row r="296" spans="1:11" x14ac:dyDescent="0.25">
      <c r="A296" s="7">
        <v>414</v>
      </c>
      <c r="B296" s="7" t="str">
        <f>VLOOKUP(A296,Data!$A$2:$L$4115,6,FALSE)</f>
        <v>successful</v>
      </c>
      <c r="C296" s="7">
        <f>VLOOKUP(A296,Data!$A$2:$L$4115,12,FALSE)</f>
        <v>208</v>
      </c>
      <c r="E296" s="7">
        <v>714</v>
      </c>
      <c r="F296" s="7" t="str">
        <f>VLOOKUP(E296,Data!$A$2:$L$4115,6,FALSE)</f>
        <v>failed</v>
      </c>
      <c r="G296" s="7">
        <f>VLOOKUP(E296,Data!$A$2:$L$4115,12,FALSE)</f>
        <v>28</v>
      </c>
      <c r="I296" s="7">
        <v>2643</v>
      </c>
      <c r="J296" s="7" t="str">
        <f>VLOOKUP(I296,Data!$A$2:$L$4115,6,FALSE)</f>
        <v>canceled</v>
      </c>
      <c r="K296" s="7">
        <f>VLOOKUP(I296,Data!$A$2:$L$4115,12,FALSE)</f>
        <v>1501</v>
      </c>
    </row>
    <row r="297" spans="1:11" x14ac:dyDescent="0.25">
      <c r="A297" s="7">
        <v>415</v>
      </c>
      <c r="B297" s="7" t="str">
        <f>VLOOKUP(A297,Data!$A$2:$L$4115,6,FALSE)</f>
        <v>successful</v>
      </c>
      <c r="C297" s="7">
        <f>VLOOKUP(A297,Data!$A$2:$L$4115,12,FALSE)</f>
        <v>21</v>
      </c>
      <c r="E297" s="7">
        <v>715</v>
      </c>
      <c r="F297" s="7" t="str">
        <f>VLOOKUP(E297,Data!$A$2:$L$4115,6,FALSE)</f>
        <v>failed</v>
      </c>
      <c r="G297" s="7">
        <f>VLOOKUP(E297,Data!$A$2:$L$4115,12,FALSE)</f>
        <v>12</v>
      </c>
      <c r="I297" s="7">
        <v>2644</v>
      </c>
      <c r="J297" s="7" t="str">
        <f>VLOOKUP(I297,Data!$A$2:$L$4115,6,FALSE)</f>
        <v>canceled</v>
      </c>
      <c r="K297" s="7">
        <f>VLOOKUP(I297,Data!$A$2:$L$4115,12,FALSE)</f>
        <v>52</v>
      </c>
    </row>
    <row r="298" spans="1:11" x14ac:dyDescent="0.25">
      <c r="A298" s="7">
        <v>416</v>
      </c>
      <c r="B298" s="7" t="str">
        <f>VLOOKUP(A298,Data!$A$2:$L$4115,6,FALSE)</f>
        <v>successful</v>
      </c>
      <c r="C298" s="7">
        <f>VLOOKUP(A298,Data!$A$2:$L$4115,12,FALSE)</f>
        <v>25</v>
      </c>
      <c r="E298" s="7">
        <v>716</v>
      </c>
      <c r="F298" s="7" t="str">
        <f>VLOOKUP(E298,Data!$A$2:$L$4115,6,FALSE)</f>
        <v>failed</v>
      </c>
      <c r="G298" s="7">
        <f>VLOOKUP(E298,Data!$A$2:$L$4115,12,FALSE)</f>
        <v>16</v>
      </c>
      <c r="I298" s="7">
        <v>2645</v>
      </c>
      <c r="J298" s="7" t="str">
        <f>VLOOKUP(I298,Data!$A$2:$L$4115,6,FALSE)</f>
        <v>canceled</v>
      </c>
      <c r="K298" s="7">
        <f>VLOOKUP(I298,Data!$A$2:$L$4115,12,FALSE)</f>
        <v>23</v>
      </c>
    </row>
    <row r="299" spans="1:11" x14ac:dyDescent="0.25">
      <c r="A299" s="7">
        <v>417</v>
      </c>
      <c r="B299" s="7" t="str">
        <f>VLOOKUP(A299,Data!$A$2:$L$4115,6,FALSE)</f>
        <v>successful</v>
      </c>
      <c r="C299" s="7">
        <f>VLOOKUP(A299,Data!$A$2:$L$4115,12,FALSE)</f>
        <v>52</v>
      </c>
      <c r="E299" s="7">
        <v>717</v>
      </c>
      <c r="F299" s="7" t="str">
        <f>VLOOKUP(E299,Data!$A$2:$L$4115,6,FALSE)</f>
        <v>failed</v>
      </c>
      <c r="G299" s="7">
        <f>VLOOKUP(E299,Data!$A$2:$L$4115,12,FALSE)</f>
        <v>4</v>
      </c>
      <c r="I299" s="7">
        <v>2646</v>
      </c>
      <c r="J299" s="7" t="str">
        <f>VLOOKUP(I299,Data!$A$2:$L$4115,6,FALSE)</f>
        <v>canceled</v>
      </c>
      <c r="K299" s="7">
        <f>VLOOKUP(I299,Data!$A$2:$L$4115,12,FALSE)</f>
        <v>535</v>
      </c>
    </row>
    <row r="300" spans="1:11" x14ac:dyDescent="0.25">
      <c r="A300" s="7">
        <v>418</v>
      </c>
      <c r="B300" s="7" t="str">
        <f>VLOOKUP(A300,Data!$A$2:$L$4115,6,FALSE)</f>
        <v>successful</v>
      </c>
      <c r="C300" s="7">
        <f>VLOOKUP(A300,Data!$A$2:$L$4115,12,FALSE)</f>
        <v>104</v>
      </c>
      <c r="E300" s="7">
        <v>718</v>
      </c>
      <c r="F300" s="7" t="str">
        <f>VLOOKUP(E300,Data!$A$2:$L$4115,6,FALSE)</f>
        <v>failed</v>
      </c>
      <c r="G300" s="7">
        <f>VLOOKUP(E300,Data!$A$2:$L$4115,12,FALSE)</f>
        <v>4</v>
      </c>
      <c r="I300" s="7">
        <v>2647</v>
      </c>
      <c r="J300" s="7" t="str">
        <f>VLOOKUP(I300,Data!$A$2:$L$4115,6,FALSE)</f>
        <v>canceled</v>
      </c>
      <c r="K300" s="7">
        <f>VLOOKUP(I300,Data!$A$2:$L$4115,12,FALSE)</f>
        <v>3</v>
      </c>
    </row>
    <row r="301" spans="1:11" x14ac:dyDescent="0.25">
      <c r="A301" s="7">
        <v>419</v>
      </c>
      <c r="B301" s="7" t="str">
        <f>VLOOKUP(A301,Data!$A$2:$L$4115,6,FALSE)</f>
        <v>successful</v>
      </c>
      <c r="C301" s="7">
        <f>VLOOKUP(A301,Data!$A$2:$L$4115,12,FALSE)</f>
        <v>73</v>
      </c>
      <c r="E301" s="7">
        <v>719</v>
      </c>
      <c r="F301" s="7" t="str">
        <f>VLOOKUP(E301,Data!$A$2:$L$4115,6,FALSE)</f>
        <v>failed</v>
      </c>
      <c r="G301" s="7">
        <f>VLOOKUP(E301,Data!$A$2:$L$4115,12,FALSE)</f>
        <v>10</v>
      </c>
      <c r="I301" s="7">
        <v>2648</v>
      </c>
      <c r="J301" s="7" t="str">
        <f>VLOOKUP(I301,Data!$A$2:$L$4115,6,FALSE)</f>
        <v>canceled</v>
      </c>
      <c r="K301" s="7">
        <f>VLOOKUP(I301,Data!$A$2:$L$4115,12,FALSE)</f>
        <v>6</v>
      </c>
    </row>
    <row r="302" spans="1:11" x14ac:dyDescent="0.25">
      <c r="A302" s="7">
        <v>520</v>
      </c>
      <c r="B302" s="7" t="str">
        <f>VLOOKUP(A302,Data!$A$2:$L$4115,6,FALSE)</f>
        <v>successful</v>
      </c>
      <c r="C302" s="7">
        <f>VLOOKUP(A302,Data!$A$2:$L$4115,12,FALSE)</f>
        <v>34</v>
      </c>
      <c r="E302" s="7">
        <v>760</v>
      </c>
      <c r="F302" s="7" t="str">
        <f>VLOOKUP(E302,Data!$A$2:$L$4115,6,FALSE)</f>
        <v>failed</v>
      </c>
      <c r="G302" s="7">
        <f>VLOOKUP(E302,Data!$A$2:$L$4115,12,FALSE)</f>
        <v>0</v>
      </c>
      <c r="I302" s="7">
        <v>2649</v>
      </c>
      <c r="J302" s="7" t="str">
        <f>VLOOKUP(I302,Data!$A$2:$L$4115,6,FALSE)</f>
        <v>canceled</v>
      </c>
      <c r="K302" s="7">
        <f>VLOOKUP(I302,Data!$A$2:$L$4115,12,FALSE)</f>
        <v>3</v>
      </c>
    </row>
    <row r="303" spans="1:11" x14ac:dyDescent="0.25">
      <c r="A303" s="7">
        <v>521</v>
      </c>
      <c r="B303" s="7" t="str">
        <f>VLOOKUP(A303,Data!$A$2:$L$4115,6,FALSE)</f>
        <v>successful</v>
      </c>
      <c r="C303" s="7">
        <f>VLOOKUP(A303,Data!$A$2:$L$4115,12,FALSE)</f>
        <v>56</v>
      </c>
      <c r="E303" s="7">
        <v>761</v>
      </c>
      <c r="F303" s="7" t="str">
        <f>VLOOKUP(E303,Data!$A$2:$L$4115,6,FALSE)</f>
        <v>failed</v>
      </c>
      <c r="G303" s="7">
        <f>VLOOKUP(E303,Data!$A$2:$L$4115,12,FALSE)</f>
        <v>6</v>
      </c>
      <c r="I303" s="7">
        <v>2650</v>
      </c>
      <c r="J303" s="7" t="str">
        <f>VLOOKUP(I303,Data!$A$2:$L$4115,6,FALSE)</f>
        <v>canceled</v>
      </c>
      <c r="K303" s="7">
        <f>VLOOKUP(I303,Data!$A$2:$L$4115,12,FALSE)</f>
        <v>5</v>
      </c>
    </row>
    <row r="304" spans="1:11" x14ac:dyDescent="0.25">
      <c r="A304" s="7">
        <v>522</v>
      </c>
      <c r="B304" s="7" t="str">
        <f>VLOOKUP(A304,Data!$A$2:$L$4115,6,FALSE)</f>
        <v>successful</v>
      </c>
      <c r="C304" s="7">
        <f>VLOOKUP(A304,Data!$A$2:$L$4115,12,FALSE)</f>
        <v>31</v>
      </c>
      <c r="E304" s="7">
        <v>762</v>
      </c>
      <c r="F304" s="7" t="str">
        <f>VLOOKUP(E304,Data!$A$2:$L$4115,6,FALSE)</f>
        <v>failed</v>
      </c>
      <c r="G304" s="7">
        <f>VLOOKUP(E304,Data!$A$2:$L$4115,12,FALSE)</f>
        <v>0</v>
      </c>
      <c r="I304" s="7">
        <v>2651</v>
      </c>
      <c r="J304" s="7" t="str">
        <f>VLOOKUP(I304,Data!$A$2:$L$4115,6,FALSE)</f>
        <v>canceled</v>
      </c>
      <c r="K304" s="7">
        <f>VLOOKUP(I304,Data!$A$2:$L$4115,12,FALSE)</f>
        <v>17</v>
      </c>
    </row>
    <row r="305" spans="1:11" x14ac:dyDescent="0.25">
      <c r="A305" s="7">
        <v>523</v>
      </c>
      <c r="B305" s="7" t="str">
        <f>VLOOKUP(A305,Data!$A$2:$L$4115,6,FALSE)</f>
        <v>successful</v>
      </c>
      <c r="C305" s="7">
        <f>VLOOKUP(A305,Data!$A$2:$L$4115,12,FALSE)</f>
        <v>84</v>
      </c>
      <c r="E305" s="7">
        <v>763</v>
      </c>
      <c r="F305" s="7" t="str">
        <f>VLOOKUP(E305,Data!$A$2:$L$4115,6,FALSE)</f>
        <v>failed</v>
      </c>
      <c r="G305" s="7">
        <f>VLOOKUP(E305,Data!$A$2:$L$4115,12,FALSE)</f>
        <v>1</v>
      </c>
      <c r="I305" s="7">
        <v>2652</v>
      </c>
      <c r="J305" s="7" t="str">
        <f>VLOOKUP(I305,Data!$A$2:$L$4115,6,FALSE)</f>
        <v>canceled</v>
      </c>
      <c r="K305" s="7">
        <f>VLOOKUP(I305,Data!$A$2:$L$4115,12,FALSE)</f>
        <v>11</v>
      </c>
    </row>
    <row r="306" spans="1:11" x14ac:dyDescent="0.25">
      <c r="A306" s="7">
        <v>524</v>
      </c>
      <c r="B306" s="7" t="str">
        <f>VLOOKUP(A306,Data!$A$2:$L$4115,6,FALSE)</f>
        <v>successful</v>
      </c>
      <c r="C306" s="7">
        <f>VLOOKUP(A306,Data!$A$2:$L$4115,12,FALSE)</f>
        <v>130</v>
      </c>
      <c r="E306" s="7">
        <v>764</v>
      </c>
      <c r="F306" s="7" t="str">
        <f>VLOOKUP(E306,Data!$A$2:$L$4115,6,FALSE)</f>
        <v>failed</v>
      </c>
      <c r="G306" s="7">
        <f>VLOOKUP(E306,Data!$A$2:$L$4115,12,FALSE)</f>
        <v>0</v>
      </c>
      <c r="I306" s="7">
        <v>2653</v>
      </c>
      <c r="J306" s="7" t="str">
        <f>VLOOKUP(I306,Data!$A$2:$L$4115,6,FALSE)</f>
        <v>canceled</v>
      </c>
      <c r="K306" s="7">
        <f>VLOOKUP(I306,Data!$A$2:$L$4115,12,FALSE)</f>
        <v>70</v>
      </c>
    </row>
    <row r="307" spans="1:11" x14ac:dyDescent="0.25">
      <c r="A307" s="7">
        <v>525</v>
      </c>
      <c r="B307" s="7" t="str">
        <f>VLOOKUP(A307,Data!$A$2:$L$4115,6,FALSE)</f>
        <v>successful</v>
      </c>
      <c r="C307" s="7">
        <f>VLOOKUP(A307,Data!$A$2:$L$4115,12,FALSE)</f>
        <v>12</v>
      </c>
      <c r="E307" s="7">
        <v>765</v>
      </c>
      <c r="F307" s="7" t="str">
        <f>VLOOKUP(E307,Data!$A$2:$L$4115,6,FALSE)</f>
        <v>failed</v>
      </c>
      <c r="G307" s="7">
        <f>VLOOKUP(E307,Data!$A$2:$L$4115,12,FALSE)</f>
        <v>44</v>
      </c>
      <c r="I307" s="7">
        <v>2654</v>
      </c>
      <c r="J307" s="7" t="str">
        <f>VLOOKUP(I307,Data!$A$2:$L$4115,6,FALSE)</f>
        <v>canceled</v>
      </c>
      <c r="K307" s="7">
        <f>VLOOKUP(I307,Data!$A$2:$L$4115,12,FALSE)</f>
        <v>6</v>
      </c>
    </row>
    <row r="308" spans="1:11" x14ac:dyDescent="0.25">
      <c r="A308" s="7">
        <v>526</v>
      </c>
      <c r="B308" s="7" t="str">
        <f>VLOOKUP(A308,Data!$A$2:$L$4115,6,FALSE)</f>
        <v>successful</v>
      </c>
      <c r="C308" s="7">
        <f>VLOOKUP(A308,Data!$A$2:$L$4115,12,FALSE)</f>
        <v>23</v>
      </c>
      <c r="E308" s="7">
        <v>766</v>
      </c>
      <c r="F308" s="7" t="str">
        <f>VLOOKUP(E308,Data!$A$2:$L$4115,6,FALSE)</f>
        <v>failed</v>
      </c>
      <c r="G308" s="7">
        <f>VLOOKUP(E308,Data!$A$2:$L$4115,12,FALSE)</f>
        <v>0</v>
      </c>
      <c r="I308" s="7">
        <v>2655</v>
      </c>
      <c r="J308" s="7" t="str">
        <f>VLOOKUP(I308,Data!$A$2:$L$4115,6,FALSE)</f>
        <v>canceled</v>
      </c>
      <c r="K308" s="7">
        <f>VLOOKUP(I308,Data!$A$2:$L$4115,12,FALSE)</f>
        <v>43</v>
      </c>
    </row>
    <row r="309" spans="1:11" x14ac:dyDescent="0.25">
      <c r="A309" s="7">
        <v>527</v>
      </c>
      <c r="B309" s="7" t="str">
        <f>VLOOKUP(A309,Data!$A$2:$L$4115,6,FALSE)</f>
        <v>successful</v>
      </c>
      <c r="C309" s="7">
        <f>VLOOKUP(A309,Data!$A$2:$L$4115,12,FALSE)</f>
        <v>158</v>
      </c>
      <c r="E309" s="7">
        <v>767</v>
      </c>
      <c r="F309" s="7" t="str">
        <f>VLOOKUP(E309,Data!$A$2:$L$4115,6,FALSE)</f>
        <v>failed</v>
      </c>
      <c r="G309" s="7">
        <f>VLOOKUP(E309,Data!$A$2:$L$4115,12,FALSE)</f>
        <v>3</v>
      </c>
      <c r="I309" s="7">
        <v>2656</v>
      </c>
      <c r="J309" s="7" t="str">
        <f>VLOOKUP(I309,Data!$A$2:$L$4115,6,FALSE)</f>
        <v>canceled</v>
      </c>
      <c r="K309" s="7">
        <f>VLOOKUP(I309,Data!$A$2:$L$4115,12,FALSE)</f>
        <v>152</v>
      </c>
    </row>
    <row r="310" spans="1:11" x14ac:dyDescent="0.25">
      <c r="A310" s="7">
        <v>528</v>
      </c>
      <c r="B310" s="7" t="str">
        <f>VLOOKUP(A310,Data!$A$2:$L$4115,6,FALSE)</f>
        <v>successful</v>
      </c>
      <c r="C310" s="7">
        <f>VLOOKUP(A310,Data!$A$2:$L$4115,12,FALSE)</f>
        <v>30</v>
      </c>
      <c r="E310" s="7">
        <v>768</v>
      </c>
      <c r="F310" s="7" t="str">
        <f>VLOOKUP(E310,Data!$A$2:$L$4115,6,FALSE)</f>
        <v>failed</v>
      </c>
      <c r="G310" s="7">
        <f>VLOOKUP(E310,Data!$A$2:$L$4115,12,FALSE)</f>
        <v>0</v>
      </c>
      <c r="I310" s="7">
        <v>2657</v>
      </c>
      <c r="J310" s="7" t="str">
        <f>VLOOKUP(I310,Data!$A$2:$L$4115,6,FALSE)</f>
        <v>canceled</v>
      </c>
      <c r="K310" s="7">
        <f>VLOOKUP(I310,Data!$A$2:$L$4115,12,FALSE)</f>
        <v>59</v>
      </c>
    </row>
    <row r="311" spans="1:11" x14ac:dyDescent="0.25">
      <c r="A311" s="7">
        <v>529</v>
      </c>
      <c r="B311" s="7" t="str">
        <f>VLOOKUP(A311,Data!$A$2:$L$4115,6,FALSE)</f>
        <v>successful</v>
      </c>
      <c r="C311" s="7">
        <f>VLOOKUP(A311,Data!$A$2:$L$4115,12,FALSE)</f>
        <v>18</v>
      </c>
      <c r="E311" s="7">
        <v>769</v>
      </c>
      <c r="F311" s="7" t="str">
        <f>VLOOKUP(E311,Data!$A$2:$L$4115,6,FALSE)</f>
        <v>failed</v>
      </c>
      <c r="G311" s="7">
        <f>VLOOKUP(E311,Data!$A$2:$L$4115,12,FALSE)</f>
        <v>52</v>
      </c>
      <c r="I311" s="7">
        <v>2658</v>
      </c>
      <c r="J311" s="7" t="str">
        <f>VLOOKUP(I311,Data!$A$2:$L$4115,6,FALSE)</f>
        <v>canceled</v>
      </c>
      <c r="K311" s="7">
        <f>VLOOKUP(I311,Data!$A$2:$L$4115,12,FALSE)</f>
        <v>4</v>
      </c>
    </row>
    <row r="312" spans="1:11" x14ac:dyDescent="0.25">
      <c r="A312" s="7">
        <v>530</v>
      </c>
      <c r="B312" s="7" t="str">
        <f>VLOOKUP(A312,Data!$A$2:$L$4115,6,FALSE)</f>
        <v>successful</v>
      </c>
      <c r="C312" s="7">
        <f>VLOOKUP(A312,Data!$A$2:$L$4115,12,FALSE)</f>
        <v>29</v>
      </c>
      <c r="E312" s="7">
        <v>770</v>
      </c>
      <c r="F312" s="7" t="str">
        <f>VLOOKUP(E312,Data!$A$2:$L$4115,6,FALSE)</f>
        <v>failed</v>
      </c>
      <c r="G312" s="7">
        <f>VLOOKUP(E312,Data!$A$2:$L$4115,12,FALSE)</f>
        <v>0</v>
      </c>
      <c r="I312" s="7">
        <v>2659</v>
      </c>
      <c r="J312" s="7" t="str">
        <f>VLOOKUP(I312,Data!$A$2:$L$4115,6,FALSE)</f>
        <v>canceled</v>
      </c>
      <c r="K312" s="7">
        <f>VLOOKUP(I312,Data!$A$2:$L$4115,12,FALSE)</f>
        <v>10</v>
      </c>
    </row>
    <row r="313" spans="1:11" x14ac:dyDescent="0.25">
      <c r="A313" s="7">
        <v>531</v>
      </c>
      <c r="B313" s="7" t="str">
        <f>VLOOKUP(A313,Data!$A$2:$L$4115,6,FALSE)</f>
        <v>successful</v>
      </c>
      <c r="C313" s="7">
        <f>VLOOKUP(A313,Data!$A$2:$L$4115,12,FALSE)</f>
        <v>31</v>
      </c>
      <c r="E313" s="7">
        <v>771</v>
      </c>
      <c r="F313" s="7" t="str">
        <f>VLOOKUP(E313,Data!$A$2:$L$4115,6,FALSE)</f>
        <v>failed</v>
      </c>
      <c r="G313" s="7">
        <f>VLOOKUP(E313,Data!$A$2:$L$4115,12,FALSE)</f>
        <v>1</v>
      </c>
      <c r="I313" s="7">
        <v>2660</v>
      </c>
      <c r="J313" s="7" t="str">
        <f>VLOOKUP(I313,Data!$A$2:$L$4115,6,FALSE)</f>
        <v>canceled</v>
      </c>
      <c r="K313" s="7">
        <f>VLOOKUP(I313,Data!$A$2:$L$4115,12,FALSE)</f>
        <v>5</v>
      </c>
    </row>
    <row r="314" spans="1:11" x14ac:dyDescent="0.25">
      <c r="A314" s="7">
        <v>532</v>
      </c>
      <c r="B314" s="7" t="str">
        <f>VLOOKUP(A314,Data!$A$2:$L$4115,6,FALSE)</f>
        <v>successful</v>
      </c>
      <c r="C314" s="7">
        <f>VLOOKUP(A314,Data!$A$2:$L$4115,12,FALSE)</f>
        <v>173</v>
      </c>
      <c r="E314" s="7">
        <v>772</v>
      </c>
      <c r="F314" s="7" t="str">
        <f>VLOOKUP(E314,Data!$A$2:$L$4115,6,FALSE)</f>
        <v>failed</v>
      </c>
      <c r="G314" s="7">
        <f>VLOOKUP(E314,Data!$A$2:$L$4115,12,FALSE)</f>
        <v>1</v>
      </c>
      <c r="I314" s="7">
        <v>2951</v>
      </c>
      <c r="J314" s="7" t="str">
        <f>VLOOKUP(I314,Data!$A$2:$L$4115,6,FALSE)</f>
        <v>canceled</v>
      </c>
      <c r="K314" s="7">
        <f>VLOOKUP(I314,Data!$A$2:$L$4115,12,FALSE)</f>
        <v>58</v>
      </c>
    </row>
    <row r="315" spans="1:11" x14ac:dyDescent="0.25">
      <c r="A315" s="7">
        <v>533</v>
      </c>
      <c r="B315" s="7" t="str">
        <f>VLOOKUP(A315,Data!$A$2:$L$4115,6,FALSE)</f>
        <v>successful</v>
      </c>
      <c r="C315" s="7">
        <f>VLOOKUP(A315,Data!$A$2:$L$4115,12,FALSE)</f>
        <v>17</v>
      </c>
      <c r="E315" s="7">
        <v>773</v>
      </c>
      <c r="F315" s="7" t="str">
        <f>VLOOKUP(E315,Data!$A$2:$L$4115,6,FALSE)</f>
        <v>failed</v>
      </c>
      <c r="G315" s="7">
        <f>VLOOKUP(E315,Data!$A$2:$L$4115,12,FALSE)</f>
        <v>2</v>
      </c>
      <c r="I315" s="7">
        <v>2952</v>
      </c>
      <c r="J315" s="7" t="str">
        <f>VLOOKUP(I315,Data!$A$2:$L$4115,6,FALSE)</f>
        <v>canceled</v>
      </c>
      <c r="K315" s="7">
        <f>VLOOKUP(I315,Data!$A$2:$L$4115,12,FALSE)</f>
        <v>8</v>
      </c>
    </row>
    <row r="316" spans="1:11" x14ac:dyDescent="0.25">
      <c r="A316" s="7">
        <v>534</v>
      </c>
      <c r="B316" s="7" t="str">
        <f>VLOOKUP(A316,Data!$A$2:$L$4115,6,FALSE)</f>
        <v>successful</v>
      </c>
      <c r="C316" s="7">
        <f>VLOOKUP(A316,Data!$A$2:$L$4115,12,FALSE)</f>
        <v>48</v>
      </c>
      <c r="E316" s="7">
        <v>774</v>
      </c>
      <c r="F316" s="7" t="str">
        <f>VLOOKUP(E316,Data!$A$2:$L$4115,6,FALSE)</f>
        <v>failed</v>
      </c>
      <c r="G316" s="7">
        <f>VLOOKUP(E316,Data!$A$2:$L$4115,12,FALSE)</f>
        <v>9</v>
      </c>
      <c r="I316" s="7">
        <v>2953</v>
      </c>
      <c r="J316" s="7" t="str">
        <f>VLOOKUP(I316,Data!$A$2:$L$4115,6,FALSE)</f>
        <v>canceled</v>
      </c>
      <c r="K316" s="7">
        <f>VLOOKUP(I316,Data!$A$2:$L$4115,12,FALSE)</f>
        <v>3</v>
      </c>
    </row>
    <row r="317" spans="1:11" x14ac:dyDescent="0.25">
      <c r="A317" s="7">
        <v>535</v>
      </c>
      <c r="B317" s="7" t="str">
        <f>VLOOKUP(A317,Data!$A$2:$L$4115,6,FALSE)</f>
        <v>successful</v>
      </c>
      <c r="C317" s="7">
        <f>VLOOKUP(A317,Data!$A$2:$L$4115,12,FALSE)</f>
        <v>59</v>
      </c>
      <c r="E317" s="7">
        <v>775</v>
      </c>
      <c r="F317" s="7" t="str">
        <f>VLOOKUP(E317,Data!$A$2:$L$4115,6,FALSE)</f>
        <v>failed</v>
      </c>
      <c r="G317" s="7">
        <f>VLOOKUP(E317,Data!$A$2:$L$4115,12,FALSE)</f>
        <v>5</v>
      </c>
      <c r="I317" s="7">
        <v>2954</v>
      </c>
      <c r="J317" s="7" t="str">
        <f>VLOOKUP(I317,Data!$A$2:$L$4115,6,FALSE)</f>
        <v>canceled</v>
      </c>
      <c r="K317" s="7">
        <f>VLOOKUP(I317,Data!$A$2:$L$4115,12,FALSE)</f>
        <v>0</v>
      </c>
    </row>
    <row r="318" spans="1:11" x14ac:dyDescent="0.25">
      <c r="A318" s="7">
        <v>536</v>
      </c>
      <c r="B318" s="7" t="str">
        <f>VLOOKUP(A318,Data!$A$2:$L$4115,6,FALSE)</f>
        <v>successful</v>
      </c>
      <c r="C318" s="7">
        <f>VLOOKUP(A318,Data!$A$2:$L$4115,12,FALSE)</f>
        <v>39</v>
      </c>
      <c r="E318" s="7">
        <v>776</v>
      </c>
      <c r="F318" s="7" t="str">
        <f>VLOOKUP(E318,Data!$A$2:$L$4115,6,FALSE)</f>
        <v>failed</v>
      </c>
      <c r="G318" s="7">
        <f>VLOOKUP(E318,Data!$A$2:$L$4115,12,FALSE)</f>
        <v>57</v>
      </c>
      <c r="I318" s="7">
        <v>2955</v>
      </c>
      <c r="J318" s="7" t="str">
        <f>VLOOKUP(I318,Data!$A$2:$L$4115,6,FALSE)</f>
        <v>canceled</v>
      </c>
      <c r="K318" s="7">
        <f>VLOOKUP(I318,Data!$A$2:$L$4115,12,FALSE)</f>
        <v>11</v>
      </c>
    </row>
    <row r="319" spans="1:11" x14ac:dyDescent="0.25">
      <c r="A319" s="7">
        <v>537</v>
      </c>
      <c r="B319" s="7" t="str">
        <f>VLOOKUP(A319,Data!$A$2:$L$4115,6,FALSE)</f>
        <v>successful</v>
      </c>
      <c r="C319" s="7">
        <f>VLOOKUP(A319,Data!$A$2:$L$4115,12,FALSE)</f>
        <v>59</v>
      </c>
      <c r="E319" s="7">
        <v>777</v>
      </c>
      <c r="F319" s="7" t="str">
        <f>VLOOKUP(E319,Data!$A$2:$L$4115,6,FALSE)</f>
        <v>failed</v>
      </c>
      <c r="G319" s="7">
        <f>VLOOKUP(E319,Data!$A$2:$L$4115,12,FALSE)</f>
        <v>3</v>
      </c>
      <c r="I319" s="7">
        <v>2956</v>
      </c>
      <c r="J319" s="7" t="str">
        <f>VLOOKUP(I319,Data!$A$2:$L$4115,6,FALSE)</f>
        <v>canceled</v>
      </c>
      <c r="K319" s="7">
        <f>VLOOKUP(I319,Data!$A$2:$L$4115,12,FALSE)</f>
        <v>20</v>
      </c>
    </row>
    <row r="320" spans="1:11" x14ac:dyDescent="0.25">
      <c r="A320" s="7">
        <v>538</v>
      </c>
      <c r="B320" s="7" t="str">
        <f>VLOOKUP(A320,Data!$A$2:$L$4115,6,FALSE)</f>
        <v>successful</v>
      </c>
      <c r="C320" s="7">
        <f>VLOOKUP(A320,Data!$A$2:$L$4115,12,FALSE)</f>
        <v>60</v>
      </c>
      <c r="E320" s="7">
        <v>778</v>
      </c>
      <c r="F320" s="7" t="str">
        <f>VLOOKUP(E320,Data!$A$2:$L$4115,6,FALSE)</f>
        <v>failed</v>
      </c>
      <c r="G320" s="7">
        <f>VLOOKUP(E320,Data!$A$2:$L$4115,12,FALSE)</f>
        <v>1</v>
      </c>
      <c r="I320" s="7">
        <v>2957</v>
      </c>
      <c r="J320" s="7" t="str">
        <f>VLOOKUP(I320,Data!$A$2:$L$4115,6,FALSE)</f>
        <v>canceled</v>
      </c>
      <c r="K320" s="7">
        <f>VLOOKUP(I320,Data!$A$2:$L$4115,12,FALSE)</f>
        <v>3</v>
      </c>
    </row>
    <row r="321" spans="1:11" x14ac:dyDescent="0.25">
      <c r="A321" s="7">
        <v>539</v>
      </c>
      <c r="B321" s="7" t="str">
        <f>VLOOKUP(A321,Data!$A$2:$L$4115,6,FALSE)</f>
        <v>successful</v>
      </c>
      <c r="C321" s="7">
        <f>VLOOKUP(A321,Data!$A$2:$L$4115,12,FALSE)</f>
        <v>20</v>
      </c>
      <c r="E321" s="7">
        <v>779</v>
      </c>
      <c r="F321" s="7" t="str">
        <f>VLOOKUP(E321,Data!$A$2:$L$4115,6,FALSE)</f>
        <v>failed</v>
      </c>
      <c r="G321" s="7">
        <f>VLOOKUP(E321,Data!$A$2:$L$4115,12,FALSE)</f>
        <v>6</v>
      </c>
      <c r="I321" s="7">
        <v>2958</v>
      </c>
      <c r="J321" s="7" t="str">
        <f>VLOOKUP(I321,Data!$A$2:$L$4115,6,FALSE)</f>
        <v>canceled</v>
      </c>
      <c r="K321" s="7">
        <f>VLOOKUP(I321,Data!$A$2:$L$4115,12,FALSE)</f>
        <v>0</v>
      </c>
    </row>
    <row r="322" spans="1:11" x14ac:dyDescent="0.25">
      <c r="A322" s="7">
        <v>640</v>
      </c>
      <c r="B322" s="7" t="str">
        <f>VLOOKUP(A322,Data!$A$2:$L$4115,6,FALSE)</f>
        <v>successful</v>
      </c>
      <c r="C322" s="7">
        <f>VLOOKUP(A322,Data!$A$2:$L$4115,12,FALSE)</f>
        <v>2</v>
      </c>
      <c r="E322" s="7">
        <v>860</v>
      </c>
      <c r="F322" s="7" t="str">
        <f>VLOOKUP(E322,Data!$A$2:$L$4115,6,FALSE)</f>
        <v>failed</v>
      </c>
      <c r="G322" s="7">
        <f>VLOOKUP(E322,Data!$A$2:$L$4115,12,FALSE)</f>
        <v>48</v>
      </c>
      <c r="I322" s="7">
        <v>2959</v>
      </c>
      <c r="J322" s="7" t="str">
        <f>VLOOKUP(I322,Data!$A$2:$L$4115,6,FALSE)</f>
        <v>canceled</v>
      </c>
      <c r="K322" s="7">
        <f>VLOOKUP(I322,Data!$A$2:$L$4115,12,FALSE)</f>
        <v>0</v>
      </c>
    </row>
    <row r="323" spans="1:11" x14ac:dyDescent="0.25">
      <c r="A323" s="7">
        <v>641</v>
      </c>
      <c r="B323" s="7" t="str">
        <f>VLOOKUP(A323,Data!$A$2:$L$4115,6,FALSE)</f>
        <v>successful</v>
      </c>
      <c r="C323" s="7">
        <f>VLOOKUP(A323,Data!$A$2:$L$4115,12,FALSE)</f>
        <v>315</v>
      </c>
      <c r="E323" s="7">
        <v>861</v>
      </c>
      <c r="F323" s="7" t="str">
        <f>VLOOKUP(E323,Data!$A$2:$L$4115,6,FALSE)</f>
        <v>failed</v>
      </c>
      <c r="G323" s="7">
        <f>VLOOKUP(E323,Data!$A$2:$L$4115,12,FALSE)</f>
        <v>2</v>
      </c>
      <c r="I323" s="7">
        <v>2960</v>
      </c>
      <c r="J323" s="7" t="str">
        <f>VLOOKUP(I323,Data!$A$2:$L$4115,6,FALSE)</f>
        <v>canceled</v>
      </c>
      <c r="K323" s="7">
        <f>VLOOKUP(I323,Data!$A$2:$L$4115,12,FALSE)</f>
        <v>0</v>
      </c>
    </row>
    <row r="324" spans="1:11" x14ac:dyDescent="0.25">
      <c r="A324" s="7">
        <v>642</v>
      </c>
      <c r="B324" s="7" t="str">
        <f>VLOOKUP(A324,Data!$A$2:$L$4115,6,FALSE)</f>
        <v>successful</v>
      </c>
      <c r="C324" s="7">
        <f>VLOOKUP(A324,Data!$A$2:$L$4115,12,FALSE)</f>
        <v>2174</v>
      </c>
      <c r="E324" s="7">
        <v>862</v>
      </c>
      <c r="F324" s="7" t="str">
        <f>VLOOKUP(E324,Data!$A$2:$L$4115,6,FALSE)</f>
        <v>failed</v>
      </c>
      <c r="G324" s="7">
        <f>VLOOKUP(E324,Data!$A$2:$L$4115,12,FALSE)</f>
        <v>4</v>
      </c>
      <c r="I324" s="7">
        <v>3121</v>
      </c>
      <c r="J324" s="7" t="str">
        <f>VLOOKUP(I324,Data!$A$2:$L$4115,6,FALSE)</f>
        <v>canceled</v>
      </c>
      <c r="K324" s="7">
        <f>VLOOKUP(I324,Data!$A$2:$L$4115,12,FALSE)</f>
        <v>1</v>
      </c>
    </row>
    <row r="325" spans="1:11" x14ac:dyDescent="0.25">
      <c r="A325" s="7">
        <v>643</v>
      </c>
      <c r="B325" s="7" t="str">
        <f>VLOOKUP(A325,Data!$A$2:$L$4115,6,FALSE)</f>
        <v>successful</v>
      </c>
      <c r="C325" s="7">
        <f>VLOOKUP(A325,Data!$A$2:$L$4115,12,FALSE)</f>
        <v>152</v>
      </c>
      <c r="E325" s="7">
        <v>863</v>
      </c>
      <c r="F325" s="7" t="str">
        <f>VLOOKUP(E325,Data!$A$2:$L$4115,6,FALSE)</f>
        <v>failed</v>
      </c>
      <c r="G325" s="7">
        <f>VLOOKUP(E325,Data!$A$2:$L$4115,12,FALSE)</f>
        <v>5</v>
      </c>
      <c r="I325" s="7">
        <v>3122</v>
      </c>
      <c r="J325" s="7" t="str">
        <f>VLOOKUP(I325,Data!$A$2:$L$4115,6,FALSE)</f>
        <v>canceled</v>
      </c>
      <c r="K325" s="7">
        <f>VLOOKUP(I325,Data!$A$2:$L$4115,12,FALSE)</f>
        <v>2</v>
      </c>
    </row>
    <row r="326" spans="1:11" x14ac:dyDescent="0.25">
      <c r="A326" s="7">
        <v>644</v>
      </c>
      <c r="B326" s="7" t="str">
        <f>VLOOKUP(A326,Data!$A$2:$L$4115,6,FALSE)</f>
        <v>successful</v>
      </c>
      <c r="C326" s="7">
        <f>VLOOKUP(A326,Data!$A$2:$L$4115,12,FALSE)</f>
        <v>1021</v>
      </c>
      <c r="E326" s="7">
        <v>864</v>
      </c>
      <c r="F326" s="7" t="str">
        <f>VLOOKUP(E326,Data!$A$2:$L$4115,6,FALSE)</f>
        <v>failed</v>
      </c>
      <c r="G326" s="7">
        <f>VLOOKUP(E326,Data!$A$2:$L$4115,12,FALSE)</f>
        <v>79</v>
      </c>
      <c r="I326" s="7">
        <v>3123</v>
      </c>
      <c r="J326" s="7" t="str">
        <f>VLOOKUP(I326,Data!$A$2:$L$4115,6,FALSE)</f>
        <v>canceled</v>
      </c>
      <c r="K326" s="7">
        <f>VLOOKUP(I326,Data!$A$2:$L$4115,12,FALSE)</f>
        <v>348</v>
      </c>
    </row>
    <row r="327" spans="1:11" x14ac:dyDescent="0.25">
      <c r="A327" s="7">
        <v>645</v>
      </c>
      <c r="B327" s="7" t="str">
        <f>VLOOKUP(A327,Data!$A$2:$L$4115,6,FALSE)</f>
        <v>successful</v>
      </c>
      <c r="C327" s="7">
        <f>VLOOKUP(A327,Data!$A$2:$L$4115,12,FALSE)</f>
        <v>237</v>
      </c>
      <c r="E327" s="7">
        <v>865</v>
      </c>
      <c r="F327" s="7" t="str">
        <f>VLOOKUP(E327,Data!$A$2:$L$4115,6,FALSE)</f>
        <v>failed</v>
      </c>
      <c r="G327" s="7">
        <f>VLOOKUP(E327,Data!$A$2:$L$4115,12,FALSE)</f>
        <v>2</v>
      </c>
      <c r="I327" s="7">
        <v>3124</v>
      </c>
      <c r="J327" s="7" t="str">
        <f>VLOOKUP(I327,Data!$A$2:$L$4115,6,FALSE)</f>
        <v>canceled</v>
      </c>
      <c r="K327" s="7">
        <f>VLOOKUP(I327,Data!$A$2:$L$4115,12,FALSE)</f>
        <v>4</v>
      </c>
    </row>
    <row r="328" spans="1:11" x14ac:dyDescent="0.25">
      <c r="A328" s="7">
        <v>646</v>
      </c>
      <c r="B328" s="7" t="str">
        <f>VLOOKUP(A328,Data!$A$2:$L$4115,6,FALSE)</f>
        <v>successful</v>
      </c>
      <c r="C328" s="7">
        <f>VLOOKUP(A328,Data!$A$2:$L$4115,12,FALSE)</f>
        <v>27</v>
      </c>
      <c r="E328" s="7">
        <v>866</v>
      </c>
      <c r="F328" s="7" t="str">
        <f>VLOOKUP(E328,Data!$A$2:$L$4115,6,FALSE)</f>
        <v>failed</v>
      </c>
      <c r="G328" s="7">
        <f>VLOOKUP(E328,Data!$A$2:$L$4115,12,FALSE)</f>
        <v>11</v>
      </c>
      <c r="I328" s="7">
        <v>3125</v>
      </c>
      <c r="J328" s="7" t="str">
        <f>VLOOKUP(I328,Data!$A$2:$L$4115,6,FALSE)</f>
        <v>canceled</v>
      </c>
      <c r="K328" s="7">
        <f>VLOOKUP(I328,Data!$A$2:$L$4115,12,FALSE)</f>
        <v>0</v>
      </c>
    </row>
    <row r="329" spans="1:11" x14ac:dyDescent="0.25">
      <c r="A329" s="7">
        <v>647</v>
      </c>
      <c r="B329" s="7" t="str">
        <f>VLOOKUP(A329,Data!$A$2:$L$4115,6,FALSE)</f>
        <v>successful</v>
      </c>
      <c r="C329" s="7">
        <f>VLOOKUP(A329,Data!$A$2:$L$4115,12,FALSE)</f>
        <v>17</v>
      </c>
      <c r="E329" s="7">
        <v>867</v>
      </c>
      <c r="F329" s="7" t="str">
        <f>VLOOKUP(E329,Data!$A$2:$L$4115,6,FALSE)</f>
        <v>failed</v>
      </c>
      <c r="G329" s="7">
        <f>VLOOKUP(E329,Data!$A$2:$L$4115,12,FALSE)</f>
        <v>11</v>
      </c>
      <c r="I329" s="7">
        <v>3126</v>
      </c>
      <c r="J329" s="7" t="str">
        <f>VLOOKUP(I329,Data!$A$2:$L$4115,6,FALSE)</f>
        <v>canceled</v>
      </c>
      <c r="K329" s="7">
        <f>VLOOKUP(I329,Data!$A$2:$L$4115,12,FALSE)</f>
        <v>17</v>
      </c>
    </row>
    <row r="330" spans="1:11" x14ac:dyDescent="0.25">
      <c r="A330" s="7">
        <v>648</v>
      </c>
      <c r="B330" s="7" t="str">
        <f>VLOOKUP(A330,Data!$A$2:$L$4115,6,FALSE)</f>
        <v>successful</v>
      </c>
      <c r="C330" s="7">
        <f>VLOOKUP(A330,Data!$A$2:$L$4115,12,FALSE)</f>
        <v>27</v>
      </c>
      <c r="E330" s="7">
        <v>868</v>
      </c>
      <c r="F330" s="7" t="str">
        <f>VLOOKUP(E330,Data!$A$2:$L$4115,6,FALSE)</f>
        <v>failed</v>
      </c>
      <c r="G330" s="7">
        <f>VLOOKUP(E330,Data!$A$2:$L$4115,12,FALSE)</f>
        <v>1</v>
      </c>
      <c r="I330" s="7">
        <v>3127</v>
      </c>
      <c r="J330" s="7" t="str">
        <f>VLOOKUP(I330,Data!$A$2:$L$4115,6,FALSE)</f>
        <v>canceled</v>
      </c>
      <c r="K330" s="7">
        <f>VLOOKUP(I330,Data!$A$2:$L$4115,12,FALSE)</f>
        <v>0</v>
      </c>
    </row>
    <row r="331" spans="1:11" x14ac:dyDescent="0.25">
      <c r="A331" s="7">
        <v>649</v>
      </c>
      <c r="B331" s="7" t="str">
        <f>VLOOKUP(A331,Data!$A$2:$L$4115,6,FALSE)</f>
        <v>successful</v>
      </c>
      <c r="C331" s="7">
        <f>VLOOKUP(A331,Data!$A$2:$L$4115,12,FALSE)</f>
        <v>82</v>
      </c>
      <c r="E331" s="7">
        <v>869</v>
      </c>
      <c r="F331" s="7" t="str">
        <f>VLOOKUP(E331,Data!$A$2:$L$4115,6,FALSE)</f>
        <v>failed</v>
      </c>
      <c r="G331" s="7">
        <f>VLOOKUP(E331,Data!$A$2:$L$4115,12,FALSE)</f>
        <v>3</v>
      </c>
      <c r="I331" s="7">
        <v>3868</v>
      </c>
      <c r="J331" s="7" t="str">
        <f>VLOOKUP(I331,Data!$A$2:$L$4115,6,FALSE)</f>
        <v>canceled</v>
      </c>
      <c r="K331" s="7">
        <f>VLOOKUP(I331,Data!$A$2:$L$4115,12,FALSE)</f>
        <v>1</v>
      </c>
    </row>
    <row r="332" spans="1:11" x14ac:dyDescent="0.25">
      <c r="A332" s="7">
        <v>650</v>
      </c>
      <c r="B332" s="7" t="str">
        <f>VLOOKUP(A332,Data!$A$2:$L$4115,6,FALSE)</f>
        <v>successful</v>
      </c>
      <c r="C332" s="7">
        <f>VLOOKUP(A332,Data!$A$2:$L$4115,12,FALSE)</f>
        <v>48</v>
      </c>
      <c r="E332" s="7">
        <v>870</v>
      </c>
      <c r="F332" s="7" t="str">
        <f>VLOOKUP(E332,Data!$A$2:$L$4115,6,FALSE)</f>
        <v>failed</v>
      </c>
      <c r="G332" s="7">
        <f>VLOOKUP(E332,Data!$A$2:$L$4115,12,FALSE)</f>
        <v>5</v>
      </c>
      <c r="I332" s="7">
        <v>3869</v>
      </c>
      <c r="J332" s="7" t="str">
        <f>VLOOKUP(I332,Data!$A$2:$L$4115,6,FALSE)</f>
        <v>canceled</v>
      </c>
      <c r="K332" s="7">
        <f>VLOOKUP(I332,Data!$A$2:$L$4115,12,FALSE)</f>
        <v>15</v>
      </c>
    </row>
    <row r="333" spans="1:11" x14ac:dyDescent="0.25">
      <c r="A333" s="7">
        <v>651</v>
      </c>
      <c r="B333" s="7" t="str">
        <f>VLOOKUP(A333,Data!$A$2:$L$4115,6,FALSE)</f>
        <v>successful</v>
      </c>
      <c r="C333" s="7">
        <f>VLOOKUP(A333,Data!$A$2:$L$4115,12,FALSE)</f>
        <v>105</v>
      </c>
      <c r="E333" s="7">
        <v>871</v>
      </c>
      <c r="F333" s="7" t="str">
        <f>VLOOKUP(E333,Data!$A$2:$L$4115,6,FALSE)</f>
        <v>failed</v>
      </c>
      <c r="G333" s="7">
        <f>VLOOKUP(E333,Data!$A$2:$L$4115,12,FALSE)</f>
        <v>12</v>
      </c>
      <c r="I333" s="7">
        <v>3870</v>
      </c>
      <c r="J333" s="7" t="str">
        <f>VLOOKUP(I333,Data!$A$2:$L$4115,6,FALSE)</f>
        <v>canceled</v>
      </c>
      <c r="K333" s="7">
        <f>VLOOKUP(I333,Data!$A$2:$L$4115,12,FALSE)</f>
        <v>10</v>
      </c>
    </row>
    <row r="334" spans="1:11" x14ac:dyDescent="0.25">
      <c r="A334" s="7">
        <v>652</v>
      </c>
      <c r="B334" s="7" t="str">
        <f>VLOOKUP(A334,Data!$A$2:$L$4115,6,FALSE)</f>
        <v>successful</v>
      </c>
      <c r="C334" s="7">
        <f>VLOOKUP(A334,Data!$A$2:$L$4115,12,FALSE)</f>
        <v>28</v>
      </c>
      <c r="E334" s="7">
        <v>872</v>
      </c>
      <c r="F334" s="7" t="str">
        <f>VLOOKUP(E334,Data!$A$2:$L$4115,6,FALSE)</f>
        <v>failed</v>
      </c>
      <c r="G334" s="7">
        <f>VLOOKUP(E334,Data!$A$2:$L$4115,12,FALSE)</f>
        <v>2</v>
      </c>
      <c r="I334" s="7">
        <v>3871</v>
      </c>
      <c r="J334" s="7" t="str">
        <f>VLOOKUP(I334,Data!$A$2:$L$4115,6,FALSE)</f>
        <v>canceled</v>
      </c>
      <c r="K334" s="7">
        <f>VLOOKUP(I334,Data!$A$2:$L$4115,12,FALSE)</f>
        <v>3</v>
      </c>
    </row>
    <row r="335" spans="1:11" x14ac:dyDescent="0.25">
      <c r="A335" s="7">
        <v>653</v>
      </c>
      <c r="B335" s="7" t="str">
        <f>VLOOKUP(A335,Data!$A$2:$L$4115,6,FALSE)</f>
        <v>successful</v>
      </c>
      <c r="C335" s="7">
        <f>VLOOKUP(A335,Data!$A$2:$L$4115,12,FALSE)</f>
        <v>1107</v>
      </c>
      <c r="E335" s="7">
        <v>873</v>
      </c>
      <c r="F335" s="7" t="str">
        <f>VLOOKUP(E335,Data!$A$2:$L$4115,6,FALSE)</f>
        <v>failed</v>
      </c>
      <c r="G335" s="7">
        <f>VLOOKUP(E335,Data!$A$2:$L$4115,12,FALSE)</f>
        <v>5</v>
      </c>
      <c r="I335" s="7">
        <v>3872</v>
      </c>
      <c r="J335" s="7" t="str">
        <f>VLOOKUP(I335,Data!$A$2:$L$4115,6,FALSE)</f>
        <v>canceled</v>
      </c>
      <c r="K335" s="7">
        <f>VLOOKUP(I335,Data!$A$2:$L$4115,12,FALSE)</f>
        <v>0</v>
      </c>
    </row>
    <row r="336" spans="1:11" x14ac:dyDescent="0.25">
      <c r="A336" s="7">
        <v>654</v>
      </c>
      <c r="B336" s="7" t="str">
        <f>VLOOKUP(A336,Data!$A$2:$L$4115,6,FALSE)</f>
        <v>successful</v>
      </c>
      <c r="C336" s="7">
        <f>VLOOKUP(A336,Data!$A$2:$L$4115,12,FALSE)</f>
        <v>1013</v>
      </c>
      <c r="E336" s="7">
        <v>874</v>
      </c>
      <c r="F336" s="7" t="str">
        <f>VLOOKUP(E336,Data!$A$2:$L$4115,6,FALSE)</f>
        <v>failed</v>
      </c>
      <c r="G336" s="7">
        <f>VLOOKUP(E336,Data!$A$2:$L$4115,12,FALSE)</f>
        <v>21</v>
      </c>
      <c r="I336" s="7">
        <v>3873</v>
      </c>
      <c r="J336" s="7" t="str">
        <f>VLOOKUP(I336,Data!$A$2:$L$4115,6,FALSE)</f>
        <v>canceled</v>
      </c>
      <c r="K336" s="7">
        <f>VLOOKUP(I336,Data!$A$2:$L$4115,12,FALSE)</f>
        <v>0</v>
      </c>
    </row>
    <row r="337" spans="1:11" x14ac:dyDescent="0.25">
      <c r="A337" s="7">
        <v>655</v>
      </c>
      <c r="B337" s="7" t="str">
        <f>VLOOKUP(A337,Data!$A$2:$L$4115,6,FALSE)</f>
        <v>successful</v>
      </c>
      <c r="C337" s="7">
        <f>VLOOKUP(A337,Data!$A$2:$L$4115,12,FALSE)</f>
        <v>274</v>
      </c>
      <c r="E337" s="7">
        <v>875</v>
      </c>
      <c r="F337" s="7" t="str">
        <f>VLOOKUP(E337,Data!$A$2:$L$4115,6,FALSE)</f>
        <v>failed</v>
      </c>
      <c r="G337" s="7">
        <f>VLOOKUP(E337,Data!$A$2:$L$4115,12,FALSE)</f>
        <v>0</v>
      </c>
      <c r="I337" s="7">
        <v>3874</v>
      </c>
      <c r="J337" s="7" t="str">
        <f>VLOOKUP(I337,Data!$A$2:$L$4115,6,FALSE)</f>
        <v>canceled</v>
      </c>
      <c r="K337" s="7">
        <f>VLOOKUP(I337,Data!$A$2:$L$4115,12,FALSE)</f>
        <v>0</v>
      </c>
    </row>
    <row r="338" spans="1:11" x14ac:dyDescent="0.25">
      <c r="A338" s="7">
        <v>656</v>
      </c>
      <c r="B338" s="7" t="str">
        <f>VLOOKUP(A338,Data!$A$2:$L$4115,6,FALSE)</f>
        <v>successful</v>
      </c>
      <c r="C338" s="7">
        <f>VLOOKUP(A338,Data!$A$2:$L$4115,12,FALSE)</f>
        <v>87</v>
      </c>
      <c r="E338" s="7">
        <v>876</v>
      </c>
      <c r="F338" s="7" t="str">
        <f>VLOOKUP(E338,Data!$A$2:$L$4115,6,FALSE)</f>
        <v>failed</v>
      </c>
      <c r="G338" s="7">
        <f>VLOOKUP(E338,Data!$A$2:$L$4115,12,FALSE)</f>
        <v>45</v>
      </c>
      <c r="I338" s="7">
        <v>3875</v>
      </c>
      <c r="J338" s="7" t="str">
        <f>VLOOKUP(I338,Data!$A$2:$L$4115,6,FALSE)</f>
        <v>canceled</v>
      </c>
      <c r="K338" s="7">
        <f>VLOOKUP(I338,Data!$A$2:$L$4115,12,FALSE)</f>
        <v>0</v>
      </c>
    </row>
    <row r="339" spans="1:11" x14ac:dyDescent="0.25">
      <c r="A339" s="7">
        <v>657</v>
      </c>
      <c r="B339" s="7" t="str">
        <f>VLOOKUP(A339,Data!$A$2:$L$4115,6,FALSE)</f>
        <v>successful</v>
      </c>
      <c r="C339" s="7">
        <f>VLOOKUP(A339,Data!$A$2:$L$4115,12,FALSE)</f>
        <v>99</v>
      </c>
      <c r="E339" s="7">
        <v>877</v>
      </c>
      <c r="F339" s="7" t="str">
        <f>VLOOKUP(E339,Data!$A$2:$L$4115,6,FALSE)</f>
        <v>failed</v>
      </c>
      <c r="G339" s="7">
        <f>VLOOKUP(E339,Data!$A$2:$L$4115,12,FALSE)</f>
        <v>29</v>
      </c>
      <c r="I339" s="7">
        <v>3876</v>
      </c>
      <c r="J339" s="7" t="str">
        <f>VLOOKUP(I339,Data!$A$2:$L$4115,6,FALSE)</f>
        <v>canceled</v>
      </c>
      <c r="K339" s="7">
        <f>VLOOKUP(I339,Data!$A$2:$L$4115,12,FALSE)</f>
        <v>46</v>
      </c>
    </row>
    <row r="340" spans="1:11" x14ac:dyDescent="0.25">
      <c r="A340" s="7">
        <v>658</v>
      </c>
      <c r="B340" s="7" t="str">
        <f>VLOOKUP(A340,Data!$A$2:$L$4115,6,FALSE)</f>
        <v>successful</v>
      </c>
      <c r="C340" s="7">
        <f>VLOOKUP(A340,Data!$A$2:$L$4115,12,FALSE)</f>
        <v>276</v>
      </c>
      <c r="E340" s="7">
        <v>878</v>
      </c>
      <c r="F340" s="7" t="str">
        <f>VLOOKUP(E340,Data!$A$2:$L$4115,6,FALSE)</f>
        <v>failed</v>
      </c>
      <c r="G340" s="7">
        <f>VLOOKUP(E340,Data!$A$2:$L$4115,12,FALSE)</f>
        <v>2</v>
      </c>
      <c r="I340" s="7">
        <v>3877</v>
      </c>
      <c r="J340" s="7" t="str">
        <f>VLOOKUP(I340,Data!$A$2:$L$4115,6,FALSE)</f>
        <v>canceled</v>
      </c>
      <c r="K340" s="7">
        <f>VLOOKUP(I340,Data!$A$2:$L$4115,12,FALSE)</f>
        <v>14</v>
      </c>
    </row>
    <row r="341" spans="1:11" x14ac:dyDescent="0.25">
      <c r="A341" s="7">
        <v>659</v>
      </c>
      <c r="B341" s="7" t="str">
        <f>VLOOKUP(A341,Data!$A$2:$L$4115,6,FALSE)</f>
        <v>successful</v>
      </c>
      <c r="C341" s="7">
        <f>VLOOKUP(A341,Data!$A$2:$L$4115,12,FALSE)</f>
        <v>21</v>
      </c>
      <c r="E341" s="7">
        <v>879</v>
      </c>
      <c r="F341" s="7" t="str">
        <f>VLOOKUP(E341,Data!$A$2:$L$4115,6,FALSE)</f>
        <v>failed</v>
      </c>
      <c r="G341" s="7">
        <f>VLOOKUP(E341,Data!$A$2:$L$4115,12,FALSE)</f>
        <v>30</v>
      </c>
      <c r="I341" s="7">
        <v>3878</v>
      </c>
      <c r="J341" s="7" t="str">
        <f>VLOOKUP(I341,Data!$A$2:$L$4115,6,FALSE)</f>
        <v>canceled</v>
      </c>
      <c r="K341" s="7">
        <f>VLOOKUP(I341,Data!$A$2:$L$4115,12,FALSE)</f>
        <v>1</v>
      </c>
    </row>
    <row r="342" spans="1:11" x14ac:dyDescent="0.25">
      <c r="A342" s="7">
        <v>720</v>
      </c>
      <c r="B342" s="7" t="str">
        <f>VLOOKUP(A342,Data!$A$2:$L$4115,6,FALSE)</f>
        <v>successful</v>
      </c>
      <c r="C342" s="7">
        <f>VLOOKUP(A342,Data!$A$2:$L$4115,12,FALSE)</f>
        <v>41</v>
      </c>
      <c r="E342" s="7">
        <v>880</v>
      </c>
      <c r="F342" s="7" t="str">
        <f>VLOOKUP(E342,Data!$A$2:$L$4115,6,FALSE)</f>
        <v>failed</v>
      </c>
      <c r="G342" s="7">
        <f>VLOOKUP(E342,Data!$A$2:$L$4115,12,FALSE)</f>
        <v>8</v>
      </c>
      <c r="I342" s="7">
        <v>3879</v>
      </c>
      <c r="J342" s="7" t="str">
        <f>VLOOKUP(I342,Data!$A$2:$L$4115,6,FALSE)</f>
        <v>canceled</v>
      </c>
      <c r="K342" s="7">
        <f>VLOOKUP(I342,Data!$A$2:$L$4115,12,FALSE)</f>
        <v>0</v>
      </c>
    </row>
    <row r="343" spans="1:11" x14ac:dyDescent="0.25">
      <c r="A343" s="7">
        <v>721</v>
      </c>
      <c r="B343" s="7" t="str">
        <f>VLOOKUP(A343,Data!$A$2:$L$4115,6,FALSE)</f>
        <v>successful</v>
      </c>
      <c r="C343" s="7">
        <f>VLOOKUP(A343,Data!$A$2:$L$4115,12,FALSE)</f>
        <v>119</v>
      </c>
      <c r="E343" s="7">
        <v>881</v>
      </c>
      <c r="F343" s="7" t="str">
        <f>VLOOKUP(E343,Data!$A$2:$L$4115,6,FALSE)</f>
        <v>failed</v>
      </c>
      <c r="G343" s="7">
        <f>VLOOKUP(E343,Data!$A$2:$L$4115,12,FALSE)</f>
        <v>1</v>
      </c>
      <c r="I343" s="7">
        <v>3880</v>
      </c>
      <c r="J343" s="7" t="str">
        <f>VLOOKUP(I343,Data!$A$2:$L$4115,6,FALSE)</f>
        <v>canceled</v>
      </c>
      <c r="K343" s="7">
        <f>VLOOKUP(I343,Data!$A$2:$L$4115,12,FALSE)</f>
        <v>17</v>
      </c>
    </row>
    <row r="344" spans="1:11" x14ac:dyDescent="0.25">
      <c r="A344" s="7">
        <v>722</v>
      </c>
      <c r="B344" s="7" t="str">
        <f>VLOOKUP(A344,Data!$A$2:$L$4115,6,FALSE)</f>
        <v>successful</v>
      </c>
      <c r="C344" s="7">
        <f>VLOOKUP(A344,Data!$A$2:$L$4115,12,FALSE)</f>
        <v>153</v>
      </c>
      <c r="E344" s="7">
        <v>882</v>
      </c>
      <c r="F344" s="7" t="str">
        <f>VLOOKUP(E344,Data!$A$2:$L$4115,6,FALSE)</f>
        <v>failed</v>
      </c>
      <c r="G344" s="7">
        <f>VLOOKUP(E344,Data!$A$2:$L$4115,12,FALSE)</f>
        <v>14</v>
      </c>
      <c r="I344" s="7">
        <v>3881</v>
      </c>
      <c r="J344" s="7" t="str">
        <f>VLOOKUP(I344,Data!$A$2:$L$4115,6,FALSE)</f>
        <v>canceled</v>
      </c>
      <c r="K344" s="7">
        <f>VLOOKUP(I344,Data!$A$2:$L$4115,12,FALSE)</f>
        <v>1</v>
      </c>
    </row>
    <row r="345" spans="1:11" x14ac:dyDescent="0.25">
      <c r="A345" s="7">
        <v>723</v>
      </c>
      <c r="B345" s="7" t="str">
        <f>VLOOKUP(A345,Data!$A$2:$L$4115,6,FALSE)</f>
        <v>successful</v>
      </c>
      <c r="C345" s="7">
        <f>VLOOKUP(A345,Data!$A$2:$L$4115,12,FALSE)</f>
        <v>100</v>
      </c>
      <c r="E345" s="7">
        <v>883</v>
      </c>
      <c r="F345" s="7" t="str">
        <f>VLOOKUP(E345,Data!$A$2:$L$4115,6,FALSE)</f>
        <v>failed</v>
      </c>
      <c r="G345" s="7">
        <f>VLOOKUP(E345,Data!$A$2:$L$4115,12,FALSE)</f>
        <v>24</v>
      </c>
      <c r="I345" s="7">
        <v>3882</v>
      </c>
      <c r="J345" s="7" t="str">
        <f>VLOOKUP(I345,Data!$A$2:$L$4115,6,FALSE)</f>
        <v>canceled</v>
      </c>
      <c r="K345" s="7">
        <f>VLOOKUP(I345,Data!$A$2:$L$4115,12,FALSE)</f>
        <v>0</v>
      </c>
    </row>
    <row r="346" spans="1:11" x14ac:dyDescent="0.25">
      <c r="A346" s="7">
        <v>724</v>
      </c>
      <c r="B346" s="7" t="str">
        <f>VLOOKUP(A346,Data!$A$2:$L$4115,6,FALSE)</f>
        <v>successful</v>
      </c>
      <c r="C346" s="7">
        <f>VLOOKUP(A346,Data!$A$2:$L$4115,12,FALSE)</f>
        <v>143</v>
      </c>
      <c r="E346" s="7">
        <v>884</v>
      </c>
      <c r="F346" s="7" t="str">
        <f>VLOOKUP(E346,Data!$A$2:$L$4115,6,FALSE)</f>
        <v>failed</v>
      </c>
      <c r="G346" s="7">
        <f>VLOOKUP(E346,Data!$A$2:$L$4115,12,FALSE)</f>
        <v>2</v>
      </c>
      <c r="I346" s="7">
        <v>3883</v>
      </c>
      <c r="J346" s="7" t="str">
        <f>VLOOKUP(I346,Data!$A$2:$L$4115,6,FALSE)</f>
        <v>canceled</v>
      </c>
      <c r="K346" s="7">
        <f>VLOOKUP(I346,Data!$A$2:$L$4115,12,FALSE)</f>
        <v>0</v>
      </c>
    </row>
    <row r="347" spans="1:11" x14ac:dyDescent="0.25">
      <c r="A347" s="7">
        <v>725</v>
      </c>
      <c r="B347" s="7" t="str">
        <f>VLOOKUP(A347,Data!$A$2:$L$4115,6,FALSE)</f>
        <v>successful</v>
      </c>
      <c r="C347" s="7">
        <f>VLOOKUP(A347,Data!$A$2:$L$4115,12,FALSE)</f>
        <v>140</v>
      </c>
      <c r="E347" s="7">
        <v>885</v>
      </c>
      <c r="F347" s="7" t="str">
        <f>VLOOKUP(E347,Data!$A$2:$L$4115,6,FALSE)</f>
        <v>failed</v>
      </c>
      <c r="G347" s="7">
        <f>VLOOKUP(E347,Data!$A$2:$L$4115,12,FALSE)</f>
        <v>21</v>
      </c>
      <c r="I347" s="7">
        <v>3884</v>
      </c>
      <c r="J347" s="7" t="str">
        <f>VLOOKUP(I347,Data!$A$2:$L$4115,6,FALSE)</f>
        <v>canceled</v>
      </c>
      <c r="K347" s="7">
        <f>VLOOKUP(I347,Data!$A$2:$L$4115,12,FALSE)</f>
        <v>0</v>
      </c>
    </row>
    <row r="348" spans="1:11" x14ac:dyDescent="0.25">
      <c r="A348" s="7">
        <v>726</v>
      </c>
      <c r="B348" s="7" t="str">
        <f>VLOOKUP(A348,Data!$A$2:$L$4115,6,FALSE)</f>
        <v>successful</v>
      </c>
      <c r="C348" s="7">
        <f>VLOOKUP(A348,Data!$A$2:$L$4115,12,FALSE)</f>
        <v>35</v>
      </c>
      <c r="E348" s="7">
        <v>886</v>
      </c>
      <c r="F348" s="7" t="str">
        <f>VLOOKUP(E348,Data!$A$2:$L$4115,6,FALSE)</f>
        <v>failed</v>
      </c>
      <c r="G348" s="7">
        <f>VLOOKUP(E348,Data!$A$2:$L$4115,12,FALSE)</f>
        <v>7</v>
      </c>
      <c r="I348" s="7">
        <v>3885</v>
      </c>
      <c r="J348" s="7" t="str">
        <f>VLOOKUP(I348,Data!$A$2:$L$4115,6,FALSE)</f>
        <v>canceled</v>
      </c>
      <c r="K348" s="7">
        <f>VLOOKUP(I348,Data!$A$2:$L$4115,12,FALSE)</f>
        <v>0</v>
      </c>
    </row>
    <row r="349" spans="1:11" x14ac:dyDescent="0.25">
      <c r="A349" s="7">
        <v>727</v>
      </c>
      <c r="B349" s="7" t="str">
        <f>VLOOKUP(A349,Data!$A$2:$L$4115,6,FALSE)</f>
        <v>successful</v>
      </c>
      <c r="C349" s="7">
        <f>VLOOKUP(A349,Data!$A$2:$L$4115,12,FALSE)</f>
        <v>149</v>
      </c>
      <c r="E349" s="7">
        <v>887</v>
      </c>
      <c r="F349" s="7" t="str">
        <f>VLOOKUP(E349,Data!$A$2:$L$4115,6,FALSE)</f>
        <v>failed</v>
      </c>
      <c r="G349" s="7">
        <f>VLOOKUP(E349,Data!$A$2:$L$4115,12,FALSE)</f>
        <v>0</v>
      </c>
      <c r="I349" s="7">
        <v>3886</v>
      </c>
      <c r="J349" s="7" t="str">
        <f>VLOOKUP(I349,Data!$A$2:$L$4115,6,FALSE)</f>
        <v>canceled</v>
      </c>
      <c r="K349" s="7">
        <f>VLOOKUP(I349,Data!$A$2:$L$4115,12,FALSE)</f>
        <v>0</v>
      </c>
    </row>
    <row r="350" spans="1:11" x14ac:dyDescent="0.25">
      <c r="A350" s="7">
        <v>728</v>
      </c>
      <c r="B350" s="7" t="str">
        <f>VLOOKUP(A350,Data!$A$2:$L$4115,6,FALSE)</f>
        <v>successful</v>
      </c>
      <c r="C350" s="7">
        <f>VLOOKUP(A350,Data!$A$2:$L$4115,12,FALSE)</f>
        <v>130</v>
      </c>
      <c r="E350" s="7">
        <v>888</v>
      </c>
      <c r="F350" s="7" t="str">
        <f>VLOOKUP(E350,Data!$A$2:$L$4115,6,FALSE)</f>
        <v>failed</v>
      </c>
      <c r="G350" s="7">
        <f>VLOOKUP(E350,Data!$A$2:$L$4115,12,FALSE)</f>
        <v>4</v>
      </c>
      <c r="I350" s="7">
        <v>3887</v>
      </c>
      <c r="J350" s="7" t="str">
        <f>VLOOKUP(I350,Data!$A$2:$L$4115,6,FALSE)</f>
        <v>canceled</v>
      </c>
      <c r="K350" s="7">
        <f>VLOOKUP(I350,Data!$A$2:$L$4115,12,FALSE)</f>
        <v>2</v>
      </c>
    </row>
    <row r="351" spans="1:11" x14ac:dyDescent="0.25">
      <c r="A351" s="7">
        <v>729</v>
      </c>
      <c r="B351" s="7" t="str">
        <f>VLOOKUP(A351,Data!$A$2:$L$4115,6,FALSE)</f>
        <v>successful</v>
      </c>
      <c r="C351" s="7">
        <f>VLOOKUP(A351,Data!$A$2:$L$4115,12,FALSE)</f>
        <v>120</v>
      </c>
      <c r="E351" s="7">
        <v>889</v>
      </c>
      <c r="F351" s="7" t="str">
        <f>VLOOKUP(E351,Data!$A$2:$L$4115,6,FALSE)</f>
        <v>failed</v>
      </c>
      <c r="G351" s="7">
        <f>VLOOKUP(E351,Data!$A$2:$L$4115,12,FALSE)</f>
        <v>32</v>
      </c>
    </row>
    <row r="352" spans="1:11" x14ac:dyDescent="0.25">
      <c r="A352" s="7">
        <v>730</v>
      </c>
      <c r="B352" s="7" t="str">
        <f>VLOOKUP(A352,Data!$A$2:$L$4115,6,FALSE)</f>
        <v>successful</v>
      </c>
      <c r="C352" s="7">
        <f>VLOOKUP(A352,Data!$A$2:$L$4115,12,FALSE)</f>
        <v>265</v>
      </c>
      <c r="E352" s="7">
        <v>890</v>
      </c>
      <c r="F352" s="7" t="str">
        <f>VLOOKUP(E352,Data!$A$2:$L$4115,6,FALSE)</f>
        <v>failed</v>
      </c>
      <c r="G352" s="7">
        <f>VLOOKUP(E352,Data!$A$2:$L$4115,12,FALSE)</f>
        <v>4</v>
      </c>
    </row>
    <row r="353" spans="1:7" x14ac:dyDescent="0.25">
      <c r="A353" s="7">
        <v>731</v>
      </c>
      <c r="B353" s="7" t="str">
        <f>VLOOKUP(A353,Data!$A$2:$L$4115,6,FALSE)</f>
        <v>successful</v>
      </c>
      <c r="C353" s="7">
        <f>VLOOKUP(A353,Data!$A$2:$L$4115,12,FALSE)</f>
        <v>71</v>
      </c>
      <c r="E353" s="7">
        <v>891</v>
      </c>
      <c r="F353" s="7" t="str">
        <f>VLOOKUP(E353,Data!$A$2:$L$4115,6,FALSE)</f>
        <v>failed</v>
      </c>
      <c r="G353" s="7">
        <f>VLOOKUP(E353,Data!$A$2:$L$4115,12,FALSE)</f>
        <v>9</v>
      </c>
    </row>
    <row r="354" spans="1:7" x14ac:dyDescent="0.25">
      <c r="A354" s="7">
        <v>732</v>
      </c>
      <c r="B354" s="7" t="str">
        <f>VLOOKUP(A354,Data!$A$2:$L$4115,6,FALSE)</f>
        <v>successful</v>
      </c>
      <c r="C354" s="7">
        <f>VLOOKUP(A354,Data!$A$2:$L$4115,12,FALSE)</f>
        <v>13</v>
      </c>
      <c r="E354" s="7">
        <v>892</v>
      </c>
      <c r="F354" s="7" t="str">
        <f>VLOOKUP(E354,Data!$A$2:$L$4115,6,FALSE)</f>
        <v>failed</v>
      </c>
      <c r="G354" s="7">
        <f>VLOOKUP(E354,Data!$A$2:$L$4115,12,FALSE)</f>
        <v>17</v>
      </c>
    </row>
    <row r="355" spans="1:7" x14ac:dyDescent="0.25">
      <c r="A355" s="7">
        <v>733</v>
      </c>
      <c r="B355" s="7" t="str">
        <f>VLOOKUP(A355,Data!$A$2:$L$4115,6,FALSE)</f>
        <v>successful</v>
      </c>
      <c r="C355" s="7">
        <f>VLOOKUP(A355,Data!$A$2:$L$4115,12,FALSE)</f>
        <v>169</v>
      </c>
      <c r="E355" s="7">
        <v>893</v>
      </c>
      <c r="F355" s="7" t="str">
        <f>VLOOKUP(E355,Data!$A$2:$L$4115,6,FALSE)</f>
        <v>failed</v>
      </c>
      <c r="G355" s="7">
        <f>VLOOKUP(E355,Data!$A$2:$L$4115,12,FALSE)</f>
        <v>5</v>
      </c>
    </row>
    <row r="356" spans="1:7" x14ac:dyDescent="0.25">
      <c r="A356" s="7">
        <v>734</v>
      </c>
      <c r="B356" s="7" t="str">
        <f>VLOOKUP(A356,Data!$A$2:$L$4115,6,FALSE)</f>
        <v>successful</v>
      </c>
      <c r="C356" s="7">
        <f>VLOOKUP(A356,Data!$A$2:$L$4115,12,FALSE)</f>
        <v>57</v>
      </c>
      <c r="E356" s="7">
        <v>894</v>
      </c>
      <c r="F356" s="7" t="str">
        <f>VLOOKUP(E356,Data!$A$2:$L$4115,6,FALSE)</f>
        <v>failed</v>
      </c>
      <c r="G356" s="7">
        <f>VLOOKUP(E356,Data!$A$2:$L$4115,12,FALSE)</f>
        <v>53</v>
      </c>
    </row>
    <row r="357" spans="1:7" x14ac:dyDescent="0.25">
      <c r="A357" s="7">
        <v>735</v>
      </c>
      <c r="B357" s="7" t="str">
        <f>VLOOKUP(A357,Data!$A$2:$L$4115,6,FALSE)</f>
        <v>successful</v>
      </c>
      <c r="C357" s="7">
        <f>VLOOKUP(A357,Data!$A$2:$L$4115,12,FALSE)</f>
        <v>229</v>
      </c>
      <c r="E357" s="7">
        <v>895</v>
      </c>
      <c r="F357" s="7" t="str">
        <f>VLOOKUP(E357,Data!$A$2:$L$4115,6,FALSE)</f>
        <v>failed</v>
      </c>
      <c r="G357" s="7">
        <f>VLOOKUP(E357,Data!$A$2:$L$4115,12,FALSE)</f>
        <v>7</v>
      </c>
    </row>
    <row r="358" spans="1:7" x14ac:dyDescent="0.25">
      <c r="A358" s="7">
        <v>736</v>
      </c>
      <c r="B358" s="7" t="str">
        <f>VLOOKUP(A358,Data!$A$2:$L$4115,6,FALSE)</f>
        <v>successful</v>
      </c>
      <c r="C358" s="7">
        <f>VLOOKUP(A358,Data!$A$2:$L$4115,12,FALSE)</f>
        <v>108</v>
      </c>
      <c r="E358" s="7">
        <v>896</v>
      </c>
      <c r="F358" s="7" t="str">
        <f>VLOOKUP(E358,Data!$A$2:$L$4115,6,FALSE)</f>
        <v>failed</v>
      </c>
      <c r="G358" s="7">
        <f>VLOOKUP(E358,Data!$A$2:$L$4115,12,FALSE)</f>
        <v>72</v>
      </c>
    </row>
    <row r="359" spans="1:7" x14ac:dyDescent="0.25">
      <c r="A359" s="7">
        <v>737</v>
      </c>
      <c r="B359" s="7" t="str">
        <f>VLOOKUP(A359,Data!$A$2:$L$4115,6,FALSE)</f>
        <v>successful</v>
      </c>
      <c r="C359" s="7">
        <f>VLOOKUP(A359,Data!$A$2:$L$4115,12,FALSE)</f>
        <v>108</v>
      </c>
      <c r="E359" s="7">
        <v>897</v>
      </c>
      <c r="F359" s="7" t="str">
        <f>VLOOKUP(E359,Data!$A$2:$L$4115,6,FALSE)</f>
        <v>failed</v>
      </c>
      <c r="G359" s="7">
        <f>VLOOKUP(E359,Data!$A$2:$L$4115,12,FALSE)</f>
        <v>0</v>
      </c>
    </row>
    <row r="360" spans="1:7" x14ac:dyDescent="0.25">
      <c r="A360" s="7">
        <v>738</v>
      </c>
      <c r="B360" s="7" t="str">
        <f>VLOOKUP(A360,Data!$A$2:$L$4115,6,FALSE)</f>
        <v>successful</v>
      </c>
      <c r="C360" s="7">
        <f>VLOOKUP(A360,Data!$A$2:$L$4115,12,FALSE)</f>
        <v>41</v>
      </c>
      <c r="E360" s="7">
        <v>898</v>
      </c>
      <c r="F360" s="7" t="str">
        <f>VLOOKUP(E360,Data!$A$2:$L$4115,6,FALSE)</f>
        <v>failed</v>
      </c>
      <c r="G360" s="7">
        <f>VLOOKUP(E360,Data!$A$2:$L$4115,12,FALSE)</f>
        <v>2</v>
      </c>
    </row>
    <row r="361" spans="1:7" x14ac:dyDescent="0.25">
      <c r="A361" s="7">
        <v>739</v>
      </c>
      <c r="B361" s="7" t="str">
        <f>VLOOKUP(A361,Data!$A$2:$L$4115,6,FALSE)</f>
        <v>successful</v>
      </c>
      <c r="C361" s="7">
        <f>VLOOKUP(A361,Data!$A$2:$L$4115,12,FALSE)</f>
        <v>139</v>
      </c>
      <c r="E361" s="7">
        <v>899</v>
      </c>
      <c r="F361" s="7" t="str">
        <f>VLOOKUP(E361,Data!$A$2:$L$4115,6,FALSE)</f>
        <v>failed</v>
      </c>
      <c r="G361" s="7">
        <f>VLOOKUP(E361,Data!$A$2:$L$4115,12,FALSE)</f>
        <v>8</v>
      </c>
    </row>
    <row r="362" spans="1:7" x14ac:dyDescent="0.25">
      <c r="A362" s="7">
        <v>740</v>
      </c>
      <c r="B362" s="7" t="str">
        <f>VLOOKUP(A362,Data!$A$2:$L$4115,6,FALSE)</f>
        <v>successful</v>
      </c>
      <c r="C362" s="7">
        <f>VLOOKUP(A362,Data!$A$2:$L$4115,12,FALSE)</f>
        <v>19</v>
      </c>
      <c r="E362" s="7">
        <v>900</v>
      </c>
      <c r="F362" s="7" t="str">
        <f>VLOOKUP(E362,Data!$A$2:$L$4115,6,FALSE)</f>
        <v>failed</v>
      </c>
      <c r="G362" s="7">
        <f>VLOOKUP(E362,Data!$A$2:$L$4115,12,FALSE)</f>
        <v>2</v>
      </c>
    </row>
    <row r="363" spans="1:7" x14ac:dyDescent="0.25">
      <c r="A363" s="7">
        <v>741</v>
      </c>
      <c r="B363" s="7" t="str">
        <f>VLOOKUP(A363,Data!$A$2:$L$4115,6,FALSE)</f>
        <v>successful</v>
      </c>
      <c r="C363" s="7">
        <f>VLOOKUP(A363,Data!$A$2:$L$4115,12,FALSE)</f>
        <v>94</v>
      </c>
      <c r="E363" s="7">
        <v>901</v>
      </c>
      <c r="F363" s="7" t="str">
        <f>VLOOKUP(E363,Data!$A$2:$L$4115,6,FALSE)</f>
        <v>failed</v>
      </c>
      <c r="G363" s="7">
        <f>VLOOKUP(E363,Data!$A$2:$L$4115,12,FALSE)</f>
        <v>0</v>
      </c>
    </row>
    <row r="364" spans="1:7" x14ac:dyDescent="0.25">
      <c r="A364" s="7">
        <v>742</v>
      </c>
      <c r="B364" s="7" t="str">
        <f>VLOOKUP(A364,Data!$A$2:$L$4115,6,FALSE)</f>
        <v>successful</v>
      </c>
      <c r="C364" s="7">
        <f>VLOOKUP(A364,Data!$A$2:$L$4115,12,FALSE)</f>
        <v>23</v>
      </c>
      <c r="E364" s="7">
        <v>902</v>
      </c>
      <c r="F364" s="7" t="str">
        <f>VLOOKUP(E364,Data!$A$2:$L$4115,6,FALSE)</f>
        <v>failed</v>
      </c>
      <c r="G364" s="7">
        <f>VLOOKUP(E364,Data!$A$2:$L$4115,12,FALSE)</f>
        <v>3</v>
      </c>
    </row>
    <row r="365" spans="1:7" x14ac:dyDescent="0.25">
      <c r="A365" s="7">
        <v>743</v>
      </c>
      <c r="B365" s="7" t="str">
        <f>VLOOKUP(A365,Data!$A$2:$L$4115,6,FALSE)</f>
        <v>successful</v>
      </c>
      <c r="C365" s="7">
        <f>VLOOKUP(A365,Data!$A$2:$L$4115,12,FALSE)</f>
        <v>15</v>
      </c>
      <c r="E365" s="7">
        <v>903</v>
      </c>
      <c r="F365" s="7" t="str">
        <f>VLOOKUP(E365,Data!$A$2:$L$4115,6,FALSE)</f>
        <v>failed</v>
      </c>
      <c r="G365" s="7">
        <f>VLOOKUP(E365,Data!$A$2:$L$4115,12,FALSE)</f>
        <v>4</v>
      </c>
    </row>
    <row r="366" spans="1:7" x14ac:dyDescent="0.25">
      <c r="A366" s="7">
        <v>744</v>
      </c>
      <c r="B366" s="7" t="str">
        <f>VLOOKUP(A366,Data!$A$2:$L$4115,6,FALSE)</f>
        <v>successful</v>
      </c>
      <c r="C366" s="7">
        <f>VLOOKUP(A366,Data!$A$2:$L$4115,12,FALSE)</f>
        <v>62</v>
      </c>
      <c r="E366" s="7">
        <v>904</v>
      </c>
      <c r="F366" s="7" t="str">
        <f>VLOOKUP(E366,Data!$A$2:$L$4115,6,FALSE)</f>
        <v>failed</v>
      </c>
      <c r="G366" s="7">
        <f>VLOOKUP(E366,Data!$A$2:$L$4115,12,FALSE)</f>
        <v>3</v>
      </c>
    </row>
    <row r="367" spans="1:7" x14ac:dyDescent="0.25">
      <c r="A367" s="7">
        <v>745</v>
      </c>
      <c r="B367" s="7" t="str">
        <f>VLOOKUP(A367,Data!$A$2:$L$4115,6,FALSE)</f>
        <v>successful</v>
      </c>
      <c r="C367" s="7">
        <f>VLOOKUP(A367,Data!$A$2:$L$4115,12,FALSE)</f>
        <v>74</v>
      </c>
      <c r="E367" s="7">
        <v>905</v>
      </c>
      <c r="F367" s="7" t="str">
        <f>VLOOKUP(E367,Data!$A$2:$L$4115,6,FALSE)</f>
        <v>failed</v>
      </c>
      <c r="G367" s="7">
        <f>VLOOKUP(E367,Data!$A$2:$L$4115,12,FALSE)</f>
        <v>6</v>
      </c>
    </row>
    <row r="368" spans="1:7" x14ac:dyDescent="0.25">
      <c r="A368" s="7">
        <v>746</v>
      </c>
      <c r="B368" s="7" t="str">
        <f>VLOOKUP(A368,Data!$A$2:$L$4115,6,FALSE)</f>
        <v>successful</v>
      </c>
      <c r="C368" s="7">
        <f>VLOOKUP(A368,Data!$A$2:$L$4115,12,FALSE)</f>
        <v>97</v>
      </c>
      <c r="E368" s="7">
        <v>906</v>
      </c>
      <c r="F368" s="7" t="str">
        <f>VLOOKUP(E368,Data!$A$2:$L$4115,6,FALSE)</f>
        <v>failed</v>
      </c>
      <c r="G368" s="7">
        <f>VLOOKUP(E368,Data!$A$2:$L$4115,12,FALSE)</f>
        <v>0</v>
      </c>
    </row>
    <row r="369" spans="1:7" x14ac:dyDescent="0.25">
      <c r="A369" s="7">
        <v>747</v>
      </c>
      <c r="B369" s="7" t="str">
        <f>VLOOKUP(A369,Data!$A$2:$L$4115,6,FALSE)</f>
        <v>successful</v>
      </c>
      <c r="C369" s="7">
        <f>VLOOKUP(A369,Data!$A$2:$L$4115,12,FALSE)</f>
        <v>55</v>
      </c>
      <c r="E369" s="7">
        <v>907</v>
      </c>
      <c r="F369" s="7" t="str">
        <f>VLOOKUP(E369,Data!$A$2:$L$4115,6,FALSE)</f>
        <v>failed</v>
      </c>
      <c r="G369" s="7">
        <f>VLOOKUP(E369,Data!$A$2:$L$4115,12,FALSE)</f>
        <v>0</v>
      </c>
    </row>
    <row r="370" spans="1:7" x14ac:dyDescent="0.25">
      <c r="A370" s="7">
        <v>748</v>
      </c>
      <c r="B370" s="7" t="str">
        <f>VLOOKUP(A370,Data!$A$2:$L$4115,6,FALSE)</f>
        <v>successful</v>
      </c>
      <c r="C370" s="7">
        <f>VLOOKUP(A370,Data!$A$2:$L$4115,12,FALSE)</f>
        <v>44</v>
      </c>
      <c r="E370" s="7">
        <v>908</v>
      </c>
      <c r="F370" s="7" t="str">
        <f>VLOOKUP(E370,Data!$A$2:$L$4115,6,FALSE)</f>
        <v>failed</v>
      </c>
      <c r="G370" s="7">
        <f>VLOOKUP(E370,Data!$A$2:$L$4115,12,FALSE)</f>
        <v>0</v>
      </c>
    </row>
    <row r="371" spans="1:7" x14ac:dyDescent="0.25">
      <c r="A371" s="7">
        <v>749</v>
      </c>
      <c r="B371" s="7" t="str">
        <f>VLOOKUP(A371,Data!$A$2:$L$4115,6,FALSE)</f>
        <v>successful</v>
      </c>
      <c r="C371" s="7">
        <f>VLOOKUP(A371,Data!$A$2:$L$4115,12,FALSE)</f>
        <v>110</v>
      </c>
      <c r="E371" s="7">
        <v>909</v>
      </c>
      <c r="F371" s="7" t="str">
        <f>VLOOKUP(E371,Data!$A$2:$L$4115,6,FALSE)</f>
        <v>failed</v>
      </c>
      <c r="G371" s="7">
        <f>VLOOKUP(E371,Data!$A$2:$L$4115,12,FALSE)</f>
        <v>8</v>
      </c>
    </row>
    <row r="372" spans="1:7" x14ac:dyDescent="0.25">
      <c r="A372" s="7">
        <v>750</v>
      </c>
      <c r="B372" s="7" t="str">
        <f>VLOOKUP(A372,Data!$A$2:$L$4115,6,FALSE)</f>
        <v>successful</v>
      </c>
      <c r="C372" s="7">
        <f>VLOOKUP(A372,Data!$A$2:$L$4115,12,FALSE)</f>
        <v>59</v>
      </c>
      <c r="E372" s="7">
        <v>910</v>
      </c>
      <c r="F372" s="7" t="str">
        <f>VLOOKUP(E372,Data!$A$2:$L$4115,6,FALSE)</f>
        <v>failed</v>
      </c>
      <c r="G372" s="7">
        <f>VLOOKUP(E372,Data!$A$2:$L$4115,12,FALSE)</f>
        <v>5</v>
      </c>
    </row>
    <row r="373" spans="1:7" x14ac:dyDescent="0.25">
      <c r="A373" s="7">
        <v>751</v>
      </c>
      <c r="B373" s="7" t="str">
        <f>VLOOKUP(A373,Data!$A$2:$L$4115,6,FALSE)</f>
        <v>successful</v>
      </c>
      <c r="C373" s="7">
        <f>VLOOKUP(A373,Data!$A$2:$L$4115,12,FALSE)</f>
        <v>62</v>
      </c>
      <c r="E373" s="7">
        <v>911</v>
      </c>
      <c r="F373" s="7" t="str">
        <f>VLOOKUP(E373,Data!$A$2:$L$4115,6,FALSE)</f>
        <v>failed</v>
      </c>
      <c r="G373" s="7">
        <f>VLOOKUP(E373,Data!$A$2:$L$4115,12,FALSE)</f>
        <v>0</v>
      </c>
    </row>
    <row r="374" spans="1:7" x14ac:dyDescent="0.25">
      <c r="A374" s="7">
        <v>752</v>
      </c>
      <c r="B374" s="7" t="str">
        <f>VLOOKUP(A374,Data!$A$2:$L$4115,6,FALSE)</f>
        <v>successful</v>
      </c>
      <c r="C374" s="7">
        <f>VLOOKUP(A374,Data!$A$2:$L$4115,12,FALSE)</f>
        <v>105</v>
      </c>
      <c r="E374" s="7">
        <v>912</v>
      </c>
      <c r="F374" s="7" t="str">
        <f>VLOOKUP(E374,Data!$A$2:$L$4115,6,FALSE)</f>
        <v>failed</v>
      </c>
      <c r="G374" s="7">
        <f>VLOOKUP(E374,Data!$A$2:$L$4115,12,FALSE)</f>
        <v>2</v>
      </c>
    </row>
    <row r="375" spans="1:7" x14ac:dyDescent="0.25">
      <c r="A375" s="7">
        <v>753</v>
      </c>
      <c r="B375" s="7" t="str">
        <f>VLOOKUP(A375,Data!$A$2:$L$4115,6,FALSE)</f>
        <v>successful</v>
      </c>
      <c r="C375" s="7">
        <f>VLOOKUP(A375,Data!$A$2:$L$4115,12,FALSE)</f>
        <v>26</v>
      </c>
      <c r="E375" s="7">
        <v>913</v>
      </c>
      <c r="F375" s="7" t="str">
        <f>VLOOKUP(E375,Data!$A$2:$L$4115,6,FALSE)</f>
        <v>failed</v>
      </c>
      <c r="G375" s="7">
        <f>VLOOKUP(E375,Data!$A$2:$L$4115,12,FALSE)</f>
        <v>24</v>
      </c>
    </row>
    <row r="376" spans="1:7" x14ac:dyDescent="0.25">
      <c r="A376" s="7">
        <v>754</v>
      </c>
      <c r="B376" s="7" t="str">
        <f>VLOOKUP(A376,Data!$A$2:$L$4115,6,FALSE)</f>
        <v>successful</v>
      </c>
      <c r="C376" s="7">
        <f>VLOOKUP(A376,Data!$A$2:$L$4115,12,FALSE)</f>
        <v>49</v>
      </c>
      <c r="E376" s="7">
        <v>914</v>
      </c>
      <c r="F376" s="7" t="str">
        <f>VLOOKUP(E376,Data!$A$2:$L$4115,6,FALSE)</f>
        <v>failed</v>
      </c>
      <c r="G376" s="7">
        <f>VLOOKUP(E376,Data!$A$2:$L$4115,12,FALSE)</f>
        <v>0</v>
      </c>
    </row>
    <row r="377" spans="1:7" x14ac:dyDescent="0.25">
      <c r="A377" s="7">
        <v>755</v>
      </c>
      <c r="B377" s="7" t="str">
        <f>VLOOKUP(A377,Data!$A$2:$L$4115,6,FALSE)</f>
        <v>successful</v>
      </c>
      <c r="C377" s="7">
        <f>VLOOKUP(A377,Data!$A$2:$L$4115,12,FALSE)</f>
        <v>68</v>
      </c>
      <c r="E377" s="7">
        <v>915</v>
      </c>
      <c r="F377" s="7" t="str">
        <f>VLOOKUP(E377,Data!$A$2:$L$4115,6,FALSE)</f>
        <v>failed</v>
      </c>
      <c r="G377" s="7">
        <f>VLOOKUP(E377,Data!$A$2:$L$4115,12,FALSE)</f>
        <v>9</v>
      </c>
    </row>
    <row r="378" spans="1:7" x14ac:dyDescent="0.25">
      <c r="A378" s="7">
        <v>756</v>
      </c>
      <c r="B378" s="7" t="str">
        <f>VLOOKUP(A378,Data!$A$2:$L$4115,6,FALSE)</f>
        <v>successful</v>
      </c>
      <c r="C378" s="7">
        <f>VLOOKUP(A378,Data!$A$2:$L$4115,12,FALSE)</f>
        <v>22</v>
      </c>
      <c r="E378" s="7">
        <v>916</v>
      </c>
      <c r="F378" s="7" t="str">
        <f>VLOOKUP(E378,Data!$A$2:$L$4115,6,FALSE)</f>
        <v>failed</v>
      </c>
      <c r="G378" s="7">
        <f>VLOOKUP(E378,Data!$A$2:$L$4115,12,FALSE)</f>
        <v>0</v>
      </c>
    </row>
    <row r="379" spans="1:7" x14ac:dyDescent="0.25">
      <c r="A379" s="7">
        <v>757</v>
      </c>
      <c r="B379" s="7" t="str">
        <f>VLOOKUP(A379,Data!$A$2:$L$4115,6,FALSE)</f>
        <v>successful</v>
      </c>
      <c r="C379" s="7">
        <f>VLOOKUP(A379,Data!$A$2:$L$4115,12,FALSE)</f>
        <v>18</v>
      </c>
      <c r="E379" s="7">
        <v>917</v>
      </c>
      <c r="F379" s="7" t="str">
        <f>VLOOKUP(E379,Data!$A$2:$L$4115,6,FALSE)</f>
        <v>failed</v>
      </c>
      <c r="G379" s="7">
        <f>VLOOKUP(E379,Data!$A$2:$L$4115,12,FALSE)</f>
        <v>1</v>
      </c>
    </row>
    <row r="380" spans="1:7" x14ac:dyDescent="0.25">
      <c r="A380" s="7">
        <v>758</v>
      </c>
      <c r="B380" s="7" t="str">
        <f>VLOOKUP(A380,Data!$A$2:$L$4115,6,FALSE)</f>
        <v>successful</v>
      </c>
      <c r="C380" s="7">
        <f>VLOOKUP(A380,Data!$A$2:$L$4115,12,FALSE)</f>
        <v>19</v>
      </c>
      <c r="E380" s="7">
        <v>918</v>
      </c>
      <c r="F380" s="7" t="str">
        <f>VLOOKUP(E380,Data!$A$2:$L$4115,6,FALSE)</f>
        <v>failed</v>
      </c>
      <c r="G380" s="7">
        <f>VLOOKUP(E380,Data!$A$2:$L$4115,12,FALSE)</f>
        <v>10</v>
      </c>
    </row>
    <row r="381" spans="1:7" x14ac:dyDescent="0.25">
      <c r="A381" s="7">
        <v>759</v>
      </c>
      <c r="B381" s="7" t="str">
        <f>VLOOKUP(A381,Data!$A$2:$L$4115,6,FALSE)</f>
        <v>successful</v>
      </c>
      <c r="C381" s="7">
        <f>VLOOKUP(A381,Data!$A$2:$L$4115,12,FALSE)</f>
        <v>99</v>
      </c>
      <c r="E381" s="7">
        <v>919</v>
      </c>
      <c r="F381" s="7" t="str">
        <f>VLOOKUP(E381,Data!$A$2:$L$4115,6,FALSE)</f>
        <v>failed</v>
      </c>
      <c r="G381" s="7">
        <f>VLOOKUP(E381,Data!$A$2:$L$4115,12,FALSE)</f>
        <v>1</v>
      </c>
    </row>
    <row r="382" spans="1:7" x14ac:dyDescent="0.25">
      <c r="A382" s="7">
        <v>780</v>
      </c>
      <c r="B382" s="7" t="str">
        <f>VLOOKUP(A382,Data!$A$2:$L$4115,6,FALSE)</f>
        <v>successful</v>
      </c>
      <c r="C382" s="7">
        <f>VLOOKUP(A382,Data!$A$2:$L$4115,12,FALSE)</f>
        <v>27</v>
      </c>
      <c r="E382" s="7">
        <v>920</v>
      </c>
      <c r="F382" s="7" t="str">
        <f>VLOOKUP(E382,Data!$A$2:$L$4115,6,FALSE)</f>
        <v>failed</v>
      </c>
      <c r="G382" s="7">
        <f>VLOOKUP(E382,Data!$A$2:$L$4115,12,FALSE)</f>
        <v>0</v>
      </c>
    </row>
    <row r="383" spans="1:7" x14ac:dyDescent="0.25">
      <c r="A383" s="7">
        <v>781</v>
      </c>
      <c r="B383" s="7" t="str">
        <f>VLOOKUP(A383,Data!$A$2:$L$4115,6,FALSE)</f>
        <v>successful</v>
      </c>
      <c r="C383" s="7">
        <f>VLOOKUP(A383,Data!$A$2:$L$4115,12,FALSE)</f>
        <v>25</v>
      </c>
      <c r="E383" s="7">
        <v>921</v>
      </c>
      <c r="F383" s="7" t="str">
        <f>VLOOKUP(E383,Data!$A$2:$L$4115,6,FALSE)</f>
        <v>failed</v>
      </c>
      <c r="G383" s="7">
        <f>VLOOKUP(E383,Data!$A$2:$L$4115,12,FALSE)</f>
        <v>20</v>
      </c>
    </row>
    <row r="384" spans="1:7" x14ac:dyDescent="0.25">
      <c r="A384" s="7">
        <v>782</v>
      </c>
      <c r="B384" s="7" t="str">
        <f>VLOOKUP(A384,Data!$A$2:$L$4115,6,FALSE)</f>
        <v>successful</v>
      </c>
      <c r="C384" s="7">
        <f>VLOOKUP(A384,Data!$A$2:$L$4115,12,FALSE)</f>
        <v>14</v>
      </c>
      <c r="E384" s="7">
        <v>922</v>
      </c>
      <c r="F384" s="7" t="str">
        <f>VLOOKUP(E384,Data!$A$2:$L$4115,6,FALSE)</f>
        <v>failed</v>
      </c>
      <c r="G384" s="7">
        <f>VLOOKUP(E384,Data!$A$2:$L$4115,12,FALSE)</f>
        <v>30</v>
      </c>
    </row>
    <row r="385" spans="1:7" x14ac:dyDescent="0.25">
      <c r="A385" s="7">
        <v>783</v>
      </c>
      <c r="B385" s="7" t="str">
        <f>VLOOKUP(A385,Data!$A$2:$L$4115,6,FALSE)</f>
        <v>successful</v>
      </c>
      <c r="C385" s="7">
        <f>VLOOKUP(A385,Data!$A$2:$L$4115,12,FALSE)</f>
        <v>35</v>
      </c>
      <c r="E385" s="7">
        <v>923</v>
      </c>
      <c r="F385" s="7" t="str">
        <f>VLOOKUP(E385,Data!$A$2:$L$4115,6,FALSE)</f>
        <v>failed</v>
      </c>
      <c r="G385" s="7">
        <f>VLOOKUP(E385,Data!$A$2:$L$4115,12,FALSE)</f>
        <v>6</v>
      </c>
    </row>
    <row r="386" spans="1:7" x14ac:dyDescent="0.25">
      <c r="A386" s="7">
        <v>784</v>
      </c>
      <c r="B386" s="7" t="str">
        <f>VLOOKUP(A386,Data!$A$2:$L$4115,6,FALSE)</f>
        <v>successful</v>
      </c>
      <c r="C386" s="7">
        <f>VLOOKUP(A386,Data!$A$2:$L$4115,12,FALSE)</f>
        <v>10</v>
      </c>
      <c r="E386" s="7">
        <v>924</v>
      </c>
      <c r="F386" s="7" t="str">
        <f>VLOOKUP(E386,Data!$A$2:$L$4115,6,FALSE)</f>
        <v>failed</v>
      </c>
      <c r="G386" s="7">
        <f>VLOOKUP(E386,Data!$A$2:$L$4115,12,FALSE)</f>
        <v>15</v>
      </c>
    </row>
    <row r="387" spans="1:7" x14ac:dyDescent="0.25">
      <c r="A387" s="7">
        <v>785</v>
      </c>
      <c r="B387" s="7" t="str">
        <f>VLOOKUP(A387,Data!$A$2:$L$4115,6,FALSE)</f>
        <v>successful</v>
      </c>
      <c r="C387" s="7">
        <f>VLOOKUP(A387,Data!$A$2:$L$4115,12,FALSE)</f>
        <v>29</v>
      </c>
      <c r="E387" s="7">
        <v>925</v>
      </c>
      <c r="F387" s="7" t="str">
        <f>VLOOKUP(E387,Data!$A$2:$L$4115,6,FALSE)</f>
        <v>failed</v>
      </c>
      <c r="G387" s="7">
        <f>VLOOKUP(E387,Data!$A$2:$L$4115,12,FALSE)</f>
        <v>5</v>
      </c>
    </row>
    <row r="388" spans="1:7" x14ac:dyDescent="0.25">
      <c r="A388" s="7">
        <v>786</v>
      </c>
      <c r="B388" s="7" t="str">
        <f>VLOOKUP(A388,Data!$A$2:$L$4115,6,FALSE)</f>
        <v>successful</v>
      </c>
      <c r="C388" s="7">
        <f>VLOOKUP(A388,Data!$A$2:$L$4115,12,FALSE)</f>
        <v>44</v>
      </c>
      <c r="E388" s="7">
        <v>926</v>
      </c>
      <c r="F388" s="7" t="str">
        <f>VLOOKUP(E388,Data!$A$2:$L$4115,6,FALSE)</f>
        <v>failed</v>
      </c>
      <c r="G388" s="7">
        <f>VLOOKUP(E388,Data!$A$2:$L$4115,12,FALSE)</f>
        <v>0</v>
      </c>
    </row>
    <row r="389" spans="1:7" x14ac:dyDescent="0.25">
      <c r="A389" s="7">
        <v>787</v>
      </c>
      <c r="B389" s="7" t="str">
        <f>VLOOKUP(A389,Data!$A$2:$L$4115,6,FALSE)</f>
        <v>successful</v>
      </c>
      <c r="C389" s="7">
        <f>VLOOKUP(A389,Data!$A$2:$L$4115,12,FALSE)</f>
        <v>17</v>
      </c>
      <c r="E389" s="7">
        <v>927</v>
      </c>
      <c r="F389" s="7" t="str">
        <f>VLOOKUP(E389,Data!$A$2:$L$4115,6,FALSE)</f>
        <v>failed</v>
      </c>
      <c r="G389" s="7">
        <f>VLOOKUP(E389,Data!$A$2:$L$4115,12,FALSE)</f>
        <v>0</v>
      </c>
    </row>
    <row r="390" spans="1:7" x14ac:dyDescent="0.25">
      <c r="A390" s="7">
        <v>788</v>
      </c>
      <c r="B390" s="7" t="str">
        <f>VLOOKUP(A390,Data!$A$2:$L$4115,6,FALSE)</f>
        <v>successful</v>
      </c>
      <c r="C390" s="7">
        <f>VLOOKUP(A390,Data!$A$2:$L$4115,12,FALSE)</f>
        <v>34</v>
      </c>
      <c r="E390" s="7">
        <v>928</v>
      </c>
      <c r="F390" s="7" t="str">
        <f>VLOOKUP(E390,Data!$A$2:$L$4115,6,FALSE)</f>
        <v>failed</v>
      </c>
      <c r="G390" s="7">
        <f>VLOOKUP(E390,Data!$A$2:$L$4115,12,FALSE)</f>
        <v>28</v>
      </c>
    </row>
    <row r="391" spans="1:7" x14ac:dyDescent="0.25">
      <c r="A391" s="7">
        <v>789</v>
      </c>
      <c r="B391" s="7" t="str">
        <f>VLOOKUP(A391,Data!$A$2:$L$4115,6,FALSE)</f>
        <v>successful</v>
      </c>
      <c r="C391" s="7">
        <f>VLOOKUP(A391,Data!$A$2:$L$4115,12,FALSE)</f>
        <v>14</v>
      </c>
      <c r="E391" s="7">
        <v>929</v>
      </c>
      <c r="F391" s="7" t="str">
        <f>VLOOKUP(E391,Data!$A$2:$L$4115,6,FALSE)</f>
        <v>failed</v>
      </c>
      <c r="G391" s="7">
        <f>VLOOKUP(E391,Data!$A$2:$L$4115,12,FALSE)</f>
        <v>0</v>
      </c>
    </row>
    <row r="392" spans="1:7" x14ac:dyDescent="0.25">
      <c r="A392" s="7">
        <v>790</v>
      </c>
      <c r="B392" s="7" t="str">
        <f>VLOOKUP(A392,Data!$A$2:$L$4115,6,FALSE)</f>
        <v>successful</v>
      </c>
      <c r="C392" s="7">
        <f>VLOOKUP(A392,Data!$A$2:$L$4115,12,FALSE)</f>
        <v>156</v>
      </c>
      <c r="E392" s="7">
        <v>930</v>
      </c>
      <c r="F392" s="7" t="str">
        <f>VLOOKUP(E392,Data!$A$2:$L$4115,6,FALSE)</f>
        <v>failed</v>
      </c>
      <c r="G392" s="7">
        <f>VLOOKUP(E392,Data!$A$2:$L$4115,12,FALSE)</f>
        <v>5</v>
      </c>
    </row>
    <row r="393" spans="1:7" x14ac:dyDescent="0.25">
      <c r="A393" s="7">
        <v>791</v>
      </c>
      <c r="B393" s="7" t="str">
        <f>VLOOKUP(A393,Data!$A$2:$L$4115,6,FALSE)</f>
        <v>successful</v>
      </c>
      <c r="C393" s="7">
        <f>VLOOKUP(A393,Data!$A$2:$L$4115,12,FALSE)</f>
        <v>128</v>
      </c>
      <c r="E393" s="7">
        <v>931</v>
      </c>
      <c r="F393" s="7" t="str">
        <f>VLOOKUP(E393,Data!$A$2:$L$4115,6,FALSE)</f>
        <v>failed</v>
      </c>
      <c r="G393" s="7">
        <f>VLOOKUP(E393,Data!$A$2:$L$4115,12,FALSE)</f>
        <v>7</v>
      </c>
    </row>
    <row r="394" spans="1:7" x14ac:dyDescent="0.25">
      <c r="A394" s="7">
        <v>792</v>
      </c>
      <c r="B394" s="7" t="str">
        <f>VLOOKUP(A394,Data!$A$2:$L$4115,6,FALSE)</f>
        <v>successful</v>
      </c>
      <c r="C394" s="7">
        <f>VLOOKUP(A394,Data!$A$2:$L$4115,12,FALSE)</f>
        <v>60</v>
      </c>
      <c r="E394" s="7">
        <v>932</v>
      </c>
      <c r="F394" s="7" t="str">
        <f>VLOOKUP(E394,Data!$A$2:$L$4115,6,FALSE)</f>
        <v>failed</v>
      </c>
      <c r="G394" s="7">
        <f>VLOOKUP(E394,Data!$A$2:$L$4115,12,FALSE)</f>
        <v>30</v>
      </c>
    </row>
    <row r="395" spans="1:7" x14ac:dyDescent="0.25">
      <c r="A395" s="7">
        <v>793</v>
      </c>
      <c r="B395" s="7" t="str">
        <f>VLOOKUP(A395,Data!$A$2:$L$4115,6,FALSE)</f>
        <v>successful</v>
      </c>
      <c r="C395" s="7">
        <f>VLOOKUP(A395,Data!$A$2:$L$4115,12,FALSE)</f>
        <v>32</v>
      </c>
      <c r="E395" s="7">
        <v>933</v>
      </c>
      <c r="F395" s="7" t="str">
        <f>VLOOKUP(E395,Data!$A$2:$L$4115,6,FALSE)</f>
        <v>failed</v>
      </c>
      <c r="G395" s="7">
        <f>VLOOKUP(E395,Data!$A$2:$L$4115,12,FALSE)</f>
        <v>2</v>
      </c>
    </row>
    <row r="396" spans="1:7" x14ac:dyDescent="0.25">
      <c r="A396" s="7">
        <v>794</v>
      </c>
      <c r="B396" s="7" t="str">
        <f>VLOOKUP(A396,Data!$A$2:$L$4115,6,FALSE)</f>
        <v>successful</v>
      </c>
      <c r="C396" s="7">
        <f>VLOOKUP(A396,Data!$A$2:$L$4115,12,FALSE)</f>
        <v>53</v>
      </c>
      <c r="E396" s="7">
        <v>934</v>
      </c>
      <c r="F396" s="7" t="str">
        <f>VLOOKUP(E396,Data!$A$2:$L$4115,6,FALSE)</f>
        <v>failed</v>
      </c>
      <c r="G396" s="7">
        <f>VLOOKUP(E396,Data!$A$2:$L$4115,12,FALSE)</f>
        <v>30</v>
      </c>
    </row>
    <row r="397" spans="1:7" x14ac:dyDescent="0.25">
      <c r="A397" s="7">
        <v>795</v>
      </c>
      <c r="B397" s="7" t="str">
        <f>VLOOKUP(A397,Data!$A$2:$L$4115,6,FALSE)</f>
        <v>successful</v>
      </c>
      <c r="C397" s="7">
        <f>VLOOKUP(A397,Data!$A$2:$L$4115,12,FALSE)</f>
        <v>184</v>
      </c>
      <c r="E397" s="7">
        <v>935</v>
      </c>
      <c r="F397" s="7" t="str">
        <f>VLOOKUP(E397,Data!$A$2:$L$4115,6,FALSE)</f>
        <v>failed</v>
      </c>
      <c r="G397" s="7">
        <f>VLOOKUP(E397,Data!$A$2:$L$4115,12,FALSE)</f>
        <v>2</v>
      </c>
    </row>
    <row r="398" spans="1:7" x14ac:dyDescent="0.25">
      <c r="A398" s="7">
        <v>796</v>
      </c>
      <c r="B398" s="7" t="str">
        <f>VLOOKUP(A398,Data!$A$2:$L$4115,6,FALSE)</f>
        <v>successful</v>
      </c>
      <c r="C398" s="7">
        <f>VLOOKUP(A398,Data!$A$2:$L$4115,12,FALSE)</f>
        <v>90</v>
      </c>
      <c r="E398" s="7">
        <v>936</v>
      </c>
      <c r="F398" s="7" t="str">
        <f>VLOOKUP(E398,Data!$A$2:$L$4115,6,FALSE)</f>
        <v>failed</v>
      </c>
      <c r="G398" s="7">
        <f>VLOOKUP(E398,Data!$A$2:$L$4115,12,FALSE)</f>
        <v>0</v>
      </c>
    </row>
    <row r="399" spans="1:7" x14ac:dyDescent="0.25">
      <c r="A399" s="7">
        <v>797</v>
      </c>
      <c r="B399" s="7" t="str">
        <f>VLOOKUP(A399,Data!$A$2:$L$4115,6,FALSE)</f>
        <v>successful</v>
      </c>
      <c r="C399" s="7">
        <f>VLOOKUP(A399,Data!$A$2:$L$4115,12,FALSE)</f>
        <v>71</v>
      </c>
      <c r="E399" s="7">
        <v>937</v>
      </c>
      <c r="F399" s="7" t="str">
        <f>VLOOKUP(E399,Data!$A$2:$L$4115,6,FALSE)</f>
        <v>failed</v>
      </c>
      <c r="G399" s="7">
        <f>VLOOKUP(E399,Data!$A$2:$L$4115,12,FALSE)</f>
        <v>2</v>
      </c>
    </row>
    <row r="400" spans="1:7" x14ac:dyDescent="0.25">
      <c r="A400" s="7">
        <v>798</v>
      </c>
      <c r="B400" s="7" t="str">
        <f>VLOOKUP(A400,Data!$A$2:$L$4115,6,FALSE)</f>
        <v>successful</v>
      </c>
      <c r="C400" s="7">
        <f>VLOOKUP(A400,Data!$A$2:$L$4115,12,FALSE)</f>
        <v>87</v>
      </c>
      <c r="E400" s="7">
        <v>938</v>
      </c>
      <c r="F400" s="7" t="str">
        <f>VLOOKUP(E400,Data!$A$2:$L$4115,6,FALSE)</f>
        <v>failed</v>
      </c>
      <c r="G400" s="7">
        <f>VLOOKUP(E400,Data!$A$2:$L$4115,12,FALSE)</f>
        <v>1</v>
      </c>
    </row>
    <row r="401" spans="1:7" x14ac:dyDescent="0.25">
      <c r="A401" s="7">
        <v>799</v>
      </c>
      <c r="B401" s="7" t="str">
        <f>VLOOKUP(A401,Data!$A$2:$L$4115,6,FALSE)</f>
        <v>successful</v>
      </c>
      <c r="C401" s="7">
        <f>VLOOKUP(A401,Data!$A$2:$L$4115,12,FALSE)</f>
        <v>28</v>
      </c>
      <c r="E401" s="7">
        <v>939</v>
      </c>
      <c r="F401" s="7" t="str">
        <f>VLOOKUP(E401,Data!$A$2:$L$4115,6,FALSE)</f>
        <v>failed</v>
      </c>
      <c r="G401" s="7">
        <f>VLOOKUP(E401,Data!$A$2:$L$4115,12,FALSE)</f>
        <v>2</v>
      </c>
    </row>
    <row r="402" spans="1:7" x14ac:dyDescent="0.25">
      <c r="A402" s="7">
        <v>800</v>
      </c>
      <c r="B402" s="7" t="str">
        <f>VLOOKUP(A402,Data!$A$2:$L$4115,6,FALSE)</f>
        <v>successful</v>
      </c>
      <c r="C402" s="7">
        <f>VLOOKUP(A402,Data!$A$2:$L$4115,12,FALSE)</f>
        <v>56</v>
      </c>
      <c r="E402" s="7">
        <v>940</v>
      </c>
      <c r="F402" s="7" t="str">
        <f>VLOOKUP(E402,Data!$A$2:$L$4115,6,FALSE)</f>
        <v>failed</v>
      </c>
      <c r="G402" s="7">
        <f>VLOOKUP(E402,Data!$A$2:$L$4115,12,FALSE)</f>
        <v>14</v>
      </c>
    </row>
    <row r="403" spans="1:7" x14ac:dyDescent="0.25">
      <c r="A403" s="7">
        <v>801</v>
      </c>
      <c r="B403" s="7" t="str">
        <f>VLOOKUP(A403,Data!$A$2:$L$4115,6,FALSE)</f>
        <v>successful</v>
      </c>
      <c r="C403" s="7">
        <f>VLOOKUP(A403,Data!$A$2:$L$4115,12,FALSE)</f>
        <v>51</v>
      </c>
      <c r="E403" s="7">
        <v>941</v>
      </c>
      <c r="F403" s="7" t="str">
        <f>VLOOKUP(E403,Data!$A$2:$L$4115,6,FALSE)</f>
        <v>failed</v>
      </c>
      <c r="G403" s="7">
        <f>VLOOKUP(E403,Data!$A$2:$L$4115,12,FALSE)</f>
        <v>31</v>
      </c>
    </row>
    <row r="404" spans="1:7" x14ac:dyDescent="0.25">
      <c r="A404" s="7">
        <v>802</v>
      </c>
      <c r="B404" s="7" t="str">
        <f>VLOOKUP(A404,Data!$A$2:$L$4115,6,FALSE)</f>
        <v>successful</v>
      </c>
      <c r="C404" s="7">
        <f>VLOOKUP(A404,Data!$A$2:$L$4115,12,FALSE)</f>
        <v>75</v>
      </c>
      <c r="E404" s="7">
        <v>942</v>
      </c>
      <c r="F404" s="7" t="str">
        <f>VLOOKUP(E404,Data!$A$2:$L$4115,6,FALSE)</f>
        <v>failed</v>
      </c>
      <c r="G404" s="7">
        <f>VLOOKUP(E404,Data!$A$2:$L$4115,12,FALSE)</f>
        <v>16</v>
      </c>
    </row>
    <row r="405" spans="1:7" x14ac:dyDescent="0.25">
      <c r="A405" s="7">
        <v>803</v>
      </c>
      <c r="B405" s="7" t="str">
        <f>VLOOKUP(A405,Data!$A$2:$L$4115,6,FALSE)</f>
        <v>successful</v>
      </c>
      <c r="C405" s="7">
        <f>VLOOKUP(A405,Data!$A$2:$L$4115,12,FALSE)</f>
        <v>38</v>
      </c>
      <c r="E405" s="7">
        <v>943</v>
      </c>
      <c r="F405" s="7" t="str">
        <f>VLOOKUP(E405,Data!$A$2:$L$4115,6,FALSE)</f>
        <v>failed</v>
      </c>
      <c r="G405" s="7">
        <f>VLOOKUP(E405,Data!$A$2:$L$4115,12,FALSE)</f>
        <v>12</v>
      </c>
    </row>
    <row r="406" spans="1:7" x14ac:dyDescent="0.25">
      <c r="A406" s="7">
        <v>804</v>
      </c>
      <c r="B406" s="7" t="str">
        <f>VLOOKUP(A406,Data!$A$2:$L$4115,6,FALSE)</f>
        <v>successful</v>
      </c>
      <c r="C406" s="7">
        <f>VLOOKUP(A406,Data!$A$2:$L$4115,12,FALSE)</f>
        <v>18</v>
      </c>
      <c r="E406" s="7">
        <v>944</v>
      </c>
      <c r="F406" s="7" t="str">
        <f>VLOOKUP(E406,Data!$A$2:$L$4115,6,FALSE)</f>
        <v>failed</v>
      </c>
      <c r="G406" s="7">
        <f>VLOOKUP(E406,Data!$A$2:$L$4115,12,FALSE)</f>
        <v>96</v>
      </c>
    </row>
    <row r="407" spans="1:7" x14ac:dyDescent="0.25">
      <c r="A407" s="7">
        <v>805</v>
      </c>
      <c r="B407" s="7" t="str">
        <f>VLOOKUP(A407,Data!$A$2:$L$4115,6,FALSE)</f>
        <v>successful</v>
      </c>
      <c r="C407" s="7">
        <f>VLOOKUP(A407,Data!$A$2:$L$4115,12,FALSE)</f>
        <v>54</v>
      </c>
      <c r="E407" s="7">
        <v>945</v>
      </c>
      <c r="F407" s="7" t="str">
        <f>VLOOKUP(E407,Data!$A$2:$L$4115,6,FALSE)</f>
        <v>failed</v>
      </c>
      <c r="G407" s="7">
        <f>VLOOKUP(E407,Data!$A$2:$L$4115,12,FALSE)</f>
        <v>16</v>
      </c>
    </row>
    <row r="408" spans="1:7" x14ac:dyDescent="0.25">
      <c r="A408" s="7">
        <v>806</v>
      </c>
      <c r="B408" s="7" t="str">
        <f>VLOOKUP(A408,Data!$A$2:$L$4115,6,FALSE)</f>
        <v>successful</v>
      </c>
      <c r="C408" s="7">
        <f>VLOOKUP(A408,Data!$A$2:$L$4115,12,FALSE)</f>
        <v>71</v>
      </c>
      <c r="E408" s="7">
        <v>946</v>
      </c>
      <c r="F408" s="7" t="str">
        <f>VLOOKUP(E408,Data!$A$2:$L$4115,6,FALSE)</f>
        <v>failed</v>
      </c>
      <c r="G408" s="7">
        <f>VLOOKUP(E408,Data!$A$2:$L$4115,12,FALSE)</f>
        <v>5</v>
      </c>
    </row>
    <row r="409" spans="1:7" x14ac:dyDescent="0.25">
      <c r="A409" s="7">
        <v>807</v>
      </c>
      <c r="B409" s="7" t="str">
        <f>VLOOKUP(A409,Data!$A$2:$L$4115,6,FALSE)</f>
        <v>successful</v>
      </c>
      <c r="C409" s="7">
        <f>VLOOKUP(A409,Data!$A$2:$L$4115,12,FALSE)</f>
        <v>57</v>
      </c>
      <c r="E409" s="7">
        <v>947</v>
      </c>
      <c r="F409" s="7" t="str">
        <f>VLOOKUP(E409,Data!$A$2:$L$4115,6,FALSE)</f>
        <v>failed</v>
      </c>
      <c r="G409" s="7">
        <f>VLOOKUP(E409,Data!$A$2:$L$4115,12,FALSE)</f>
        <v>0</v>
      </c>
    </row>
    <row r="410" spans="1:7" x14ac:dyDescent="0.25">
      <c r="A410" s="7">
        <v>808</v>
      </c>
      <c r="B410" s="7" t="str">
        <f>VLOOKUP(A410,Data!$A$2:$L$4115,6,FALSE)</f>
        <v>successful</v>
      </c>
      <c r="C410" s="7">
        <f>VLOOKUP(A410,Data!$A$2:$L$4115,12,FALSE)</f>
        <v>43</v>
      </c>
      <c r="E410" s="7">
        <v>948</v>
      </c>
      <c r="F410" s="7" t="str">
        <f>VLOOKUP(E410,Data!$A$2:$L$4115,6,FALSE)</f>
        <v>failed</v>
      </c>
      <c r="G410" s="7">
        <f>VLOOKUP(E410,Data!$A$2:$L$4115,12,FALSE)</f>
        <v>8</v>
      </c>
    </row>
    <row r="411" spans="1:7" x14ac:dyDescent="0.25">
      <c r="A411" s="7">
        <v>809</v>
      </c>
      <c r="B411" s="7" t="str">
        <f>VLOOKUP(A411,Data!$A$2:$L$4115,6,FALSE)</f>
        <v>successful</v>
      </c>
      <c r="C411" s="7">
        <f>VLOOKUP(A411,Data!$A$2:$L$4115,12,FALSE)</f>
        <v>52</v>
      </c>
      <c r="E411" s="7">
        <v>949</v>
      </c>
      <c r="F411" s="7" t="str">
        <f>VLOOKUP(E411,Data!$A$2:$L$4115,6,FALSE)</f>
        <v>failed</v>
      </c>
      <c r="G411" s="7">
        <f>VLOOKUP(E411,Data!$A$2:$L$4115,12,FALSE)</f>
        <v>7</v>
      </c>
    </row>
    <row r="412" spans="1:7" x14ac:dyDescent="0.25">
      <c r="A412" s="7">
        <v>810</v>
      </c>
      <c r="B412" s="7" t="str">
        <f>VLOOKUP(A412,Data!$A$2:$L$4115,6,FALSE)</f>
        <v>successful</v>
      </c>
      <c r="C412" s="7">
        <f>VLOOKUP(A412,Data!$A$2:$L$4115,12,FALSE)</f>
        <v>27</v>
      </c>
      <c r="E412" s="7">
        <v>950</v>
      </c>
      <c r="F412" s="7" t="str">
        <f>VLOOKUP(E412,Data!$A$2:$L$4115,6,FALSE)</f>
        <v>failed</v>
      </c>
      <c r="G412" s="7">
        <f>VLOOKUP(E412,Data!$A$2:$L$4115,12,FALSE)</f>
        <v>24</v>
      </c>
    </row>
    <row r="413" spans="1:7" x14ac:dyDescent="0.25">
      <c r="A413" s="7">
        <v>811</v>
      </c>
      <c r="B413" s="7" t="str">
        <f>VLOOKUP(A413,Data!$A$2:$L$4115,6,FALSE)</f>
        <v>successful</v>
      </c>
      <c r="C413" s="7">
        <f>VLOOKUP(A413,Data!$A$2:$L$4115,12,FALSE)</f>
        <v>12</v>
      </c>
      <c r="E413" s="7">
        <v>951</v>
      </c>
      <c r="F413" s="7" t="str">
        <f>VLOOKUP(E413,Data!$A$2:$L$4115,6,FALSE)</f>
        <v>failed</v>
      </c>
      <c r="G413" s="7">
        <f>VLOOKUP(E413,Data!$A$2:$L$4115,12,FALSE)</f>
        <v>121</v>
      </c>
    </row>
    <row r="414" spans="1:7" x14ac:dyDescent="0.25">
      <c r="A414" s="7">
        <v>812</v>
      </c>
      <c r="B414" s="7" t="str">
        <f>VLOOKUP(A414,Data!$A$2:$L$4115,6,FALSE)</f>
        <v>successful</v>
      </c>
      <c r="C414" s="7">
        <f>VLOOKUP(A414,Data!$A$2:$L$4115,12,FALSE)</f>
        <v>33</v>
      </c>
      <c r="E414" s="7">
        <v>952</v>
      </c>
      <c r="F414" s="7" t="str">
        <f>VLOOKUP(E414,Data!$A$2:$L$4115,6,FALSE)</f>
        <v>failed</v>
      </c>
      <c r="G414" s="7">
        <f>VLOOKUP(E414,Data!$A$2:$L$4115,12,FALSE)</f>
        <v>196</v>
      </c>
    </row>
    <row r="415" spans="1:7" x14ac:dyDescent="0.25">
      <c r="A415" s="7">
        <v>813</v>
      </c>
      <c r="B415" s="7" t="str">
        <f>VLOOKUP(A415,Data!$A$2:$L$4115,6,FALSE)</f>
        <v>successful</v>
      </c>
      <c r="C415" s="7">
        <f>VLOOKUP(A415,Data!$A$2:$L$4115,12,FALSE)</f>
        <v>96</v>
      </c>
      <c r="E415" s="7">
        <v>953</v>
      </c>
      <c r="F415" s="7" t="str">
        <f>VLOOKUP(E415,Data!$A$2:$L$4115,6,FALSE)</f>
        <v>failed</v>
      </c>
      <c r="G415" s="7">
        <f>VLOOKUP(E415,Data!$A$2:$L$4115,12,FALSE)</f>
        <v>5</v>
      </c>
    </row>
    <row r="416" spans="1:7" x14ac:dyDescent="0.25">
      <c r="A416" s="7">
        <v>814</v>
      </c>
      <c r="B416" s="7" t="str">
        <f>VLOOKUP(A416,Data!$A$2:$L$4115,6,FALSE)</f>
        <v>successful</v>
      </c>
      <c r="C416" s="7">
        <f>VLOOKUP(A416,Data!$A$2:$L$4115,12,FALSE)</f>
        <v>28</v>
      </c>
      <c r="E416" s="7">
        <v>954</v>
      </c>
      <c r="F416" s="7" t="str">
        <f>VLOOKUP(E416,Data!$A$2:$L$4115,6,FALSE)</f>
        <v>failed</v>
      </c>
      <c r="G416" s="7">
        <f>VLOOKUP(E416,Data!$A$2:$L$4115,12,FALSE)</f>
        <v>73</v>
      </c>
    </row>
    <row r="417" spans="1:7" x14ac:dyDescent="0.25">
      <c r="A417" s="7">
        <v>815</v>
      </c>
      <c r="B417" s="7" t="str">
        <f>VLOOKUP(A417,Data!$A$2:$L$4115,6,FALSE)</f>
        <v>successful</v>
      </c>
      <c r="C417" s="7">
        <f>VLOOKUP(A417,Data!$A$2:$L$4115,12,FALSE)</f>
        <v>43</v>
      </c>
      <c r="E417" s="7">
        <v>955</v>
      </c>
      <c r="F417" s="7" t="str">
        <f>VLOOKUP(E417,Data!$A$2:$L$4115,6,FALSE)</f>
        <v>failed</v>
      </c>
      <c r="G417" s="7">
        <f>VLOOKUP(E417,Data!$A$2:$L$4115,12,FALSE)</f>
        <v>93</v>
      </c>
    </row>
    <row r="418" spans="1:7" x14ac:dyDescent="0.25">
      <c r="A418" s="7">
        <v>816</v>
      </c>
      <c r="B418" s="7" t="str">
        <f>VLOOKUP(A418,Data!$A$2:$L$4115,6,FALSE)</f>
        <v>successful</v>
      </c>
      <c r="C418" s="7">
        <f>VLOOKUP(A418,Data!$A$2:$L$4115,12,FALSE)</f>
        <v>205</v>
      </c>
      <c r="E418" s="7">
        <v>956</v>
      </c>
      <c r="F418" s="7" t="str">
        <f>VLOOKUP(E418,Data!$A$2:$L$4115,6,FALSE)</f>
        <v>failed</v>
      </c>
      <c r="G418" s="7">
        <f>VLOOKUP(E418,Data!$A$2:$L$4115,12,FALSE)</f>
        <v>17</v>
      </c>
    </row>
    <row r="419" spans="1:7" x14ac:dyDescent="0.25">
      <c r="A419" s="7">
        <v>817</v>
      </c>
      <c r="B419" s="7" t="str">
        <f>VLOOKUP(A419,Data!$A$2:$L$4115,6,FALSE)</f>
        <v>successful</v>
      </c>
      <c r="C419" s="7">
        <f>VLOOKUP(A419,Data!$A$2:$L$4115,12,FALSE)</f>
        <v>23</v>
      </c>
      <c r="E419" s="7">
        <v>957</v>
      </c>
      <c r="F419" s="7" t="str">
        <f>VLOOKUP(E419,Data!$A$2:$L$4115,6,FALSE)</f>
        <v>failed</v>
      </c>
      <c r="G419" s="7">
        <f>VLOOKUP(E419,Data!$A$2:$L$4115,12,FALSE)</f>
        <v>7</v>
      </c>
    </row>
    <row r="420" spans="1:7" x14ac:dyDescent="0.25">
      <c r="A420" s="7">
        <v>818</v>
      </c>
      <c r="B420" s="7" t="str">
        <f>VLOOKUP(A420,Data!$A$2:$L$4115,6,FALSE)</f>
        <v>successful</v>
      </c>
      <c r="C420" s="7">
        <f>VLOOKUP(A420,Data!$A$2:$L$4115,12,FALSE)</f>
        <v>19</v>
      </c>
      <c r="E420" s="7">
        <v>958</v>
      </c>
      <c r="F420" s="7" t="str">
        <f>VLOOKUP(E420,Data!$A$2:$L$4115,6,FALSE)</f>
        <v>failed</v>
      </c>
      <c r="G420" s="7">
        <f>VLOOKUP(E420,Data!$A$2:$L$4115,12,FALSE)</f>
        <v>17</v>
      </c>
    </row>
    <row r="421" spans="1:7" x14ac:dyDescent="0.25">
      <c r="A421" s="7">
        <v>819</v>
      </c>
      <c r="B421" s="7" t="str">
        <f>VLOOKUP(A421,Data!$A$2:$L$4115,6,FALSE)</f>
        <v>successful</v>
      </c>
      <c r="C421" s="7">
        <f>VLOOKUP(A421,Data!$A$2:$L$4115,12,FALSE)</f>
        <v>14</v>
      </c>
      <c r="E421" s="7">
        <v>959</v>
      </c>
      <c r="F421" s="7" t="str">
        <f>VLOOKUP(E421,Data!$A$2:$L$4115,6,FALSE)</f>
        <v>failed</v>
      </c>
      <c r="G421" s="7">
        <f>VLOOKUP(E421,Data!$A$2:$L$4115,12,FALSE)</f>
        <v>171</v>
      </c>
    </row>
    <row r="422" spans="1:7" x14ac:dyDescent="0.25">
      <c r="A422" s="7">
        <v>820</v>
      </c>
      <c r="B422" s="7" t="str">
        <f>VLOOKUP(A422,Data!$A$2:$L$4115,6,FALSE)</f>
        <v>successful</v>
      </c>
      <c r="C422" s="7">
        <f>VLOOKUP(A422,Data!$A$2:$L$4115,12,FALSE)</f>
        <v>38</v>
      </c>
      <c r="E422" s="7">
        <v>960</v>
      </c>
      <c r="F422" s="7" t="str">
        <f>VLOOKUP(E422,Data!$A$2:$L$4115,6,FALSE)</f>
        <v>failed</v>
      </c>
      <c r="G422" s="7">
        <f>VLOOKUP(E422,Data!$A$2:$L$4115,12,FALSE)</f>
        <v>188</v>
      </c>
    </row>
    <row r="423" spans="1:7" x14ac:dyDescent="0.25">
      <c r="A423" s="7">
        <v>821</v>
      </c>
      <c r="B423" s="7" t="str">
        <f>VLOOKUP(A423,Data!$A$2:$L$4115,6,FALSE)</f>
        <v>successful</v>
      </c>
      <c r="C423" s="7">
        <f>VLOOKUP(A423,Data!$A$2:$L$4115,12,FALSE)</f>
        <v>78</v>
      </c>
      <c r="E423" s="7">
        <v>961</v>
      </c>
      <c r="F423" s="7" t="str">
        <f>VLOOKUP(E423,Data!$A$2:$L$4115,6,FALSE)</f>
        <v>failed</v>
      </c>
      <c r="G423" s="7">
        <f>VLOOKUP(E423,Data!$A$2:$L$4115,12,FALSE)</f>
        <v>110</v>
      </c>
    </row>
    <row r="424" spans="1:7" x14ac:dyDescent="0.25">
      <c r="A424" s="7">
        <v>822</v>
      </c>
      <c r="B424" s="7" t="str">
        <f>VLOOKUP(A424,Data!$A$2:$L$4115,6,FALSE)</f>
        <v>successful</v>
      </c>
      <c r="C424" s="7">
        <f>VLOOKUP(A424,Data!$A$2:$L$4115,12,FALSE)</f>
        <v>69</v>
      </c>
      <c r="E424" s="7">
        <v>962</v>
      </c>
      <c r="F424" s="7" t="str">
        <f>VLOOKUP(E424,Data!$A$2:$L$4115,6,FALSE)</f>
        <v>failed</v>
      </c>
      <c r="G424" s="7">
        <f>VLOOKUP(E424,Data!$A$2:$L$4115,12,FALSE)</f>
        <v>37</v>
      </c>
    </row>
    <row r="425" spans="1:7" x14ac:dyDescent="0.25">
      <c r="A425" s="7">
        <v>823</v>
      </c>
      <c r="B425" s="7" t="str">
        <f>VLOOKUP(A425,Data!$A$2:$L$4115,6,FALSE)</f>
        <v>successful</v>
      </c>
      <c r="C425" s="7">
        <f>VLOOKUP(A425,Data!$A$2:$L$4115,12,FALSE)</f>
        <v>33</v>
      </c>
      <c r="E425" s="7">
        <v>963</v>
      </c>
      <c r="F425" s="7" t="str">
        <f>VLOOKUP(E425,Data!$A$2:$L$4115,6,FALSE)</f>
        <v>failed</v>
      </c>
      <c r="G425" s="7">
        <f>VLOOKUP(E425,Data!$A$2:$L$4115,12,FALSE)</f>
        <v>9</v>
      </c>
    </row>
    <row r="426" spans="1:7" x14ac:dyDescent="0.25">
      <c r="A426" s="7">
        <v>824</v>
      </c>
      <c r="B426" s="7" t="str">
        <f>VLOOKUP(A426,Data!$A$2:$L$4115,6,FALSE)</f>
        <v>successful</v>
      </c>
      <c r="C426" s="7">
        <f>VLOOKUP(A426,Data!$A$2:$L$4115,12,FALSE)</f>
        <v>54</v>
      </c>
      <c r="E426" s="7">
        <v>964</v>
      </c>
      <c r="F426" s="7" t="str">
        <f>VLOOKUP(E426,Data!$A$2:$L$4115,6,FALSE)</f>
        <v>failed</v>
      </c>
      <c r="G426" s="7">
        <f>VLOOKUP(E426,Data!$A$2:$L$4115,12,FALSE)</f>
        <v>29</v>
      </c>
    </row>
    <row r="427" spans="1:7" x14ac:dyDescent="0.25">
      <c r="A427" s="7">
        <v>825</v>
      </c>
      <c r="B427" s="7" t="str">
        <f>VLOOKUP(A427,Data!$A$2:$L$4115,6,FALSE)</f>
        <v>successful</v>
      </c>
      <c r="C427" s="7">
        <f>VLOOKUP(A427,Data!$A$2:$L$4115,12,FALSE)</f>
        <v>99</v>
      </c>
      <c r="E427" s="7">
        <v>965</v>
      </c>
      <c r="F427" s="7" t="str">
        <f>VLOOKUP(E427,Data!$A$2:$L$4115,6,FALSE)</f>
        <v>failed</v>
      </c>
      <c r="G427" s="7">
        <f>VLOOKUP(E427,Data!$A$2:$L$4115,12,FALSE)</f>
        <v>6</v>
      </c>
    </row>
    <row r="428" spans="1:7" x14ac:dyDescent="0.25">
      <c r="A428" s="7">
        <v>826</v>
      </c>
      <c r="B428" s="7" t="str">
        <f>VLOOKUP(A428,Data!$A$2:$L$4115,6,FALSE)</f>
        <v>successful</v>
      </c>
      <c r="C428" s="7">
        <f>VLOOKUP(A428,Data!$A$2:$L$4115,12,FALSE)</f>
        <v>49</v>
      </c>
      <c r="E428" s="7">
        <v>966</v>
      </c>
      <c r="F428" s="7" t="str">
        <f>VLOOKUP(E428,Data!$A$2:$L$4115,6,FALSE)</f>
        <v>failed</v>
      </c>
      <c r="G428" s="7">
        <f>VLOOKUP(E428,Data!$A$2:$L$4115,12,FALSE)</f>
        <v>30</v>
      </c>
    </row>
    <row r="429" spans="1:7" x14ac:dyDescent="0.25">
      <c r="A429" s="7">
        <v>827</v>
      </c>
      <c r="B429" s="7" t="str">
        <f>VLOOKUP(A429,Data!$A$2:$L$4115,6,FALSE)</f>
        <v>successful</v>
      </c>
      <c r="C429" s="7">
        <f>VLOOKUP(A429,Data!$A$2:$L$4115,12,FALSE)</f>
        <v>11</v>
      </c>
      <c r="E429" s="7">
        <v>967</v>
      </c>
      <c r="F429" s="7" t="str">
        <f>VLOOKUP(E429,Data!$A$2:$L$4115,6,FALSE)</f>
        <v>failed</v>
      </c>
      <c r="G429" s="7">
        <f>VLOOKUP(E429,Data!$A$2:$L$4115,12,FALSE)</f>
        <v>81</v>
      </c>
    </row>
    <row r="430" spans="1:7" x14ac:dyDescent="0.25">
      <c r="A430" s="7">
        <v>828</v>
      </c>
      <c r="B430" s="7" t="str">
        <f>VLOOKUP(A430,Data!$A$2:$L$4115,6,FALSE)</f>
        <v>successful</v>
      </c>
      <c r="C430" s="7">
        <f>VLOOKUP(A430,Data!$A$2:$L$4115,12,FALSE)</f>
        <v>38</v>
      </c>
      <c r="E430" s="7">
        <v>968</v>
      </c>
      <c r="F430" s="7" t="str">
        <f>VLOOKUP(E430,Data!$A$2:$L$4115,6,FALSE)</f>
        <v>failed</v>
      </c>
      <c r="G430" s="7">
        <f>VLOOKUP(E430,Data!$A$2:$L$4115,12,FALSE)</f>
        <v>4</v>
      </c>
    </row>
    <row r="431" spans="1:7" x14ac:dyDescent="0.25">
      <c r="A431" s="7">
        <v>829</v>
      </c>
      <c r="B431" s="7" t="str">
        <f>VLOOKUP(A431,Data!$A$2:$L$4115,6,FALSE)</f>
        <v>successful</v>
      </c>
      <c r="C431" s="7">
        <f>VLOOKUP(A431,Data!$A$2:$L$4115,12,FALSE)</f>
        <v>16</v>
      </c>
      <c r="E431" s="7">
        <v>969</v>
      </c>
      <c r="F431" s="7" t="str">
        <f>VLOOKUP(E431,Data!$A$2:$L$4115,6,FALSE)</f>
        <v>failed</v>
      </c>
      <c r="G431" s="7">
        <f>VLOOKUP(E431,Data!$A$2:$L$4115,12,FALSE)</f>
        <v>11</v>
      </c>
    </row>
    <row r="432" spans="1:7" x14ac:dyDescent="0.25">
      <c r="A432" s="7">
        <v>830</v>
      </c>
      <c r="B432" s="7" t="str">
        <f>VLOOKUP(A432,Data!$A$2:$L$4115,6,FALSE)</f>
        <v>successful</v>
      </c>
      <c r="C432" s="7">
        <f>VLOOKUP(A432,Data!$A$2:$L$4115,12,FALSE)</f>
        <v>32</v>
      </c>
      <c r="E432" s="7">
        <v>970</v>
      </c>
      <c r="F432" s="7" t="str">
        <f>VLOOKUP(E432,Data!$A$2:$L$4115,6,FALSE)</f>
        <v>failed</v>
      </c>
      <c r="G432" s="7">
        <f>VLOOKUP(E432,Data!$A$2:$L$4115,12,FALSE)</f>
        <v>14</v>
      </c>
    </row>
    <row r="433" spans="1:7" x14ac:dyDescent="0.25">
      <c r="A433" s="7">
        <v>831</v>
      </c>
      <c r="B433" s="7" t="str">
        <f>VLOOKUP(A433,Data!$A$2:$L$4115,6,FALSE)</f>
        <v>successful</v>
      </c>
      <c r="C433" s="7">
        <f>VLOOKUP(A433,Data!$A$2:$L$4115,12,FALSE)</f>
        <v>20</v>
      </c>
      <c r="E433" s="7">
        <v>971</v>
      </c>
      <c r="F433" s="7" t="str">
        <f>VLOOKUP(E433,Data!$A$2:$L$4115,6,FALSE)</f>
        <v>failed</v>
      </c>
      <c r="G433" s="7">
        <f>VLOOKUP(E433,Data!$A$2:$L$4115,12,FALSE)</f>
        <v>5</v>
      </c>
    </row>
    <row r="434" spans="1:7" x14ac:dyDescent="0.25">
      <c r="A434" s="7">
        <v>832</v>
      </c>
      <c r="B434" s="7" t="str">
        <f>VLOOKUP(A434,Data!$A$2:$L$4115,6,FALSE)</f>
        <v>successful</v>
      </c>
      <c r="C434" s="7">
        <f>VLOOKUP(A434,Data!$A$2:$L$4115,12,FALSE)</f>
        <v>154</v>
      </c>
      <c r="E434" s="7">
        <v>972</v>
      </c>
      <c r="F434" s="7" t="str">
        <f>VLOOKUP(E434,Data!$A$2:$L$4115,6,FALSE)</f>
        <v>failed</v>
      </c>
      <c r="G434" s="7">
        <f>VLOOKUP(E434,Data!$A$2:$L$4115,12,FALSE)</f>
        <v>45</v>
      </c>
    </row>
    <row r="435" spans="1:7" x14ac:dyDescent="0.25">
      <c r="A435" s="7">
        <v>833</v>
      </c>
      <c r="B435" s="7" t="str">
        <f>VLOOKUP(A435,Data!$A$2:$L$4115,6,FALSE)</f>
        <v>successful</v>
      </c>
      <c r="C435" s="7">
        <f>VLOOKUP(A435,Data!$A$2:$L$4115,12,FALSE)</f>
        <v>41</v>
      </c>
      <c r="E435" s="7">
        <v>973</v>
      </c>
      <c r="F435" s="7" t="str">
        <f>VLOOKUP(E435,Data!$A$2:$L$4115,6,FALSE)</f>
        <v>failed</v>
      </c>
      <c r="G435" s="7">
        <f>VLOOKUP(E435,Data!$A$2:$L$4115,12,FALSE)</f>
        <v>8</v>
      </c>
    </row>
    <row r="436" spans="1:7" x14ac:dyDescent="0.25">
      <c r="A436" s="7">
        <v>834</v>
      </c>
      <c r="B436" s="7" t="str">
        <f>VLOOKUP(A436,Data!$A$2:$L$4115,6,FALSE)</f>
        <v>successful</v>
      </c>
      <c r="C436" s="7">
        <f>VLOOKUP(A436,Data!$A$2:$L$4115,12,FALSE)</f>
        <v>75</v>
      </c>
      <c r="E436" s="7">
        <v>974</v>
      </c>
      <c r="F436" s="7" t="str">
        <f>VLOOKUP(E436,Data!$A$2:$L$4115,6,FALSE)</f>
        <v>failed</v>
      </c>
      <c r="G436" s="7">
        <f>VLOOKUP(E436,Data!$A$2:$L$4115,12,FALSE)</f>
        <v>3</v>
      </c>
    </row>
    <row r="437" spans="1:7" x14ac:dyDescent="0.25">
      <c r="A437" s="7">
        <v>835</v>
      </c>
      <c r="B437" s="7" t="str">
        <f>VLOOKUP(A437,Data!$A$2:$L$4115,6,FALSE)</f>
        <v>successful</v>
      </c>
      <c r="C437" s="7">
        <f>VLOOKUP(A437,Data!$A$2:$L$4115,12,FALSE)</f>
        <v>40</v>
      </c>
      <c r="E437" s="7">
        <v>975</v>
      </c>
      <c r="F437" s="7" t="str">
        <f>VLOOKUP(E437,Data!$A$2:$L$4115,6,FALSE)</f>
        <v>failed</v>
      </c>
      <c r="G437" s="7">
        <f>VLOOKUP(E437,Data!$A$2:$L$4115,12,FALSE)</f>
        <v>24</v>
      </c>
    </row>
    <row r="438" spans="1:7" x14ac:dyDescent="0.25">
      <c r="A438" s="7">
        <v>836</v>
      </c>
      <c r="B438" s="7" t="str">
        <f>VLOOKUP(A438,Data!$A$2:$L$4115,6,FALSE)</f>
        <v>successful</v>
      </c>
      <c r="C438" s="7">
        <f>VLOOKUP(A438,Data!$A$2:$L$4115,12,FALSE)</f>
        <v>46</v>
      </c>
      <c r="E438" s="7">
        <v>976</v>
      </c>
      <c r="F438" s="7" t="str">
        <f>VLOOKUP(E438,Data!$A$2:$L$4115,6,FALSE)</f>
        <v>failed</v>
      </c>
      <c r="G438" s="7">
        <f>VLOOKUP(E438,Data!$A$2:$L$4115,12,FALSE)</f>
        <v>18</v>
      </c>
    </row>
    <row r="439" spans="1:7" x14ac:dyDescent="0.25">
      <c r="A439" s="7">
        <v>837</v>
      </c>
      <c r="B439" s="7" t="str">
        <f>VLOOKUP(A439,Data!$A$2:$L$4115,6,FALSE)</f>
        <v>successful</v>
      </c>
      <c r="C439" s="7">
        <f>VLOOKUP(A439,Data!$A$2:$L$4115,12,FALSE)</f>
        <v>62</v>
      </c>
      <c r="E439" s="7">
        <v>977</v>
      </c>
      <c r="F439" s="7" t="str">
        <f>VLOOKUP(E439,Data!$A$2:$L$4115,6,FALSE)</f>
        <v>failed</v>
      </c>
      <c r="G439" s="7">
        <f>VLOOKUP(E439,Data!$A$2:$L$4115,12,FALSE)</f>
        <v>12</v>
      </c>
    </row>
    <row r="440" spans="1:7" x14ac:dyDescent="0.25">
      <c r="A440" s="7">
        <v>838</v>
      </c>
      <c r="B440" s="7" t="str">
        <f>VLOOKUP(A440,Data!$A$2:$L$4115,6,FALSE)</f>
        <v>successful</v>
      </c>
      <c r="C440" s="7">
        <f>VLOOKUP(A440,Data!$A$2:$L$4115,12,FALSE)</f>
        <v>61</v>
      </c>
      <c r="E440" s="7">
        <v>978</v>
      </c>
      <c r="F440" s="7" t="str">
        <f>VLOOKUP(E440,Data!$A$2:$L$4115,6,FALSE)</f>
        <v>failed</v>
      </c>
      <c r="G440" s="7">
        <f>VLOOKUP(E440,Data!$A$2:$L$4115,12,FALSE)</f>
        <v>123</v>
      </c>
    </row>
    <row r="441" spans="1:7" x14ac:dyDescent="0.25">
      <c r="A441" s="7">
        <v>839</v>
      </c>
      <c r="B441" s="7" t="str">
        <f>VLOOKUP(A441,Data!$A$2:$L$4115,6,FALSE)</f>
        <v>successful</v>
      </c>
      <c r="C441" s="7">
        <f>VLOOKUP(A441,Data!$A$2:$L$4115,12,FALSE)</f>
        <v>96</v>
      </c>
      <c r="E441" s="7">
        <v>979</v>
      </c>
      <c r="F441" s="7" t="str">
        <f>VLOOKUP(E441,Data!$A$2:$L$4115,6,FALSE)</f>
        <v>failed</v>
      </c>
      <c r="G441" s="7">
        <f>VLOOKUP(E441,Data!$A$2:$L$4115,12,FALSE)</f>
        <v>96</v>
      </c>
    </row>
    <row r="442" spans="1:7" x14ac:dyDescent="0.25">
      <c r="A442" s="7">
        <v>840</v>
      </c>
      <c r="B442" s="7" t="str">
        <f>VLOOKUP(A442,Data!$A$2:$L$4115,6,FALSE)</f>
        <v>successful</v>
      </c>
      <c r="C442" s="7">
        <f>VLOOKUP(A442,Data!$A$2:$L$4115,12,FALSE)</f>
        <v>190</v>
      </c>
      <c r="E442" s="7">
        <v>980</v>
      </c>
      <c r="F442" s="7" t="str">
        <f>VLOOKUP(E442,Data!$A$2:$L$4115,6,FALSE)</f>
        <v>failed</v>
      </c>
      <c r="G442" s="7">
        <f>VLOOKUP(E442,Data!$A$2:$L$4115,12,FALSE)</f>
        <v>31</v>
      </c>
    </row>
    <row r="443" spans="1:7" x14ac:dyDescent="0.25">
      <c r="A443" s="7">
        <v>841</v>
      </c>
      <c r="B443" s="7" t="str">
        <f>VLOOKUP(A443,Data!$A$2:$L$4115,6,FALSE)</f>
        <v>successful</v>
      </c>
      <c r="C443" s="7">
        <f>VLOOKUP(A443,Data!$A$2:$L$4115,12,FALSE)</f>
        <v>94</v>
      </c>
      <c r="E443" s="7">
        <v>981</v>
      </c>
      <c r="F443" s="7" t="str">
        <f>VLOOKUP(E443,Data!$A$2:$L$4115,6,FALSE)</f>
        <v>failed</v>
      </c>
      <c r="G443" s="7">
        <f>VLOOKUP(E443,Data!$A$2:$L$4115,12,FALSE)</f>
        <v>4</v>
      </c>
    </row>
    <row r="444" spans="1:7" x14ac:dyDescent="0.25">
      <c r="A444" s="7">
        <v>842</v>
      </c>
      <c r="B444" s="7" t="str">
        <f>VLOOKUP(A444,Data!$A$2:$L$4115,6,FALSE)</f>
        <v>successful</v>
      </c>
      <c r="C444" s="7">
        <f>VLOOKUP(A444,Data!$A$2:$L$4115,12,FALSE)</f>
        <v>39</v>
      </c>
      <c r="E444" s="7">
        <v>982</v>
      </c>
      <c r="F444" s="7" t="str">
        <f>VLOOKUP(E444,Data!$A$2:$L$4115,6,FALSE)</f>
        <v>failed</v>
      </c>
      <c r="G444" s="7">
        <f>VLOOKUP(E444,Data!$A$2:$L$4115,12,FALSE)</f>
        <v>3</v>
      </c>
    </row>
    <row r="445" spans="1:7" x14ac:dyDescent="0.25">
      <c r="A445" s="7">
        <v>843</v>
      </c>
      <c r="B445" s="7" t="str">
        <f>VLOOKUP(A445,Data!$A$2:$L$4115,6,FALSE)</f>
        <v>successful</v>
      </c>
      <c r="C445" s="7">
        <f>VLOOKUP(A445,Data!$A$2:$L$4115,12,FALSE)</f>
        <v>127</v>
      </c>
      <c r="E445" s="7">
        <v>983</v>
      </c>
      <c r="F445" s="7" t="str">
        <f>VLOOKUP(E445,Data!$A$2:$L$4115,6,FALSE)</f>
        <v>failed</v>
      </c>
      <c r="G445" s="7">
        <f>VLOOKUP(E445,Data!$A$2:$L$4115,12,FALSE)</f>
        <v>179</v>
      </c>
    </row>
    <row r="446" spans="1:7" x14ac:dyDescent="0.25">
      <c r="A446" s="7">
        <v>844</v>
      </c>
      <c r="B446" s="7" t="str">
        <f>VLOOKUP(A446,Data!$A$2:$L$4115,6,FALSE)</f>
        <v>successful</v>
      </c>
      <c r="C446" s="7">
        <f>VLOOKUP(A446,Data!$A$2:$L$4115,12,FALSE)</f>
        <v>159</v>
      </c>
      <c r="E446" s="7">
        <v>984</v>
      </c>
      <c r="F446" s="7" t="str">
        <f>VLOOKUP(E446,Data!$A$2:$L$4115,6,FALSE)</f>
        <v>failed</v>
      </c>
      <c r="G446" s="7">
        <f>VLOOKUP(E446,Data!$A$2:$L$4115,12,FALSE)</f>
        <v>3</v>
      </c>
    </row>
    <row r="447" spans="1:7" x14ac:dyDescent="0.25">
      <c r="A447" s="7">
        <v>845</v>
      </c>
      <c r="B447" s="7" t="str">
        <f>VLOOKUP(A447,Data!$A$2:$L$4115,6,FALSE)</f>
        <v>successful</v>
      </c>
      <c r="C447" s="7">
        <f>VLOOKUP(A447,Data!$A$2:$L$4115,12,FALSE)</f>
        <v>177</v>
      </c>
      <c r="E447" s="7">
        <v>985</v>
      </c>
      <c r="F447" s="7" t="str">
        <f>VLOOKUP(E447,Data!$A$2:$L$4115,6,FALSE)</f>
        <v>failed</v>
      </c>
      <c r="G447" s="7">
        <f>VLOOKUP(E447,Data!$A$2:$L$4115,12,FALSE)</f>
        <v>23</v>
      </c>
    </row>
    <row r="448" spans="1:7" x14ac:dyDescent="0.25">
      <c r="A448" s="7">
        <v>846</v>
      </c>
      <c r="B448" s="7" t="str">
        <f>VLOOKUP(A448,Data!$A$2:$L$4115,6,FALSE)</f>
        <v>successful</v>
      </c>
      <c r="C448" s="7">
        <f>VLOOKUP(A448,Data!$A$2:$L$4115,12,FALSE)</f>
        <v>47</v>
      </c>
      <c r="E448" s="7">
        <v>986</v>
      </c>
      <c r="F448" s="7" t="str">
        <f>VLOOKUP(E448,Data!$A$2:$L$4115,6,FALSE)</f>
        <v>failed</v>
      </c>
      <c r="G448" s="7">
        <f>VLOOKUP(E448,Data!$A$2:$L$4115,12,FALSE)</f>
        <v>23</v>
      </c>
    </row>
    <row r="449" spans="1:7" x14ac:dyDescent="0.25">
      <c r="A449" s="7">
        <v>847</v>
      </c>
      <c r="B449" s="7" t="str">
        <f>VLOOKUP(A449,Data!$A$2:$L$4115,6,FALSE)</f>
        <v>successful</v>
      </c>
      <c r="C449" s="7">
        <f>VLOOKUP(A449,Data!$A$2:$L$4115,12,FALSE)</f>
        <v>1</v>
      </c>
      <c r="E449" s="7">
        <v>987</v>
      </c>
      <c r="F449" s="7" t="str">
        <f>VLOOKUP(E449,Data!$A$2:$L$4115,6,FALSE)</f>
        <v>failed</v>
      </c>
      <c r="G449" s="7">
        <f>VLOOKUP(E449,Data!$A$2:$L$4115,12,FALSE)</f>
        <v>41</v>
      </c>
    </row>
    <row r="450" spans="1:7" x14ac:dyDescent="0.25">
      <c r="A450" s="7">
        <v>848</v>
      </c>
      <c r="B450" s="7" t="str">
        <f>VLOOKUP(A450,Data!$A$2:$L$4115,6,FALSE)</f>
        <v>successful</v>
      </c>
      <c r="C450" s="7">
        <f>VLOOKUP(A450,Data!$A$2:$L$4115,12,FALSE)</f>
        <v>16</v>
      </c>
      <c r="E450" s="7">
        <v>988</v>
      </c>
      <c r="F450" s="7" t="str">
        <f>VLOOKUP(E450,Data!$A$2:$L$4115,6,FALSE)</f>
        <v>failed</v>
      </c>
      <c r="G450" s="7">
        <f>VLOOKUP(E450,Data!$A$2:$L$4115,12,FALSE)</f>
        <v>0</v>
      </c>
    </row>
    <row r="451" spans="1:7" x14ac:dyDescent="0.25">
      <c r="A451" s="7">
        <v>849</v>
      </c>
      <c r="B451" s="7" t="str">
        <f>VLOOKUP(A451,Data!$A$2:$L$4115,6,FALSE)</f>
        <v>successful</v>
      </c>
      <c r="C451" s="7">
        <f>VLOOKUP(A451,Data!$A$2:$L$4115,12,FALSE)</f>
        <v>115</v>
      </c>
      <c r="E451" s="7">
        <v>989</v>
      </c>
      <c r="F451" s="7" t="str">
        <f>VLOOKUP(E451,Data!$A$2:$L$4115,6,FALSE)</f>
        <v>failed</v>
      </c>
      <c r="G451" s="7">
        <f>VLOOKUP(E451,Data!$A$2:$L$4115,12,FALSE)</f>
        <v>32</v>
      </c>
    </row>
    <row r="452" spans="1:7" x14ac:dyDescent="0.25">
      <c r="A452" s="7">
        <v>850</v>
      </c>
      <c r="B452" s="7" t="str">
        <f>VLOOKUP(A452,Data!$A$2:$L$4115,6,FALSE)</f>
        <v>successful</v>
      </c>
      <c r="C452" s="7">
        <f>VLOOKUP(A452,Data!$A$2:$L$4115,12,FALSE)</f>
        <v>133</v>
      </c>
      <c r="E452" s="7">
        <v>990</v>
      </c>
      <c r="F452" s="7" t="str">
        <f>VLOOKUP(E452,Data!$A$2:$L$4115,6,FALSE)</f>
        <v>failed</v>
      </c>
      <c r="G452" s="7">
        <f>VLOOKUP(E452,Data!$A$2:$L$4115,12,FALSE)</f>
        <v>2</v>
      </c>
    </row>
    <row r="453" spans="1:7" x14ac:dyDescent="0.25">
      <c r="A453" s="7">
        <v>851</v>
      </c>
      <c r="B453" s="7" t="str">
        <f>VLOOKUP(A453,Data!$A$2:$L$4115,6,FALSE)</f>
        <v>successful</v>
      </c>
      <c r="C453" s="7">
        <f>VLOOKUP(A453,Data!$A$2:$L$4115,12,FALSE)</f>
        <v>70</v>
      </c>
      <c r="E453" s="7">
        <v>991</v>
      </c>
      <c r="F453" s="7" t="str">
        <f>VLOOKUP(E453,Data!$A$2:$L$4115,6,FALSE)</f>
        <v>failed</v>
      </c>
      <c r="G453" s="7">
        <f>VLOOKUP(E453,Data!$A$2:$L$4115,12,FALSE)</f>
        <v>7</v>
      </c>
    </row>
    <row r="454" spans="1:7" x14ac:dyDescent="0.25">
      <c r="A454" s="7">
        <v>852</v>
      </c>
      <c r="B454" s="7" t="str">
        <f>VLOOKUP(A454,Data!$A$2:$L$4115,6,FALSE)</f>
        <v>successful</v>
      </c>
      <c r="C454" s="7">
        <f>VLOOKUP(A454,Data!$A$2:$L$4115,12,FALSE)</f>
        <v>62</v>
      </c>
      <c r="E454" s="7">
        <v>992</v>
      </c>
      <c r="F454" s="7" t="str">
        <f>VLOOKUP(E454,Data!$A$2:$L$4115,6,FALSE)</f>
        <v>failed</v>
      </c>
      <c r="G454" s="7">
        <f>VLOOKUP(E454,Data!$A$2:$L$4115,12,FALSE)</f>
        <v>4</v>
      </c>
    </row>
    <row r="455" spans="1:7" x14ac:dyDescent="0.25">
      <c r="A455" s="7">
        <v>853</v>
      </c>
      <c r="B455" s="7" t="str">
        <f>VLOOKUP(A455,Data!$A$2:$L$4115,6,FALSE)</f>
        <v>successful</v>
      </c>
      <c r="C455" s="7">
        <f>VLOOKUP(A455,Data!$A$2:$L$4115,12,FALSE)</f>
        <v>10</v>
      </c>
      <c r="E455" s="7">
        <v>993</v>
      </c>
      <c r="F455" s="7" t="str">
        <f>VLOOKUP(E455,Data!$A$2:$L$4115,6,FALSE)</f>
        <v>failed</v>
      </c>
      <c r="G455" s="7">
        <f>VLOOKUP(E455,Data!$A$2:$L$4115,12,FALSE)</f>
        <v>196</v>
      </c>
    </row>
    <row r="456" spans="1:7" x14ac:dyDescent="0.25">
      <c r="A456" s="7">
        <v>854</v>
      </c>
      <c r="B456" s="7" t="str">
        <f>VLOOKUP(A456,Data!$A$2:$L$4115,6,FALSE)</f>
        <v>successful</v>
      </c>
      <c r="C456" s="7">
        <f>VLOOKUP(A456,Data!$A$2:$L$4115,12,FALSE)</f>
        <v>499</v>
      </c>
      <c r="E456" s="7">
        <v>994</v>
      </c>
      <c r="F456" s="7" t="str">
        <f>VLOOKUP(E456,Data!$A$2:$L$4115,6,FALSE)</f>
        <v>failed</v>
      </c>
      <c r="G456" s="7">
        <f>VLOOKUP(E456,Data!$A$2:$L$4115,12,FALSE)</f>
        <v>11</v>
      </c>
    </row>
    <row r="457" spans="1:7" x14ac:dyDescent="0.25">
      <c r="A457" s="7">
        <v>855</v>
      </c>
      <c r="B457" s="7" t="str">
        <f>VLOOKUP(A457,Data!$A$2:$L$4115,6,FALSE)</f>
        <v>successful</v>
      </c>
      <c r="C457" s="7">
        <f>VLOOKUP(A457,Data!$A$2:$L$4115,12,FALSE)</f>
        <v>47</v>
      </c>
      <c r="E457" s="7">
        <v>995</v>
      </c>
      <c r="F457" s="7" t="str">
        <f>VLOOKUP(E457,Data!$A$2:$L$4115,6,FALSE)</f>
        <v>failed</v>
      </c>
      <c r="G457" s="7">
        <f>VLOOKUP(E457,Data!$A$2:$L$4115,12,FALSE)</f>
        <v>9</v>
      </c>
    </row>
    <row r="458" spans="1:7" x14ac:dyDescent="0.25">
      <c r="A458" s="7">
        <v>856</v>
      </c>
      <c r="B458" s="7" t="str">
        <f>VLOOKUP(A458,Data!$A$2:$L$4115,6,FALSE)</f>
        <v>successful</v>
      </c>
      <c r="C458" s="7">
        <f>VLOOKUP(A458,Data!$A$2:$L$4115,12,FALSE)</f>
        <v>28</v>
      </c>
      <c r="E458" s="7">
        <v>996</v>
      </c>
      <c r="F458" s="7" t="str">
        <f>VLOOKUP(E458,Data!$A$2:$L$4115,6,FALSE)</f>
        <v>failed</v>
      </c>
      <c r="G458" s="7">
        <f>VLOOKUP(E458,Data!$A$2:$L$4115,12,FALSE)</f>
        <v>5</v>
      </c>
    </row>
    <row r="459" spans="1:7" x14ac:dyDescent="0.25">
      <c r="A459" s="7">
        <v>857</v>
      </c>
      <c r="B459" s="7" t="str">
        <f>VLOOKUP(A459,Data!$A$2:$L$4115,6,FALSE)</f>
        <v>successful</v>
      </c>
      <c r="C459" s="7">
        <f>VLOOKUP(A459,Data!$A$2:$L$4115,12,FALSE)</f>
        <v>24</v>
      </c>
      <c r="E459" s="7">
        <v>997</v>
      </c>
      <c r="F459" s="7" t="str">
        <f>VLOOKUP(E459,Data!$A$2:$L$4115,6,FALSE)</f>
        <v>failed</v>
      </c>
      <c r="G459" s="7">
        <f>VLOOKUP(E459,Data!$A$2:$L$4115,12,FALSE)</f>
        <v>8</v>
      </c>
    </row>
    <row r="460" spans="1:7" x14ac:dyDescent="0.25">
      <c r="A460" s="7">
        <v>858</v>
      </c>
      <c r="B460" s="7" t="str">
        <f>VLOOKUP(A460,Data!$A$2:$L$4115,6,FALSE)</f>
        <v>successful</v>
      </c>
      <c r="C460" s="7">
        <f>VLOOKUP(A460,Data!$A$2:$L$4115,12,FALSE)</f>
        <v>76</v>
      </c>
      <c r="E460" s="7">
        <v>998</v>
      </c>
      <c r="F460" s="7" t="str">
        <f>VLOOKUP(E460,Data!$A$2:$L$4115,6,FALSE)</f>
        <v>failed</v>
      </c>
      <c r="G460" s="7">
        <f>VLOOKUP(E460,Data!$A$2:$L$4115,12,FALSE)</f>
        <v>229</v>
      </c>
    </row>
    <row r="461" spans="1:7" x14ac:dyDescent="0.25">
      <c r="A461" s="7">
        <v>859</v>
      </c>
      <c r="B461" s="7" t="str">
        <f>VLOOKUP(A461,Data!$A$2:$L$4115,6,FALSE)</f>
        <v>successful</v>
      </c>
      <c r="C461" s="7">
        <f>VLOOKUP(A461,Data!$A$2:$L$4115,12,FALSE)</f>
        <v>98</v>
      </c>
      <c r="E461" s="7">
        <v>999</v>
      </c>
      <c r="F461" s="7" t="str">
        <f>VLOOKUP(E461,Data!$A$2:$L$4115,6,FALSE)</f>
        <v>failed</v>
      </c>
      <c r="G461" s="7">
        <f>VLOOKUP(E461,Data!$A$2:$L$4115,12,FALSE)</f>
        <v>40</v>
      </c>
    </row>
    <row r="462" spans="1:7" x14ac:dyDescent="0.25">
      <c r="A462" s="7">
        <v>1020</v>
      </c>
      <c r="B462" s="7" t="str">
        <f>VLOOKUP(A462,Data!$A$2:$L$4115,6,FALSE)</f>
        <v>successful</v>
      </c>
      <c r="C462" s="7">
        <f>VLOOKUP(A462,Data!$A$2:$L$4115,12,FALSE)</f>
        <v>30</v>
      </c>
      <c r="E462" s="7">
        <v>1064</v>
      </c>
      <c r="F462" s="7" t="str">
        <f>VLOOKUP(E462,Data!$A$2:$L$4115,6,FALSE)</f>
        <v>failed</v>
      </c>
      <c r="G462" s="7">
        <f>VLOOKUP(E462,Data!$A$2:$L$4115,12,FALSE)</f>
        <v>123</v>
      </c>
    </row>
    <row r="463" spans="1:7" x14ac:dyDescent="0.25">
      <c r="A463" s="7">
        <v>1021</v>
      </c>
      <c r="B463" s="7" t="str">
        <f>VLOOKUP(A463,Data!$A$2:$L$4115,6,FALSE)</f>
        <v>successful</v>
      </c>
      <c r="C463" s="7">
        <f>VLOOKUP(A463,Data!$A$2:$L$4115,12,FALSE)</f>
        <v>478</v>
      </c>
      <c r="E463" s="7">
        <v>1065</v>
      </c>
      <c r="F463" s="7" t="str">
        <f>VLOOKUP(E463,Data!$A$2:$L$4115,6,FALSE)</f>
        <v>failed</v>
      </c>
      <c r="G463" s="7">
        <f>VLOOKUP(E463,Data!$A$2:$L$4115,12,FALSE)</f>
        <v>5</v>
      </c>
    </row>
    <row r="464" spans="1:7" x14ac:dyDescent="0.25">
      <c r="A464" s="7">
        <v>1022</v>
      </c>
      <c r="B464" s="7" t="str">
        <f>VLOOKUP(A464,Data!$A$2:$L$4115,6,FALSE)</f>
        <v>successful</v>
      </c>
      <c r="C464" s="7">
        <f>VLOOKUP(A464,Data!$A$2:$L$4115,12,FALSE)</f>
        <v>74</v>
      </c>
      <c r="E464" s="7">
        <v>1066</v>
      </c>
      <c r="F464" s="7" t="str">
        <f>VLOOKUP(E464,Data!$A$2:$L$4115,6,FALSE)</f>
        <v>failed</v>
      </c>
      <c r="G464" s="7">
        <f>VLOOKUP(E464,Data!$A$2:$L$4115,12,FALSE)</f>
        <v>148</v>
      </c>
    </row>
    <row r="465" spans="1:7" x14ac:dyDescent="0.25">
      <c r="A465" s="7">
        <v>1023</v>
      </c>
      <c r="B465" s="7" t="str">
        <f>VLOOKUP(A465,Data!$A$2:$L$4115,6,FALSE)</f>
        <v>successful</v>
      </c>
      <c r="C465" s="7">
        <f>VLOOKUP(A465,Data!$A$2:$L$4115,12,FALSE)</f>
        <v>131</v>
      </c>
      <c r="E465" s="7">
        <v>1067</v>
      </c>
      <c r="F465" s="7" t="str">
        <f>VLOOKUP(E465,Data!$A$2:$L$4115,6,FALSE)</f>
        <v>failed</v>
      </c>
      <c r="G465" s="7">
        <f>VLOOKUP(E465,Data!$A$2:$L$4115,12,FALSE)</f>
        <v>10</v>
      </c>
    </row>
    <row r="466" spans="1:7" x14ac:dyDescent="0.25">
      <c r="A466" s="7">
        <v>1024</v>
      </c>
      <c r="B466" s="7" t="str">
        <f>VLOOKUP(A466,Data!$A$2:$L$4115,6,FALSE)</f>
        <v>successful</v>
      </c>
      <c r="C466" s="7">
        <f>VLOOKUP(A466,Data!$A$2:$L$4115,12,FALSE)</f>
        <v>61</v>
      </c>
      <c r="E466" s="7">
        <v>1068</v>
      </c>
      <c r="F466" s="7" t="str">
        <f>VLOOKUP(E466,Data!$A$2:$L$4115,6,FALSE)</f>
        <v>failed</v>
      </c>
      <c r="G466" s="7">
        <f>VLOOKUP(E466,Data!$A$2:$L$4115,12,FALSE)</f>
        <v>4</v>
      </c>
    </row>
    <row r="467" spans="1:7" x14ac:dyDescent="0.25">
      <c r="A467" s="7">
        <v>1025</v>
      </c>
      <c r="B467" s="7" t="str">
        <f>VLOOKUP(A467,Data!$A$2:$L$4115,6,FALSE)</f>
        <v>successful</v>
      </c>
      <c r="C467" s="7">
        <f>VLOOKUP(A467,Data!$A$2:$L$4115,12,FALSE)</f>
        <v>1071</v>
      </c>
      <c r="E467" s="7">
        <v>1069</v>
      </c>
      <c r="F467" s="7" t="str">
        <f>VLOOKUP(E467,Data!$A$2:$L$4115,6,FALSE)</f>
        <v>failed</v>
      </c>
      <c r="G467" s="7">
        <f>VLOOKUP(E467,Data!$A$2:$L$4115,12,FALSE)</f>
        <v>21</v>
      </c>
    </row>
    <row r="468" spans="1:7" x14ac:dyDescent="0.25">
      <c r="A468" s="7">
        <v>1026</v>
      </c>
      <c r="B468" s="7" t="str">
        <f>VLOOKUP(A468,Data!$A$2:$L$4115,6,FALSE)</f>
        <v>successful</v>
      </c>
      <c r="C468" s="7">
        <f>VLOOKUP(A468,Data!$A$2:$L$4115,12,FALSE)</f>
        <v>122</v>
      </c>
      <c r="E468" s="7">
        <v>1070</v>
      </c>
      <c r="F468" s="7" t="str">
        <f>VLOOKUP(E468,Data!$A$2:$L$4115,6,FALSE)</f>
        <v>failed</v>
      </c>
      <c r="G468" s="7">
        <f>VLOOKUP(E468,Data!$A$2:$L$4115,12,FALSE)</f>
        <v>2</v>
      </c>
    </row>
    <row r="469" spans="1:7" x14ac:dyDescent="0.25">
      <c r="A469" s="7">
        <v>1027</v>
      </c>
      <c r="B469" s="7" t="str">
        <f>VLOOKUP(A469,Data!$A$2:$L$4115,6,FALSE)</f>
        <v>successful</v>
      </c>
      <c r="C469" s="7">
        <f>VLOOKUP(A469,Data!$A$2:$L$4115,12,FALSE)</f>
        <v>111</v>
      </c>
      <c r="E469" s="7">
        <v>1071</v>
      </c>
      <c r="F469" s="7" t="str">
        <f>VLOOKUP(E469,Data!$A$2:$L$4115,6,FALSE)</f>
        <v>failed</v>
      </c>
      <c r="G469" s="7">
        <f>VLOOKUP(E469,Data!$A$2:$L$4115,12,FALSE)</f>
        <v>0</v>
      </c>
    </row>
    <row r="470" spans="1:7" x14ac:dyDescent="0.25">
      <c r="A470" s="7">
        <v>1028</v>
      </c>
      <c r="B470" s="7" t="str">
        <f>VLOOKUP(A470,Data!$A$2:$L$4115,6,FALSE)</f>
        <v>successful</v>
      </c>
      <c r="C470" s="7">
        <f>VLOOKUP(A470,Data!$A$2:$L$4115,12,FALSE)</f>
        <v>255</v>
      </c>
      <c r="E470" s="7">
        <v>1072</v>
      </c>
      <c r="F470" s="7" t="str">
        <f>VLOOKUP(E470,Data!$A$2:$L$4115,6,FALSE)</f>
        <v>failed</v>
      </c>
      <c r="G470" s="7">
        <f>VLOOKUP(E470,Data!$A$2:$L$4115,12,FALSE)</f>
        <v>4</v>
      </c>
    </row>
    <row r="471" spans="1:7" x14ac:dyDescent="0.25">
      <c r="A471" s="7">
        <v>1029</v>
      </c>
      <c r="B471" s="7" t="str">
        <f>VLOOKUP(A471,Data!$A$2:$L$4115,6,FALSE)</f>
        <v>successful</v>
      </c>
      <c r="C471" s="7">
        <f>VLOOKUP(A471,Data!$A$2:$L$4115,12,FALSE)</f>
        <v>141</v>
      </c>
      <c r="E471" s="7">
        <v>1073</v>
      </c>
      <c r="F471" s="7" t="str">
        <f>VLOOKUP(E471,Data!$A$2:$L$4115,6,FALSE)</f>
        <v>failed</v>
      </c>
      <c r="G471" s="7">
        <f>VLOOKUP(E471,Data!$A$2:$L$4115,12,FALSE)</f>
        <v>1</v>
      </c>
    </row>
    <row r="472" spans="1:7" x14ac:dyDescent="0.25">
      <c r="A472" s="7">
        <v>1030</v>
      </c>
      <c r="B472" s="7" t="str">
        <f>VLOOKUP(A472,Data!$A$2:$L$4115,6,FALSE)</f>
        <v>successful</v>
      </c>
      <c r="C472" s="7">
        <f>VLOOKUP(A472,Data!$A$2:$L$4115,12,FALSE)</f>
        <v>159</v>
      </c>
      <c r="E472" s="7">
        <v>1074</v>
      </c>
      <c r="F472" s="7" t="str">
        <f>VLOOKUP(E472,Data!$A$2:$L$4115,6,FALSE)</f>
        <v>failed</v>
      </c>
      <c r="G472" s="7">
        <f>VLOOKUP(E472,Data!$A$2:$L$4115,12,FALSE)</f>
        <v>30</v>
      </c>
    </row>
    <row r="473" spans="1:7" x14ac:dyDescent="0.25">
      <c r="A473" s="7">
        <v>1031</v>
      </c>
      <c r="B473" s="7" t="str">
        <f>VLOOKUP(A473,Data!$A$2:$L$4115,6,FALSE)</f>
        <v>successful</v>
      </c>
      <c r="C473" s="7">
        <f>VLOOKUP(A473,Data!$A$2:$L$4115,12,FALSE)</f>
        <v>99</v>
      </c>
      <c r="E473" s="7">
        <v>1075</v>
      </c>
      <c r="F473" s="7" t="str">
        <f>VLOOKUP(E473,Data!$A$2:$L$4115,6,FALSE)</f>
        <v>failed</v>
      </c>
      <c r="G473" s="7">
        <f>VLOOKUP(E473,Data!$A$2:$L$4115,12,FALSE)</f>
        <v>3</v>
      </c>
    </row>
    <row r="474" spans="1:7" x14ac:dyDescent="0.25">
      <c r="A474" s="7">
        <v>1032</v>
      </c>
      <c r="B474" s="7" t="str">
        <f>VLOOKUP(A474,Data!$A$2:$L$4115,6,FALSE)</f>
        <v>successful</v>
      </c>
      <c r="C474" s="7">
        <f>VLOOKUP(A474,Data!$A$2:$L$4115,12,FALSE)</f>
        <v>96</v>
      </c>
      <c r="E474" s="7">
        <v>1076</v>
      </c>
      <c r="F474" s="7" t="str">
        <f>VLOOKUP(E474,Data!$A$2:$L$4115,6,FALSE)</f>
        <v>failed</v>
      </c>
      <c r="G474" s="7">
        <f>VLOOKUP(E474,Data!$A$2:$L$4115,12,FALSE)</f>
        <v>975</v>
      </c>
    </row>
    <row r="475" spans="1:7" x14ac:dyDescent="0.25">
      <c r="A475" s="7">
        <v>1033</v>
      </c>
      <c r="B475" s="7" t="str">
        <f>VLOOKUP(A475,Data!$A$2:$L$4115,6,FALSE)</f>
        <v>successful</v>
      </c>
      <c r="C475" s="7">
        <f>VLOOKUP(A475,Data!$A$2:$L$4115,12,FALSE)</f>
        <v>27</v>
      </c>
      <c r="E475" s="7">
        <v>1077</v>
      </c>
      <c r="F475" s="7" t="str">
        <f>VLOOKUP(E475,Data!$A$2:$L$4115,6,FALSE)</f>
        <v>failed</v>
      </c>
      <c r="G475" s="7">
        <f>VLOOKUP(E475,Data!$A$2:$L$4115,12,FALSE)</f>
        <v>167</v>
      </c>
    </row>
    <row r="476" spans="1:7" x14ac:dyDescent="0.25">
      <c r="A476" s="7">
        <v>1034</v>
      </c>
      <c r="B476" s="7" t="str">
        <f>VLOOKUP(A476,Data!$A$2:$L$4115,6,FALSE)</f>
        <v>successful</v>
      </c>
      <c r="C476" s="7">
        <f>VLOOKUP(A476,Data!$A$2:$L$4115,12,FALSE)</f>
        <v>166</v>
      </c>
      <c r="E476" s="7">
        <v>1078</v>
      </c>
      <c r="F476" s="7" t="str">
        <f>VLOOKUP(E476,Data!$A$2:$L$4115,6,FALSE)</f>
        <v>failed</v>
      </c>
      <c r="G476" s="7">
        <f>VLOOKUP(E476,Data!$A$2:$L$4115,12,FALSE)</f>
        <v>5</v>
      </c>
    </row>
    <row r="477" spans="1:7" x14ac:dyDescent="0.25">
      <c r="A477" s="7">
        <v>1035</v>
      </c>
      <c r="B477" s="7" t="str">
        <f>VLOOKUP(A477,Data!$A$2:$L$4115,6,FALSE)</f>
        <v>successful</v>
      </c>
      <c r="C477" s="7">
        <f>VLOOKUP(A477,Data!$A$2:$L$4115,12,FALSE)</f>
        <v>76</v>
      </c>
      <c r="E477" s="7">
        <v>1079</v>
      </c>
      <c r="F477" s="7" t="str">
        <f>VLOOKUP(E477,Data!$A$2:$L$4115,6,FALSE)</f>
        <v>failed</v>
      </c>
      <c r="G477" s="7">
        <f>VLOOKUP(E477,Data!$A$2:$L$4115,12,FALSE)</f>
        <v>18</v>
      </c>
    </row>
    <row r="478" spans="1:7" x14ac:dyDescent="0.25">
      <c r="A478" s="7">
        <v>1036</v>
      </c>
      <c r="B478" s="7" t="str">
        <f>VLOOKUP(A478,Data!$A$2:$L$4115,6,FALSE)</f>
        <v>successful</v>
      </c>
      <c r="C478" s="7">
        <f>VLOOKUP(A478,Data!$A$2:$L$4115,12,FALSE)</f>
        <v>211</v>
      </c>
      <c r="E478" s="7">
        <v>1080</v>
      </c>
      <c r="F478" s="7" t="str">
        <f>VLOOKUP(E478,Data!$A$2:$L$4115,6,FALSE)</f>
        <v>failed</v>
      </c>
      <c r="G478" s="7">
        <f>VLOOKUP(E478,Data!$A$2:$L$4115,12,FALSE)</f>
        <v>98</v>
      </c>
    </row>
    <row r="479" spans="1:7" x14ac:dyDescent="0.25">
      <c r="A479" s="7">
        <v>1037</v>
      </c>
      <c r="B479" s="7" t="str">
        <f>VLOOKUP(A479,Data!$A$2:$L$4115,6,FALSE)</f>
        <v>successful</v>
      </c>
      <c r="C479" s="7">
        <f>VLOOKUP(A479,Data!$A$2:$L$4115,12,FALSE)</f>
        <v>21</v>
      </c>
      <c r="E479" s="7">
        <v>1081</v>
      </c>
      <c r="F479" s="7" t="str">
        <f>VLOOKUP(E479,Data!$A$2:$L$4115,6,FALSE)</f>
        <v>failed</v>
      </c>
      <c r="G479" s="7">
        <f>VLOOKUP(E479,Data!$A$2:$L$4115,12,FALSE)</f>
        <v>4</v>
      </c>
    </row>
    <row r="480" spans="1:7" x14ac:dyDescent="0.25">
      <c r="A480" s="7">
        <v>1038</v>
      </c>
      <c r="B480" s="7" t="str">
        <f>VLOOKUP(A480,Data!$A$2:$L$4115,6,FALSE)</f>
        <v>successful</v>
      </c>
      <c r="C480" s="7">
        <f>VLOOKUP(A480,Data!$A$2:$L$4115,12,FALSE)</f>
        <v>61</v>
      </c>
      <c r="E480" s="7">
        <v>1082</v>
      </c>
      <c r="F480" s="7" t="str">
        <f>VLOOKUP(E480,Data!$A$2:$L$4115,6,FALSE)</f>
        <v>failed</v>
      </c>
      <c r="G480" s="7">
        <f>VLOOKUP(E480,Data!$A$2:$L$4115,12,FALSE)</f>
        <v>3</v>
      </c>
    </row>
    <row r="481" spans="1:7" x14ac:dyDescent="0.25">
      <c r="A481" s="7">
        <v>1039</v>
      </c>
      <c r="B481" s="7" t="str">
        <f>VLOOKUP(A481,Data!$A$2:$L$4115,6,FALSE)</f>
        <v>successful</v>
      </c>
      <c r="C481" s="7">
        <f>VLOOKUP(A481,Data!$A$2:$L$4115,12,FALSE)</f>
        <v>30</v>
      </c>
      <c r="E481" s="7">
        <v>1083</v>
      </c>
      <c r="F481" s="7" t="str">
        <f>VLOOKUP(E481,Data!$A$2:$L$4115,6,FALSE)</f>
        <v>failed</v>
      </c>
      <c r="G481" s="7">
        <f>VLOOKUP(E481,Data!$A$2:$L$4115,12,FALSE)</f>
        <v>1</v>
      </c>
    </row>
    <row r="482" spans="1:7" x14ac:dyDescent="0.25">
      <c r="A482" s="7">
        <v>1184</v>
      </c>
      <c r="B482" s="7" t="str">
        <f>VLOOKUP(A482,Data!$A$2:$L$4115,6,FALSE)</f>
        <v>successful</v>
      </c>
      <c r="C482" s="7">
        <f>VLOOKUP(A482,Data!$A$2:$L$4115,12,FALSE)</f>
        <v>375</v>
      </c>
      <c r="E482" s="7">
        <v>1084</v>
      </c>
      <c r="F482" s="7" t="str">
        <f>VLOOKUP(E482,Data!$A$2:$L$4115,6,FALSE)</f>
        <v>failed</v>
      </c>
      <c r="G482" s="7">
        <f>VLOOKUP(E482,Data!$A$2:$L$4115,12,FALSE)</f>
        <v>0</v>
      </c>
    </row>
    <row r="483" spans="1:7" x14ac:dyDescent="0.25">
      <c r="A483" s="7">
        <v>1185</v>
      </c>
      <c r="B483" s="7" t="str">
        <f>VLOOKUP(A483,Data!$A$2:$L$4115,6,FALSE)</f>
        <v>successful</v>
      </c>
      <c r="C483" s="7">
        <f>VLOOKUP(A483,Data!$A$2:$L$4115,12,FALSE)</f>
        <v>111</v>
      </c>
      <c r="E483" s="7">
        <v>1085</v>
      </c>
      <c r="F483" s="7" t="str">
        <f>VLOOKUP(E483,Data!$A$2:$L$4115,6,FALSE)</f>
        <v>failed</v>
      </c>
      <c r="G483" s="7">
        <f>VLOOKUP(E483,Data!$A$2:$L$4115,12,FALSE)</f>
        <v>9</v>
      </c>
    </row>
    <row r="484" spans="1:7" x14ac:dyDescent="0.25">
      <c r="A484" s="7">
        <v>1186</v>
      </c>
      <c r="B484" s="7" t="str">
        <f>VLOOKUP(A484,Data!$A$2:$L$4115,6,FALSE)</f>
        <v>successful</v>
      </c>
      <c r="C484" s="7">
        <f>VLOOKUP(A484,Data!$A$2:$L$4115,12,FALSE)</f>
        <v>123</v>
      </c>
      <c r="E484" s="7">
        <v>1086</v>
      </c>
      <c r="F484" s="7" t="str">
        <f>VLOOKUP(E484,Data!$A$2:$L$4115,6,FALSE)</f>
        <v>failed</v>
      </c>
      <c r="G484" s="7">
        <f>VLOOKUP(E484,Data!$A$2:$L$4115,12,FALSE)</f>
        <v>2</v>
      </c>
    </row>
    <row r="485" spans="1:7" x14ac:dyDescent="0.25">
      <c r="A485" s="7">
        <v>1187</v>
      </c>
      <c r="B485" s="7" t="str">
        <f>VLOOKUP(A485,Data!$A$2:$L$4115,6,FALSE)</f>
        <v>successful</v>
      </c>
      <c r="C485" s="7">
        <f>VLOOKUP(A485,Data!$A$2:$L$4115,12,FALSE)</f>
        <v>70</v>
      </c>
      <c r="E485" s="7">
        <v>1087</v>
      </c>
      <c r="F485" s="7" t="str">
        <f>VLOOKUP(E485,Data!$A$2:$L$4115,6,FALSE)</f>
        <v>failed</v>
      </c>
      <c r="G485" s="7">
        <f>VLOOKUP(E485,Data!$A$2:$L$4115,12,FALSE)</f>
        <v>0</v>
      </c>
    </row>
    <row r="486" spans="1:7" x14ac:dyDescent="0.25">
      <c r="A486" s="7">
        <v>1188</v>
      </c>
      <c r="B486" s="7" t="str">
        <f>VLOOKUP(A486,Data!$A$2:$L$4115,6,FALSE)</f>
        <v>successful</v>
      </c>
      <c r="C486" s="7">
        <f>VLOOKUP(A486,Data!$A$2:$L$4115,12,FALSE)</f>
        <v>85</v>
      </c>
      <c r="E486" s="7">
        <v>1088</v>
      </c>
      <c r="F486" s="7" t="str">
        <f>VLOOKUP(E486,Data!$A$2:$L$4115,6,FALSE)</f>
        <v>failed</v>
      </c>
      <c r="G486" s="7">
        <f>VLOOKUP(E486,Data!$A$2:$L$4115,12,FALSE)</f>
        <v>147</v>
      </c>
    </row>
    <row r="487" spans="1:7" x14ac:dyDescent="0.25">
      <c r="A487" s="7">
        <v>1189</v>
      </c>
      <c r="B487" s="7" t="str">
        <f>VLOOKUP(A487,Data!$A$2:$L$4115,6,FALSE)</f>
        <v>successful</v>
      </c>
      <c r="C487" s="7">
        <f>VLOOKUP(A487,Data!$A$2:$L$4115,12,FALSE)</f>
        <v>86</v>
      </c>
      <c r="E487" s="7">
        <v>1089</v>
      </c>
      <c r="F487" s="7" t="str">
        <f>VLOOKUP(E487,Data!$A$2:$L$4115,6,FALSE)</f>
        <v>failed</v>
      </c>
      <c r="G487" s="7">
        <f>VLOOKUP(E487,Data!$A$2:$L$4115,12,FALSE)</f>
        <v>49</v>
      </c>
    </row>
    <row r="488" spans="1:7" x14ac:dyDescent="0.25">
      <c r="A488" s="7">
        <v>1190</v>
      </c>
      <c r="B488" s="7" t="str">
        <f>VLOOKUP(A488,Data!$A$2:$L$4115,6,FALSE)</f>
        <v>successful</v>
      </c>
      <c r="C488" s="7">
        <f>VLOOKUP(A488,Data!$A$2:$L$4115,12,FALSE)</f>
        <v>13</v>
      </c>
      <c r="E488" s="7">
        <v>1090</v>
      </c>
      <c r="F488" s="7" t="str">
        <f>VLOOKUP(E488,Data!$A$2:$L$4115,6,FALSE)</f>
        <v>failed</v>
      </c>
      <c r="G488" s="7">
        <f>VLOOKUP(E488,Data!$A$2:$L$4115,12,FALSE)</f>
        <v>1</v>
      </c>
    </row>
    <row r="489" spans="1:7" x14ac:dyDescent="0.25">
      <c r="A489" s="7">
        <v>1191</v>
      </c>
      <c r="B489" s="7" t="str">
        <f>VLOOKUP(A489,Data!$A$2:$L$4115,6,FALSE)</f>
        <v>successful</v>
      </c>
      <c r="C489" s="7">
        <f>VLOOKUP(A489,Data!$A$2:$L$4115,12,FALSE)</f>
        <v>33</v>
      </c>
      <c r="E489" s="7">
        <v>1091</v>
      </c>
      <c r="F489" s="7" t="str">
        <f>VLOOKUP(E489,Data!$A$2:$L$4115,6,FALSE)</f>
        <v>failed</v>
      </c>
      <c r="G489" s="7">
        <f>VLOOKUP(E489,Data!$A$2:$L$4115,12,FALSE)</f>
        <v>2</v>
      </c>
    </row>
    <row r="490" spans="1:7" x14ac:dyDescent="0.25">
      <c r="A490" s="7">
        <v>1192</v>
      </c>
      <c r="B490" s="7" t="str">
        <f>VLOOKUP(A490,Data!$A$2:$L$4115,6,FALSE)</f>
        <v>successful</v>
      </c>
      <c r="C490" s="7">
        <f>VLOOKUP(A490,Data!$A$2:$L$4115,12,FALSE)</f>
        <v>15</v>
      </c>
      <c r="E490" s="7">
        <v>1092</v>
      </c>
      <c r="F490" s="7" t="str">
        <f>VLOOKUP(E490,Data!$A$2:$L$4115,6,FALSE)</f>
        <v>failed</v>
      </c>
      <c r="G490" s="7">
        <f>VLOOKUP(E490,Data!$A$2:$L$4115,12,FALSE)</f>
        <v>7</v>
      </c>
    </row>
    <row r="491" spans="1:7" x14ac:dyDescent="0.25">
      <c r="A491" s="7">
        <v>1193</v>
      </c>
      <c r="B491" s="7" t="str">
        <f>VLOOKUP(A491,Data!$A$2:$L$4115,6,FALSE)</f>
        <v>successful</v>
      </c>
      <c r="C491" s="7">
        <f>VLOOKUP(A491,Data!$A$2:$L$4115,12,FALSE)</f>
        <v>273</v>
      </c>
      <c r="E491" s="7">
        <v>1093</v>
      </c>
      <c r="F491" s="7" t="str">
        <f>VLOOKUP(E491,Data!$A$2:$L$4115,6,FALSE)</f>
        <v>failed</v>
      </c>
      <c r="G491" s="7">
        <f>VLOOKUP(E491,Data!$A$2:$L$4115,12,FALSE)</f>
        <v>4</v>
      </c>
    </row>
    <row r="492" spans="1:7" x14ac:dyDescent="0.25">
      <c r="A492" s="7">
        <v>1194</v>
      </c>
      <c r="B492" s="7" t="str">
        <f>VLOOKUP(A492,Data!$A$2:$L$4115,6,FALSE)</f>
        <v>successful</v>
      </c>
      <c r="C492" s="7">
        <f>VLOOKUP(A492,Data!$A$2:$L$4115,12,FALSE)</f>
        <v>714</v>
      </c>
      <c r="E492" s="7">
        <v>1094</v>
      </c>
      <c r="F492" s="7" t="str">
        <f>VLOOKUP(E492,Data!$A$2:$L$4115,6,FALSE)</f>
        <v>failed</v>
      </c>
      <c r="G492" s="7">
        <f>VLOOKUP(E492,Data!$A$2:$L$4115,12,FALSE)</f>
        <v>27</v>
      </c>
    </row>
    <row r="493" spans="1:7" x14ac:dyDescent="0.25">
      <c r="A493" s="7">
        <v>1195</v>
      </c>
      <c r="B493" s="7" t="str">
        <f>VLOOKUP(A493,Data!$A$2:$L$4115,6,FALSE)</f>
        <v>successful</v>
      </c>
      <c r="C493" s="7">
        <f>VLOOKUP(A493,Data!$A$2:$L$4115,12,FALSE)</f>
        <v>170</v>
      </c>
      <c r="E493" s="7">
        <v>1095</v>
      </c>
      <c r="F493" s="7" t="str">
        <f>VLOOKUP(E493,Data!$A$2:$L$4115,6,FALSE)</f>
        <v>failed</v>
      </c>
      <c r="G493" s="7">
        <f>VLOOKUP(E493,Data!$A$2:$L$4115,12,FALSE)</f>
        <v>94</v>
      </c>
    </row>
    <row r="494" spans="1:7" x14ac:dyDescent="0.25">
      <c r="A494" s="7">
        <v>1196</v>
      </c>
      <c r="B494" s="7" t="str">
        <f>VLOOKUP(A494,Data!$A$2:$L$4115,6,FALSE)</f>
        <v>successful</v>
      </c>
      <c r="C494" s="7">
        <f>VLOOKUP(A494,Data!$A$2:$L$4115,12,FALSE)</f>
        <v>512</v>
      </c>
      <c r="E494" s="7">
        <v>1096</v>
      </c>
      <c r="F494" s="7" t="str">
        <f>VLOOKUP(E494,Data!$A$2:$L$4115,6,FALSE)</f>
        <v>failed</v>
      </c>
      <c r="G494" s="7">
        <f>VLOOKUP(E494,Data!$A$2:$L$4115,12,FALSE)</f>
        <v>29</v>
      </c>
    </row>
    <row r="495" spans="1:7" x14ac:dyDescent="0.25">
      <c r="A495" s="7">
        <v>1197</v>
      </c>
      <c r="B495" s="7" t="str">
        <f>VLOOKUP(A495,Data!$A$2:$L$4115,6,FALSE)</f>
        <v>successful</v>
      </c>
      <c r="C495" s="7">
        <f>VLOOKUP(A495,Data!$A$2:$L$4115,12,FALSE)</f>
        <v>314</v>
      </c>
      <c r="E495" s="7">
        <v>1097</v>
      </c>
      <c r="F495" s="7" t="str">
        <f>VLOOKUP(E495,Data!$A$2:$L$4115,6,FALSE)</f>
        <v>failed</v>
      </c>
      <c r="G495" s="7">
        <f>VLOOKUP(E495,Data!$A$2:$L$4115,12,FALSE)</f>
        <v>7</v>
      </c>
    </row>
    <row r="496" spans="1:7" x14ac:dyDescent="0.25">
      <c r="A496" s="7">
        <v>1198</v>
      </c>
      <c r="B496" s="7" t="str">
        <f>VLOOKUP(A496,Data!$A$2:$L$4115,6,FALSE)</f>
        <v>successful</v>
      </c>
      <c r="C496" s="7">
        <f>VLOOKUP(A496,Data!$A$2:$L$4115,12,FALSE)</f>
        <v>167</v>
      </c>
      <c r="E496" s="7">
        <v>1098</v>
      </c>
      <c r="F496" s="7" t="str">
        <f>VLOOKUP(E496,Data!$A$2:$L$4115,6,FALSE)</f>
        <v>failed</v>
      </c>
      <c r="G496" s="7">
        <f>VLOOKUP(E496,Data!$A$2:$L$4115,12,FALSE)</f>
        <v>22</v>
      </c>
    </row>
    <row r="497" spans="1:7" x14ac:dyDescent="0.25">
      <c r="A497" s="7">
        <v>1199</v>
      </c>
      <c r="B497" s="7" t="str">
        <f>VLOOKUP(A497,Data!$A$2:$L$4115,6,FALSE)</f>
        <v>successful</v>
      </c>
      <c r="C497" s="7">
        <f>VLOOKUP(A497,Data!$A$2:$L$4115,12,FALSE)</f>
        <v>9</v>
      </c>
      <c r="E497" s="7">
        <v>1099</v>
      </c>
      <c r="F497" s="7" t="str">
        <f>VLOOKUP(E497,Data!$A$2:$L$4115,6,FALSE)</f>
        <v>failed</v>
      </c>
      <c r="G497" s="7">
        <f>VLOOKUP(E497,Data!$A$2:$L$4115,12,FALSE)</f>
        <v>1</v>
      </c>
    </row>
    <row r="498" spans="1:7" x14ac:dyDescent="0.25">
      <c r="A498" s="7">
        <v>1200</v>
      </c>
      <c r="B498" s="7" t="str">
        <f>VLOOKUP(A498,Data!$A$2:$L$4115,6,FALSE)</f>
        <v>successful</v>
      </c>
      <c r="C498" s="7">
        <f>VLOOKUP(A498,Data!$A$2:$L$4115,12,FALSE)</f>
        <v>103</v>
      </c>
      <c r="E498" s="7">
        <v>1100</v>
      </c>
      <c r="F498" s="7" t="str">
        <f>VLOOKUP(E498,Data!$A$2:$L$4115,6,FALSE)</f>
        <v>failed</v>
      </c>
      <c r="G498" s="7">
        <f>VLOOKUP(E498,Data!$A$2:$L$4115,12,FALSE)</f>
        <v>10</v>
      </c>
    </row>
    <row r="499" spans="1:7" x14ac:dyDescent="0.25">
      <c r="A499" s="7">
        <v>1201</v>
      </c>
      <c r="B499" s="7" t="str">
        <f>VLOOKUP(A499,Data!$A$2:$L$4115,6,FALSE)</f>
        <v>successful</v>
      </c>
      <c r="C499" s="7">
        <f>VLOOKUP(A499,Data!$A$2:$L$4115,12,FALSE)</f>
        <v>111</v>
      </c>
      <c r="E499" s="7">
        <v>1101</v>
      </c>
      <c r="F499" s="7" t="str">
        <f>VLOOKUP(E499,Data!$A$2:$L$4115,6,FALSE)</f>
        <v>failed</v>
      </c>
      <c r="G499" s="7">
        <f>VLOOKUP(E499,Data!$A$2:$L$4115,12,FALSE)</f>
        <v>6</v>
      </c>
    </row>
    <row r="500" spans="1:7" x14ac:dyDescent="0.25">
      <c r="A500" s="7">
        <v>1202</v>
      </c>
      <c r="B500" s="7" t="str">
        <f>VLOOKUP(A500,Data!$A$2:$L$4115,6,FALSE)</f>
        <v>successful</v>
      </c>
      <c r="C500" s="7">
        <f>VLOOKUP(A500,Data!$A$2:$L$4115,12,FALSE)</f>
        <v>271</v>
      </c>
      <c r="E500" s="7">
        <v>1102</v>
      </c>
      <c r="F500" s="7" t="str">
        <f>VLOOKUP(E500,Data!$A$2:$L$4115,6,FALSE)</f>
        <v>failed</v>
      </c>
      <c r="G500" s="7">
        <f>VLOOKUP(E500,Data!$A$2:$L$4115,12,FALSE)</f>
        <v>24</v>
      </c>
    </row>
    <row r="501" spans="1:7" x14ac:dyDescent="0.25">
      <c r="A501" s="7">
        <v>1203</v>
      </c>
      <c r="B501" s="7" t="str">
        <f>VLOOKUP(A501,Data!$A$2:$L$4115,6,FALSE)</f>
        <v>successful</v>
      </c>
      <c r="C501" s="7">
        <f>VLOOKUP(A501,Data!$A$2:$L$4115,12,FALSE)</f>
        <v>101</v>
      </c>
      <c r="E501" s="7">
        <v>1103</v>
      </c>
      <c r="F501" s="7" t="str">
        <f>VLOOKUP(E501,Data!$A$2:$L$4115,6,FALSE)</f>
        <v>failed</v>
      </c>
      <c r="G501" s="7">
        <f>VLOOKUP(E501,Data!$A$2:$L$4115,12,FALSE)</f>
        <v>15</v>
      </c>
    </row>
    <row r="502" spans="1:7" x14ac:dyDescent="0.25">
      <c r="A502" s="7">
        <v>1204</v>
      </c>
      <c r="B502" s="7" t="str">
        <f>VLOOKUP(A502,Data!$A$2:$L$4115,6,FALSE)</f>
        <v>successful</v>
      </c>
      <c r="C502" s="7">
        <f>VLOOKUP(A502,Data!$A$2:$L$4115,12,FALSE)</f>
        <v>57</v>
      </c>
      <c r="E502" s="7">
        <v>1104</v>
      </c>
      <c r="F502" s="7" t="str">
        <f>VLOOKUP(E502,Data!$A$2:$L$4115,6,FALSE)</f>
        <v>failed</v>
      </c>
      <c r="G502" s="7">
        <f>VLOOKUP(E502,Data!$A$2:$L$4115,12,FALSE)</f>
        <v>37</v>
      </c>
    </row>
    <row r="503" spans="1:7" x14ac:dyDescent="0.25">
      <c r="A503" s="7">
        <v>1205</v>
      </c>
      <c r="B503" s="7" t="str">
        <f>VLOOKUP(A503,Data!$A$2:$L$4115,6,FALSE)</f>
        <v>successful</v>
      </c>
      <c r="C503" s="7">
        <f>VLOOKUP(A503,Data!$A$2:$L$4115,12,FALSE)</f>
        <v>62</v>
      </c>
      <c r="E503" s="7">
        <v>1105</v>
      </c>
      <c r="F503" s="7" t="str">
        <f>VLOOKUP(E503,Data!$A$2:$L$4115,6,FALSE)</f>
        <v>failed</v>
      </c>
      <c r="G503" s="7">
        <f>VLOOKUP(E503,Data!$A$2:$L$4115,12,FALSE)</f>
        <v>20</v>
      </c>
    </row>
    <row r="504" spans="1:7" x14ac:dyDescent="0.25">
      <c r="A504" s="7">
        <v>1206</v>
      </c>
      <c r="B504" s="7" t="str">
        <f>VLOOKUP(A504,Data!$A$2:$L$4115,6,FALSE)</f>
        <v>successful</v>
      </c>
      <c r="C504" s="7">
        <f>VLOOKUP(A504,Data!$A$2:$L$4115,12,FALSE)</f>
        <v>32</v>
      </c>
      <c r="E504" s="7">
        <v>1106</v>
      </c>
      <c r="F504" s="7" t="str">
        <f>VLOOKUP(E504,Data!$A$2:$L$4115,6,FALSE)</f>
        <v>failed</v>
      </c>
      <c r="G504" s="7">
        <f>VLOOKUP(E504,Data!$A$2:$L$4115,12,FALSE)</f>
        <v>7</v>
      </c>
    </row>
    <row r="505" spans="1:7" x14ac:dyDescent="0.25">
      <c r="A505" s="7">
        <v>1207</v>
      </c>
      <c r="B505" s="7" t="str">
        <f>VLOOKUP(A505,Data!$A$2:$L$4115,6,FALSE)</f>
        <v>successful</v>
      </c>
      <c r="C505" s="7">
        <f>VLOOKUP(A505,Data!$A$2:$L$4115,12,FALSE)</f>
        <v>141</v>
      </c>
      <c r="E505" s="7">
        <v>1107</v>
      </c>
      <c r="F505" s="7" t="str">
        <f>VLOOKUP(E505,Data!$A$2:$L$4115,6,FALSE)</f>
        <v>failed</v>
      </c>
      <c r="G505" s="7">
        <f>VLOOKUP(E505,Data!$A$2:$L$4115,12,FALSE)</f>
        <v>0</v>
      </c>
    </row>
    <row r="506" spans="1:7" x14ac:dyDescent="0.25">
      <c r="A506" s="7">
        <v>1208</v>
      </c>
      <c r="B506" s="7" t="str">
        <f>VLOOKUP(A506,Data!$A$2:$L$4115,6,FALSE)</f>
        <v>successful</v>
      </c>
      <c r="C506" s="7">
        <f>VLOOKUP(A506,Data!$A$2:$L$4115,12,FALSE)</f>
        <v>75</v>
      </c>
      <c r="E506" s="7">
        <v>1108</v>
      </c>
      <c r="F506" s="7" t="str">
        <f>VLOOKUP(E506,Data!$A$2:$L$4115,6,FALSE)</f>
        <v>failed</v>
      </c>
      <c r="G506" s="7">
        <f>VLOOKUP(E506,Data!$A$2:$L$4115,12,FALSE)</f>
        <v>21</v>
      </c>
    </row>
    <row r="507" spans="1:7" x14ac:dyDescent="0.25">
      <c r="A507" s="7">
        <v>1209</v>
      </c>
      <c r="B507" s="7" t="str">
        <f>VLOOKUP(A507,Data!$A$2:$L$4115,6,FALSE)</f>
        <v>successful</v>
      </c>
      <c r="C507" s="7">
        <f>VLOOKUP(A507,Data!$A$2:$L$4115,12,FALSE)</f>
        <v>46</v>
      </c>
      <c r="E507" s="7">
        <v>1109</v>
      </c>
      <c r="F507" s="7" t="str">
        <f>VLOOKUP(E507,Data!$A$2:$L$4115,6,FALSE)</f>
        <v>failed</v>
      </c>
      <c r="G507" s="7">
        <f>VLOOKUP(E507,Data!$A$2:$L$4115,12,FALSE)</f>
        <v>3</v>
      </c>
    </row>
    <row r="508" spans="1:7" x14ac:dyDescent="0.25">
      <c r="A508" s="7">
        <v>1210</v>
      </c>
      <c r="B508" s="7" t="str">
        <f>VLOOKUP(A508,Data!$A$2:$L$4115,6,FALSE)</f>
        <v>successful</v>
      </c>
      <c r="C508" s="7">
        <f>VLOOKUP(A508,Data!$A$2:$L$4115,12,FALSE)</f>
        <v>103</v>
      </c>
      <c r="E508" s="7">
        <v>1110</v>
      </c>
      <c r="F508" s="7" t="str">
        <f>VLOOKUP(E508,Data!$A$2:$L$4115,6,FALSE)</f>
        <v>failed</v>
      </c>
      <c r="G508" s="7">
        <f>VLOOKUP(E508,Data!$A$2:$L$4115,12,FALSE)</f>
        <v>11</v>
      </c>
    </row>
    <row r="509" spans="1:7" x14ac:dyDescent="0.25">
      <c r="A509" s="7">
        <v>1211</v>
      </c>
      <c r="B509" s="7" t="str">
        <f>VLOOKUP(A509,Data!$A$2:$L$4115,6,FALSE)</f>
        <v>successful</v>
      </c>
      <c r="C509" s="7">
        <f>VLOOKUP(A509,Data!$A$2:$L$4115,12,FALSE)</f>
        <v>6</v>
      </c>
      <c r="E509" s="7">
        <v>1111</v>
      </c>
      <c r="F509" s="7" t="str">
        <f>VLOOKUP(E509,Data!$A$2:$L$4115,6,FALSE)</f>
        <v>failed</v>
      </c>
      <c r="G509" s="7">
        <f>VLOOKUP(E509,Data!$A$2:$L$4115,12,FALSE)</f>
        <v>1</v>
      </c>
    </row>
    <row r="510" spans="1:7" x14ac:dyDescent="0.25">
      <c r="A510" s="7">
        <v>1212</v>
      </c>
      <c r="B510" s="7" t="str">
        <f>VLOOKUP(A510,Data!$A$2:$L$4115,6,FALSE)</f>
        <v>successful</v>
      </c>
      <c r="C510" s="7">
        <f>VLOOKUP(A510,Data!$A$2:$L$4115,12,FALSE)</f>
        <v>83</v>
      </c>
      <c r="E510" s="7">
        <v>1112</v>
      </c>
      <c r="F510" s="7" t="str">
        <f>VLOOKUP(E510,Data!$A$2:$L$4115,6,FALSE)</f>
        <v>failed</v>
      </c>
      <c r="G510" s="7">
        <f>VLOOKUP(E510,Data!$A$2:$L$4115,12,FALSE)</f>
        <v>312</v>
      </c>
    </row>
    <row r="511" spans="1:7" x14ac:dyDescent="0.25">
      <c r="A511" s="7">
        <v>1213</v>
      </c>
      <c r="B511" s="7" t="str">
        <f>VLOOKUP(A511,Data!$A$2:$L$4115,6,FALSE)</f>
        <v>successful</v>
      </c>
      <c r="C511" s="7">
        <f>VLOOKUP(A511,Data!$A$2:$L$4115,12,FALSE)</f>
        <v>108</v>
      </c>
      <c r="E511" s="7">
        <v>1113</v>
      </c>
      <c r="F511" s="7" t="str">
        <f>VLOOKUP(E511,Data!$A$2:$L$4115,6,FALSE)</f>
        <v>failed</v>
      </c>
      <c r="G511" s="7">
        <f>VLOOKUP(E511,Data!$A$2:$L$4115,12,FALSE)</f>
        <v>1</v>
      </c>
    </row>
    <row r="512" spans="1:7" x14ac:dyDescent="0.25">
      <c r="A512" s="7">
        <v>1214</v>
      </c>
      <c r="B512" s="7" t="str">
        <f>VLOOKUP(A512,Data!$A$2:$L$4115,6,FALSE)</f>
        <v>successful</v>
      </c>
      <c r="C512" s="7">
        <f>VLOOKUP(A512,Data!$A$2:$L$4115,12,FALSE)</f>
        <v>25</v>
      </c>
      <c r="E512" s="7">
        <v>1114</v>
      </c>
      <c r="F512" s="7" t="str">
        <f>VLOOKUP(E512,Data!$A$2:$L$4115,6,FALSE)</f>
        <v>failed</v>
      </c>
      <c r="G512" s="7">
        <f>VLOOKUP(E512,Data!$A$2:$L$4115,12,FALSE)</f>
        <v>3</v>
      </c>
    </row>
    <row r="513" spans="1:7" x14ac:dyDescent="0.25">
      <c r="A513" s="7">
        <v>1215</v>
      </c>
      <c r="B513" s="7" t="str">
        <f>VLOOKUP(A513,Data!$A$2:$L$4115,6,FALSE)</f>
        <v>successful</v>
      </c>
      <c r="C513" s="7">
        <f>VLOOKUP(A513,Data!$A$2:$L$4115,12,FALSE)</f>
        <v>549</v>
      </c>
      <c r="E513" s="7">
        <v>1115</v>
      </c>
      <c r="F513" s="7" t="str">
        <f>VLOOKUP(E513,Data!$A$2:$L$4115,6,FALSE)</f>
        <v>failed</v>
      </c>
      <c r="G513" s="7">
        <f>VLOOKUP(E513,Data!$A$2:$L$4115,12,FALSE)</f>
        <v>4</v>
      </c>
    </row>
    <row r="514" spans="1:7" x14ac:dyDescent="0.25">
      <c r="A514" s="7">
        <v>1216</v>
      </c>
      <c r="B514" s="7" t="str">
        <f>VLOOKUP(A514,Data!$A$2:$L$4115,6,FALSE)</f>
        <v>successful</v>
      </c>
      <c r="C514" s="7">
        <f>VLOOKUP(A514,Data!$A$2:$L$4115,12,FALSE)</f>
        <v>222</v>
      </c>
      <c r="E514" s="7">
        <v>1116</v>
      </c>
      <c r="F514" s="7" t="str">
        <f>VLOOKUP(E514,Data!$A$2:$L$4115,6,FALSE)</f>
        <v>failed</v>
      </c>
      <c r="G514" s="7">
        <f>VLOOKUP(E514,Data!$A$2:$L$4115,12,FALSE)</f>
        <v>10</v>
      </c>
    </row>
    <row r="515" spans="1:7" x14ac:dyDescent="0.25">
      <c r="A515" s="7">
        <v>1217</v>
      </c>
      <c r="B515" s="7" t="str">
        <f>VLOOKUP(A515,Data!$A$2:$L$4115,6,FALSE)</f>
        <v>successful</v>
      </c>
      <c r="C515" s="7">
        <f>VLOOKUP(A515,Data!$A$2:$L$4115,12,FALSE)</f>
        <v>183</v>
      </c>
      <c r="E515" s="7">
        <v>1117</v>
      </c>
      <c r="F515" s="7" t="str">
        <f>VLOOKUP(E515,Data!$A$2:$L$4115,6,FALSE)</f>
        <v>failed</v>
      </c>
      <c r="G515" s="7">
        <f>VLOOKUP(E515,Data!$A$2:$L$4115,12,FALSE)</f>
        <v>8</v>
      </c>
    </row>
    <row r="516" spans="1:7" x14ac:dyDescent="0.25">
      <c r="A516" s="7">
        <v>1218</v>
      </c>
      <c r="B516" s="7" t="str">
        <f>VLOOKUP(A516,Data!$A$2:$L$4115,6,FALSE)</f>
        <v>successful</v>
      </c>
      <c r="C516" s="7">
        <f>VLOOKUP(A516,Data!$A$2:$L$4115,12,FALSE)</f>
        <v>89</v>
      </c>
      <c r="E516" s="7">
        <v>1118</v>
      </c>
      <c r="F516" s="7" t="str">
        <f>VLOOKUP(E516,Data!$A$2:$L$4115,6,FALSE)</f>
        <v>failed</v>
      </c>
      <c r="G516" s="7">
        <f>VLOOKUP(E516,Data!$A$2:$L$4115,12,FALSE)</f>
        <v>3</v>
      </c>
    </row>
    <row r="517" spans="1:7" x14ac:dyDescent="0.25">
      <c r="A517" s="7">
        <v>1219</v>
      </c>
      <c r="B517" s="7" t="str">
        <f>VLOOKUP(A517,Data!$A$2:$L$4115,6,FALSE)</f>
        <v>successful</v>
      </c>
      <c r="C517" s="7">
        <f>VLOOKUP(A517,Data!$A$2:$L$4115,12,FALSE)</f>
        <v>253</v>
      </c>
      <c r="E517" s="7">
        <v>1119</v>
      </c>
      <c r="F517" s="7" t="str">
        <f>VLOOKUP(E517,Data!$A$2:$L$4115,6,FALSE)</f>
        <v>failed</v>
      </c>
      <c r="G517" s="7">
        <f>VLOOKUP(E517,Data!$A$2:$L$4115,12,FALSE)</f>
        <v>1</v>
      </c>
    </row>
    <row r="518" spans="1:7" x14ac:dyDescent="0.25">
      <c r="A518" s="7">
        <v>1220</v>
      </c>
      <c r="B518" s="7" t="str">
        <f>VLOOKUP(A518,Data!$A$2:$L$4115,6,FALSE)</f>
        <v>successful</v>
      </c>
      <c r="C518" s="7">
        <f>VLOOKUP(A518,Data!$A$2:$L$4115,12,FALSE)</f>
        <v>140</v>
      </c>
      <c r="E518" s="7">
        <v>1120</v>
      </c>
      <c r="F518" s="7" t="str">
        <f>VLOOKUP(E518,Data!$A$2:$L$4115,6,FALSE)</f>
        <v>failed</v>
      </c>
      <c r="G518" s="7">
        <f>VLOOKUP(E518,Data!$A$2:$L$4115,12,FALSE)</f>
        <v>0</v>
      </c>
    </row>
    <row r="519" spans="1:7" x14ac:dyDescent="0.25">
      <c r="A519" s="7">
        <v>1221</v>
      </c>
      <c r="B519" s="7" t="str">
        <f>VLOOKUP(A519,Data!$A$2:$L$4115,6,FALSE)</f>
        <v>successful</v>
      </c>
      <c r="C519" s="7">
        <f>VLOOKUP(A519,Data!$A$2:$L$4115,12,FALSE)</f>
        <v>103</v>
      </c>
      <c r="E519" s="7">
        <v>1121</v>
      </c>
      <c r="F519" s="7" t="str">
        <f>VLOOKUP(E519,Data!$A$2:$L$4115,6,FALSE)</f>
        <v>failed</v>
      </c>
      <c r="G519" s="7">
        <f>VLOOKUP(E519,Data!$A$2:$L$4115,12,FALSE)</f>
        <v>5</v>
      </c>
    </row>
    <row r="520" spans="1:7" x14ac:dyDescent="0.25">
      <c r="A520" s="7">
        <v>1222</v>
      </c>
      <c r="B520" s="7" t="str">
        <f>VLOOKUP(A520,Data!$A$2:$L$4115,6,FALSE)</f>
        <v>successful</v>
      </c>
      <c r="C520" s="7">
        <f>VLOOKUP(A520,Data!$A$2:$L$4115,12,FALSE)</f>
        <v>138</v>
      </c>
      <c r="E520" s="7">
        <v>1122</v>
      </c>
      <c r="F520" s="7" t="str">
        <f>VLOOKUP(E520,Data!$A$2:$L$4115,6,FALSE)</f>
        <v>failed</v>
      </c>
      <c r="G520" s="7">
        <f>VLOOKUP(E520,Data!$A$2:$L$4115,12,FALSE)</f>
        <v>0</v>
      </c>
    </row>
    <row r="521" spans="1:7" x14ac:dyDescent="0.25">
      <c r="A521" s="7">
        <v>1223</v>
      </c>
      <c r="B521" s="7" t="str">
        <f>VLOOKUP(A521,Data!$A$2:$L$4115,6,FALSE)</f>
        <v>successful</v>
      </c>
      <c r="C521" s="7">
        <f>VLOOKUP(A521,Data!$A$2:$L$4115,12,FALSE)</f>
        <v>191</v>
      </c>
      <c r="E521" s="7">
        <v>1123</v>
      </c>
      <c r="F521" s="7" t="str">
        <f>VLOOKUP(E521,Data!$A$2:$L$4115,6,FALSE)</f>
        <v>failed</v>
      </c>
      <c r="G521" s="7">
        <f>VLOOKUP(E521,Data!$A$2:$L$4115,12,FALSE)</f>
        <v>3</v>
      </c>
    </row>
    <row r="522" spans="1:7" x14ac:dyDescent="0.25">
      <c r="A522" s="7">
        <v>1244</v>
      </c>
      <c r="B522" s="7" t="str">
        <f>VLOOKUP(A522,Data!$A$2:$L$4115,6,FALSE)</f>
        <v>successful</v>
      </c>
      <c r="C522" s="7">
        <f>VLOOKUP(A522,Data!$A$2:$L$4115,12,FALSE)</f>
        <v>45</v>
      </c>
      <c r="E522" s="7">
        <v>1124</v>
      </c>
      <c r="F522" s="7" t="str">
        <f>VLOOKUP(E522,Data!$A$2:$L$4115,6,FALSE)</f>
        <v>failed</v>
      </c>
      <c r="G522" s="7">
        <f>VLOOKUP(E522,Data!$A$2:$L$4115,12,FALSE)</f>
        <v>7</v>
      </c>
    </row>
    <row r="523" spans="1:7" x14ac:dyDescent="0.25">
      <c r="A523" s="7">
        <v>1245</v>
      </c>
      <c r="B523" s="7" t="str">
        <f>VLOOKUP(A523,Data!$A$2:$L$4115,6,FALSE)</f>
        <v>successful</v>
      </c>
      <c r="C523" s="7">
        <f>VLOOKUP(A523,Data!$A$2:$L$4115,12,FALSE)</f>
        <v>17</v>
      </c>
      <c r="E523" s="7">
        <v>1125</v>
      </c>
      <c r="F523" s="7" t="str">
        <f>VLOOKUP(E523,Data!$A$2:$L$4115,6,FALSE)</f>
        <v>failed</v>
      </c>
      <c r="G523" s="7">
        <f>VLOOKUP(E523,Data!$A$2:$L$4115,12,FALSE)</f>
        <v>0</v>
      </c>
    </row>
    <row r="524" spans="1:7" x14ac:dyDescent="0.25">
      <c r="A524" s="7">
        <v>1246</v>
      </c>
      <c r="B524" s="7" t="str">
        <f>VLOOKUP(A524,Data!$A$2:$L$4115,6,FALSE)</f>
        <v>successful</v>
      </c>
      <c r="C524" s="7">
        <f>VLOOKUP(A524,Data!$A$2:$L$4115,12,FALSE)</f>
        <v>31</v>
      </c>
      <c r="E524" s="7">
        <v>1126</v>
      </c>
      <c r="F524" s="7" t="str">
        <f>VLOOKUP(E524,Data!$A$2:$L$4115,6,FALSE)</f>
        <v>failed</v>
      </c>
      <c r="G524" s="7">
        <f>VLOOKUP(E524,Data!$A$2:$L$4115,12,FALSE)</f>
        <v>2</v>
      </c>
    </row>
    <row r="525" spans="1:7" x14ac:dyDescent="0.25">
      <c r="A525" s="7">
        <v>1247</v>
      </c>
      <c r="B525" s="7" t="str">
        <f>VLOOKUP(A525,Data!$A$2:$L$4115,6,FALSE)</f>
        <v>successful</v>
      </c>
      <c r="C525" s="7">
        <f>VLOOKUP(A525,Data!$A$2:$L$4115,12,FALSE)</f>
        <v>50</v>
      </c>
      <c r="E525" s="7">
        <v>1127</v>
      </c>
      <c r="F525" s="7" t="str">
        <f>VLOOKUP(E525,Data!$A$2:$L$4115,6,FALSE)</f>
        <v>failed</v>
      </c>
      <c r="G525" s="7">
        <f>VLOOKUP(E525,Data!$A$2:$L$4115,12,FALSE)</f>
        <v>23</v>
      </c>
    </row>
    <row r="526" spans="1:7" x14ac:dyDescent="0.25">
      <c r="A526" s="7">
        <v>1248</v>
      </c>
      <c r="B526" s="7" t="str">
        <f>VLOOKUP(A526,Data!$A$2:$L$4115,6,FALSE)</f>
        <v>successful</v>
      </c>
      <c r="C526" s="7">
        <f>VLOOKUP(A526,Data!$A$2:$L$4115,12,FALSE)</f>
        <v>59</v>
      </c>
      <c r="E526" s="7">
        <v>1128</v>
      </c>
      <c r="F526" s="7" t="str">
        <f>VLOOKUP(E526,Data!$A$2:$L$4115,6,FALSE)</f>
        <v>failed</v>
      </c>
      <c r="G526" s="7">
        <f>VLOOKUP(E526,Data!$A$2:$L$4115,12,FALSE)</f>
        <v>1</v>
      </c>
    </row>
    <row r="527" spans="1:7" x14ac:dyDescent="0.25">
      <c r="A527" s="7">
        <v>1249</v>
      </c>
      <c r="B527" s="7" t="str">
        <f>VLOOKUP(A527,Data!$A$2:$L$4115,6,FALSE)</f>
        <v>successful</v>
      </c>
      <c r="C527" s="7">
        <f>VLOOKUP(A527,Data!$A$2:$L$4115,12,FALSE)</f>
        <v>81</v>
      </c>
      <c r="E527" s="7">
        <v>1129</v>
      </c>
      <c r="F527" s="7" t="str">
        <f>VLOOKUP(E527,Data!$A$2:$L$4115,6,FALSE)</f>
        <v>failed</v>
      </c>
      <c r="G527" s="7">
        <f>VLOOKUP(E527,Data!$A$2:$L$4115,12,FALSE)</f>
        <v>2</v>
      </c>
    </row>
    <row r="528" spans="1:7" x14ac:dyDescent="0.25">
      <c r="A528" s="7">
        <v>1250</v>
      </c>
      <c r="B528" s="7" t="str">
        <f>VLOOKUP(A528,Data!$A$2:$L$4115,6,FALSE)</f>
        <v>successful</v>
      </c>
      <c r="C528" s="7">
        <f>VLOOKUP(A528,Data!$A$2:$L$4115,12,FALSE)</f>
        <v>508</v>
      </c>
      <c r="E528" s="7">
        <v>1130</v>
      </c>
      <c r="F528" s="7" t="str">
        <f>VLOOKUP(E528,Data!$A$2:$L$4115,6,FALSE)</f>
        <v>failed</v>
      </c>
      <c r="G528" s="7">
        <f>VLOOKUP(E528,Data!$A$2:$L$4115,12,FALSE)</f>
        <v>3</v>
      </c>
    </row>
    <row r="529" spans="1:7" x14ac:dyDescent="0.25">
      <c r="A529" s="7">
        <v>1251</v>
      </c>
      <c r="B529" s="7" t="str">
        <f>VLOOKUP(A529,Data!$A$2:$L$4115,6,FALSE)</f>
        <v>successful</v>
      </c>
      <c r="C529" s="7">
        <f>VLOOKUP(A529,Data!$A$2:$L$4115,12,FALSE)</f>
        <v>74</v>
      </c>
      <c r="E529" s="7">
        <v>1131</v>
      </c>
      <c r="F529" s="7" t="str">
        <f>VLOOKUP(E529,Data!$A$2:$L$4115,6,FALSE)</f>
        <v>failed</v>
      </c>
      <c r="G529" s="7">
        <f>VLOOKUP(E529,Data!$A$2:$L$4115,12,FALSE)</f>
        <v>0</v>
      </c>
    </row>
    <row r="530" spans="1:7" x14ac:dyDescent="0.25">
      <c r="A530" s="7">
        <v>1252</v>
      </c>
      <c r="B530" s="7" t="str">
        <f>VLOOKUP(A530,Data!$A$2:$L$4115,6,FALSE)</f>
        <v>successful</v>
      </c>
      <c r="C530" s="7">
        <f>VLOOKUP(A530,Data!$A$2:$L$4115,12,FALSE)</f>
        <v>141</v>
      </c>
      <c r="E530" s="7">
        <v>1132</v>
      </c>
      <c r="F530" s="7" t="str">
        <f>VLOOKUP(E530,Data!$A$2:$L$4115,6,FALSE)</f>
        <v>failed</v>
      </c>
      <c r="G530" s="7">
        <f>VLOOKUP(E530,Data!$A$2:$L$4115,12,FALSE)</f>
        <v>13</v>
      </c>
    </row>
    <row r="531" spans="1:7" x14ac:dyDescent="0.25">
      <c r="A531" s="7">
        <v>1253</v>
      </c>
      <c r="B531" s="7" t="str">
        <f>VLOOKUP(A531,Data!$A$2:$L$4115,6,FALSE)</f>
        <v>successful</v>
      </c>
      <c r="C531" s="7">
        <f>VLOOKUP(A531,Data!$A$2:$L$4115,12,FALSE)</f>
        <v>711</v>
      </c>
      <c r="E531" s="7">
        <v>1133</v>
      </c>
      <c r="F531" s="7" t="str">
        <f>VLOOKUP(E531,Data!$A$2:$L$4115,6,FALSE)</f>
        <v>failed</v>
      </c>
      <c r="G531" s="7">
        <f>VLOOKUP(E531,Data!$A$2:$L$4115,12,FALSE)</f>
        <v>1</v>
      </c>
    </row>
    <row r="532" spans="1:7" x14ac:dyDescent="0.25">
      <c r="A532" s="7">
        <v>1254</v>
      </c>
      <c r="B532" s="7" t="str">
        <f>VLOOKUP(A532,Data!$A$2:$L$4115,6,FALSE)</f>
        <v>successful</v>
      </c>
      <c r="C532" s="7">
        <f>VLOOKUP(A532,Data!$A$2:$L$4115,12,FALSE)</f>
        <v>141</v>
      </c>
      <c r="E532" s="7">
        <v>1134</v>
      </c>
      <c r="F532" s="7" t="str">
        <f>VLOOKUP(E532,Data!$A$2:$L$4115,6,FALSE)</f>
        <v>failed</v>
      </c>
      <c r="G532" s="7">
        <f>VLOOKUP(E532,Data!$A$2:$L$4115,12,FALSE)</f>
        <v>1</v>
      </c>
    </row>
    <row r="533" spans="1:7" x14ac:dyDescent="0.25">
      <c r="A533" s="7">
        <v>1255</v>
      </c>
      <c r="B533" s="7" t="str">
        <f>VLOOKUP(A533,Data!$A$2:$L$4115,6,FALSE)</f>
        <v>successful</v>
      </c>
      <c r="C533" s="7">
        <f>VLOOKUP(A533,Data!$A$2:$L$4115,12,FALSE)</f>
        <v>109</v>
      </c>
      <c r="E533" s="7">
        <v>1135</v>
      </c>
      <c r="F533" s="7" t="str">
        <f>VLOOKUP(E533,Data!$A$2:$L$4115,6,FALSE)</f>
        <v>failed</v>
      </c>
      <c r="G533" s="7">
        <f>VLOOKUP(E533,Data!$A$2:$L$4115,12,FALSE)</f>
        <v>1</v>
      </c>
    </row>
    <row r="534" spans="1:7" x14ac:dyDescent="0.25">
      <c r="A534" s="7">
        <v>1256</v>
      </c>
      <c r="B534" s="7" t="str">
        <f>VLOOKUP(A534,Data!$A$2:$L$4115,6,FALSE)</f>
        <v>successful</v>
      </c>
      <c r="C534" s="7">
        <f>VLOOKUP(A534,Data!$A$2:$L$4115,12,FALSE)</f>
        <v>361</v>
      </c>
      <c r="E534" s="7">
        <v>1136</v>
      </c>
      <c r="F534" s="7" t="str">
        <f>VLOOKUP(E534,Data!$A$2:$L$4115,6,FALSE)</f>
        <v>failed</v>
      </c>
      <c r="G534" s="7">
        <f>VLOOKUP(E534,Data!$A$2:$L$4115,12,FALSE)</f>
        <v>6</v>
      </c>
    </row>
    <row r="535" spans="1:7" x14ac:dyDescent="0.25">
      <c r="A535" s="7">
        <v>1257</v>
      </c>
      <c r="B535" s="7" t="str">
        <f>VLOOKUP(A535,Data!$A$2:$L$4115,6,FALSE)</f>
        <v>successful</v>
      </c>
      <c r="C535" s="7">
        <f>VLOOKUP(A535,Data!$A$2:$L$4115,12,FALSE)</f>
        <v>176</v>
      </c>
      <c r="E535" s="7">
        <v>1137</v>
      </c>
      <c r="F535" s="7" t="str">
        <f>VLOOKUP(E535,Data!$A$2:$L$4115,6,FALSE)</f>
        <v>failed</v>
      </c>
      <c r="G535" s="7">
        <f>VLOOKUP(E535,Data!$A$2:$L$4115,12,FALSE)</f>
        <v>39</v>
      </c>
    </row>
    <row r="536" spans="1:7" x14ac:dyDescent="0.25">
      <c r="A536" s="7">
        <v>1258</v>
      </c>
      <c r="B536" s="7" t="str">
        <f>VLOOKUP(A536,Data!$A$2:$L$4115,6,FALSE)</f>
        <v>successful</v>
      </c>
      <c r="C536" s="7">
        <f>VLOOKUP(A536,Data!$A$2:$L$4115,12,FALSE)</f>
        <v>670</v>
      </c>
      <c r="E536" s="7">
        <v>1138</v>
      </c>
      <c r="F536" s="7" t="str">
        <f>VLOOKUP(E536,Data!$A$2:$L$4115,6,FALSE)</f>
        <v>failed</v>
      </c>
      <c r="G536" s="7">
        <f>VLOOKUP(E536,Data!$A$2:$L$4115,12,FALSE)</f>
        <v>4</v>
      </c>
    </row>
    <row r="537" spans="1:7" x14ac:dyDescent="0.25">
      <c r="A537" s="7">
        <v>1259</v>
      </c>
      <c r="B537" s="7" t="str">
        <f>VLOOKUP(A537,Data!$A$2:$L$4115,6,FALSE)</f>
        <v>successful</v>
      </c>
      <c r="C537" s="7">
        <f>VLOOKUP(A537,Data!$A$2:$L$4115,12,FALSE)</f>
        <v>96</v>
      </c>
      <c r="E537" s="7">
        <v>1139</v>
      </c>
      <c r="F537" s="7" t="str">
        <f>VLOOKUP(E537,Data!$A$2:$L$4115,6,FALSE)</f>
        <v>failed</v>
      </c>
      <c r="G537" s="7">
        <f>VLOOKUP(E537,Data!$A$2:$L$4115,12,FALSE)</f>
        <v>1</v>
      </c>
    </row>
    <row r="538" spans="1:7" x14ac:dyDescent="0.25">
      <c r="A538" s="7">
        <v>1260</v>
      </c>
      <c r="B538" s="7" t="str">
        <f>VLOOKUP(A538,Data!$A$2:$L$4115,6,FALSE)</f>
        <v>successful</v>
      </c>
      <c r="C538" s="7">
        <f>VLOOKUP(A538,Data!$A$2:$L$4115,12,FALSE)</f>
        <v>74</v>
      </c>
      <c r="E538" s="7">
        <v>1140</v>
      </c>
      <c r="F538" s="7" t="str">
        <f>VLOOKUP(E538,Data!$A$2:$L$4115,6,FALSE)</f>
        <v>failed</v>
      </c>
      <c r="G538" s="7">
        <f>VLOOKUP(E538,Data!$A$2:$L$4115,12,FALSE)</f>
        <v>0</v>
      </c>
    </row>
    <row r="539" spans="1:7" x14ac:dyDescent="0.25">
      <c r="A539" s="7">
        <v>1261</v>
      </c>
      <c r="B539" s="7" t="str">
        <f>VLOOKUP(A539,Data!$A$2:$L$4115,6,FALSE)</f>
        <v>successful</v>
      </c>
      <c r="C539" s="7">
        <f>VLOOKUP(A539,Data!$A$2:$L$4115,12,FALSE)</f>
        <v>52</v>
      </c>
      <c r="E539" s="7">
        <v>1141</v>
      </c>
      <c r="F539" s="7" t="str">
        <f>VLOOKUP(E539,Data!$A$2:$L$4115,6,FALSE)</f>
        <v>failed</v>
      </c>
      <c r="G539" s="7">
        <f>VLOOKUP(E539,Data!$A$2:$L$4115,12,FALSE)</f>
        <v>0</v>
      </c>
    </row>
    <row r="540" spans="1:7" x14ac:dyDescent="0.25">
      <c r="A540" s="7">
        <v>1262</v>
      </c>
      <c r="B540" s="7" t="str">
        <f>VLOOKUP(A540,Data!$A$2:$L$4115,6,FALSE)</f>
        <v>successful</v>
      </c>
      <c r="C540" s="7">
        <f>VLOOKUP(A540,Data!$A$2:$L$4115,12,FALSE)</f>
        <v>105</v>
      </c>
      <c r="E540" s="7">
        <v>1142</v>
      </c>
      <c r="F540" s="7" t="str">
        <f>VLOOKUP(E540,Data!$A$2:$L$4115,6,FALSE)</f>
        <v>failed</v>
      </c>
      <c r="G540" s="7">
        <f>VLOOKUP(E540,Data!$A$2:$L$4115,12,FALSE)</f>
        <v>0</v>
      </c>
    </row>
    <row r="541" spans="1:7" x14ac:dyDescent="0.25">
      <c r="A541" s="7">
        <v>1263</v>
      </c>
      <c r="B541" s="7" t="str">
        <f>VLOOKUP(A541,Data!$A$2:$L$4115,6,FALSE)</f>
        <v>successful</v>
      </c>
      <c r="C541" s="7">
        <f>VLOOKUP(A541,Data!$A$2:$L$4115,12,FALSE)</f>
        <v>41</v>
      </c>
      <c r="E541" s="7">
        <v>1143</v>
      </c>
      <c r="F541" s="7" t="str">
        <f>VLOOKUP(E541,Data!$A$2:$L$4115,6,FALSE)</f>
        <v>failed</v>
      </c>
      <c r="G541" s="7">
        <f>VLOOKUP(E541,Data!$A$2:$L$4115,12,FALSE)</f>
        <v>8</v>
      </c>
    </row>
    <row r="542" spans="1:7" x14ac:dyDescent="0.25">
      <c r="A542" s="7">
        <v>1264</v>
      </c>
      <c r="B542" s="7" t="str">
        <f>VLOOKUP(A542,Data!$A$2:$L$4115,6,FALSE)</f>
        <v>successful</v>
      </c>
      <c r="C542" s="7">
        <f>VLOOKUP(A542,Data!$A$2:$L$4115,12,FALSE)</f>
        <v>34</v>
      </c>
      <c r="E542" s="7">
        <v>1144</v>
      </c>
      <c r="F542" s="7" t="str">
        <f>VLOOKUP(E542,Data!$A$2:$L$4115,6,FALSE)</f>
        <v>failed</v>
      </c>
      <c r="G542" s="7">
        <f>VLOOKUP(E542,Data!$A$2:$L$4115,12,FALSE)</f>
        <v>0</v>
      </c>
    </row>
    <row r="543" spans="1:7" x14ac:dyDescent="0.25">
      <c r="A543" s="7">
        <v>1265</v>
      </c>
      <c r="B543" s="7" t="str">
        <f>VLOOKUP(A543,Data!$A$2:$L$4115,6,FALSE)</f>
        <v>successful</v>
      </c>
      <c r="C543" s="7">
        <f>VLOOKUP(A543,Data!$A$2:$L$4115,12,FALSE)</f>
        <v>66</v>
      </c>
      <c r="E543" s="7">
        <v>1145</v>
      </c>
      <c r="F543" s="7" t="str">
        <f>VLOOKUP(E543,Data!$A$2:$L$4115,6,FALSE)</f>
        <v>failed</v>
      </c>
      <c r="G543" s="7">
        <f>VLOOKUP(E543,Data!$A$2:$L$4115,12,FALSE)</f>
        <v>1</v>
      </c>
    </row>
    <row r="544" spans="1:7" x14ac:dyDescent="0.25">
      <c r="A544" s="7">
        <v>1266</v>
      </c>
      <c r="B544" s="7" t="str">
        <f>VLOOKUP(A544,Data!$A$2:$L$4115,6,FALSE)</f>
        <v>successful</v>
      </c>
      <c r="C544" s="7">
        <f>VLOOKUP(A544,Data!$A$2:$L$4115,12,FALSE)</f>
        <v>50</v>
      </c>
      <c r="E544" s="7">
        <v>1146</v>
      </c>
      <c r="F544" s="7" t="str">
        <f>VLOOKUP(E544,Data!$A$2:$L$4115,6,FALSE)</f>
        <v>failed</v>
      </c>
      <c r="G544" s="7">
        <f>VLOOKUP(E544,Data!$A$2:$L$4115,12,FALSE)</f>
        <v>12</v>
      </c>
    </row>
    <row r="545" spans="1:7" x14ac:dyDescent="0.25">
      <c r="A545" s="7">
        <v>1267</v>
      </c>
      <c r="B545" s="7" t="str">
        <f>VLOOKUP(A545,Data!$A$2:$L$4115,6,FALSE)</f>
        <v>successful</v>
      </c>
      <c r="C545" s="7">
        <f>VLOOKUP(A545,Data!$A$2:$L$4115,12,FALSE)</f>
        <v>159</v>
      </c>
      <c r="E545" s="7">
        <v>1147</v>
      </c>
      <c r="F545" s="7" t="str">
        <f>VLOOKUP(E545,Data!$A$2:$L$4115,6,FALSE)</f>
        <v>failed</v>
      </c>
      <c r="G545" s="7">
        <f>VLOOKUP(E545,Data!$A$2:$L$4115,12,FALSE)</f>
        <v>0</v>
      </c>
    </row>
    <row r="546" spans="1:7" x14ac:dyDescent="0.25">
      <c r="A546" s="7">
        <v>1268</v>
      </c>
      <c r="B546" s="7" t="str">
        <f>VLOOKUP(A546,Data!$A$2:$L$4115,6,FALSE)</f>
        <v>successful</v>
      </c>
      <c r="C546" s="7">
        <f>VLOOKUP(A546,Data!$A$2:$L$4115,12,FALSE)</f>
        <v>182</v>
      </c>
      <c r="E546" s="7">
        <v>1148</v>
      </c>
      <c r="F546" s="7" t="str">
        <f>VLOOKUP(E546,Data!$A$2:$L$4115,6,FALSE)</f>
        <v>failed</v>
      </c>
      <c r="G546" s="7">
        <f>VLOOKUP(E546,Data!$A$2:$L$4115,12,FALSE)</f>
        <v>3</v>
      </c>
    </row>
    <row r="547" spans="1:7" x14ac:dyDescent="0.25">
      <c r="A547" s="7">
        <v>1269</v>
      </c>
      <c r="B547" s="7" t="str">
        <f>VLOOKUP(A547,Data!$A$2:$L$4115,6,FALSE)</f>
        <v>successful</v>
      </c>
      <c r="C547" s="7">
        <f>VLOOKUP(A547,Data!$A$2:$L$4115,12,FALSE)</f>
        <v>206</v>
      </c>
      <c r="E547" s="7">
        <v>1149</v>
      </c>
      <c r="F547" s="7" t="str">
        <f>VLOOKUP(E547,Data!$A$2:$L$4115,6,FALSE)</f>
        <v>failed</v>
      </c>
      <c r="G547" s="7">
        <f>VLOOKUP(E547,Data!$A$2:$L$4115,12,FALSE)</f>
        <v>2</v>
      </c>
    </row>
    <row r="548" spans="1:7" x14ac:dyDescent="0.25">
      <c r="A548" s="7">
        <v>1270</v>
      </c>
      <c r="B548" s="7" t="str">
        <f>VLOOKUP(A548,Data!$A$2:$L$4115,6,FALSE)</f>
        <v>successful</v>
      </c>
      <c r="C548" s="7">
        <f>VLOOKUP(A548,Data!$A$2:$L$4115,12,FALSE)</f>
        <v>169</v>
      </c>
      <c r="E548" s="7">
        <v>1150</v>
      </c>
      <c r="F548" s="7" t="str">
        <f>VLOOKUP(E548,Data!$A$2:$L$4115,6,FALSE)</f>
        <v>failed</v>
      </c>
      <c r="G548" s="7">
        <f>VLOOKUP(E548,Data!$A$2:$L$4115,12,FALSE)</f>
        <v>6</v>
      </c>
    </row>
    <row r="549" spans="1:7" x14ac:dyDescent="0.25">
      <c r="A549" s="7">
        <v>1271</v>
      </c>
      <c r="B549" s="7" t="str">
        <f>VLOOKUP(A549,Data!$A$2:$L$4115,6,FALSE)</f>
        <v>successful</v>
      </c>
      <c r="C549" s="7">
        <f>VLOOKUP(A549,Data!$A$2:$L$4115,12,FALSE)</f>
        <v>31</v>
      </c>
      <c r="E549" s="7">
        <v>1151</v>
      </c>
      <c r="F549" s="7" t="str">
        <f>VLOOKUP(E549,Data!$A$2:$L$4115,6,FALSE)</f>
        <v>failed</v>
      </c>
      <c r="G549" s="7">
        <f>VLOOKUP(E549,Data!$A$2:$L$4115,12,FALSE)</f>
        <v>0</v>
      </c>
    </row>
    <row r="550" spans="1:7" x14ac:dyDescent="0.25">
      <c r="A550" s="7">
        <v>1272</v>
      </c>
      <c r="B550" s="7" t="str">
        <f>VLOOKUP(A550,Data!$A$2:$L$4115,6,FALSE)</f>
        <v>successful</v>
      </c>
      <c r="C550" s="7">
        <f>VLOOKUP(A550,Data!$A$2:$L$4115,12,FALSE)</f>
        <v>28</v>
      </c>
      <c r="E550" s="7">
        <v>1152</v>
      </c>
      <c r="F550" s="7" t="str">
        <f>VLOOKUP(E550,Data!$A$2:$L$4115,6,FALSE)</f>
        <v>failed</v>
      </c>
      <c r="G550" s="7">
        <f>VLOOKUP(E550,Data!$A$2:$L$4115,12,FALSE)</f>
        <v>15</v>
      </c>
    </row>
    <row r="551" spans="1:7" x14ac:dyDescent="0.25">
      <c r="A551" s="7">
        <v>1273</v>
      </c>
      <c r="B551" s="7" t="str">
        <f>VLOOKUP(A551,Data!$A$2:$L$4115,6,FALSE)</f>
        <v>successful</v>
      </c>
      <c r="C551" s="7">
        <f>VLOOKUP(A551,Data!$A$2:$L$4115,12,FALSE)</f>
        <v>54</v>
      </c>
      <c r="E551" s="7">
        <v>1153</v>
      </c>
      <c r="F551" s="7" t="str">
        <f>VLOOKUP(E551,Data!$A$2:$L$4115,6,FALSE)</f>
        <v>failed</v>
      </c>
      <c r="G551" s="7">
        <f>VLOOKUP(E551,Data!$A$2:$L$4115,12,FALSE)</f>
        <v>1</v>
      </c>
    </row>
    <row r="552" spans="1:7" x14ac:dyDescent="0.25">
      <c r="A552" s="7">
        <v>1274</v>
      </c>
      <c r="B552" s="7" t="str">
        <f>VLOOKUP(A552,Data!$A$2:$L$4115,6,FALSE)</f>
        <v>successful</v>
      </c>
      <c r="C552" s="7">
        <f>VLOOKUP(A552,Data!$A$2:$L$4115,12,FALSE)</f>
        <v>467</v>
      </c>
      <c r="E552" s="7">
        <v>1154</v>
      </c>
      <c r="F552" s="7" t="str">
        <f>VLOOKUP(E552,Data!$A$2:$L$4115,6,FALSE)</f>
        <v>failed</v>
      </c>
      <c r="G552" s="7">
        <f>VLOOKUP(E552,Data!$A$2:$L$4115,12,FALSE)</f>
        <v>3</v>
      </c>
    </row>
    <row r="553" spans="1:7" x14ac:dyDescent="0.25">
      <c r="A553" s="7">
        <v>1275</v>
      </c>
      <c r="B553" s="7" t="str">
        <f>VLOOKUP(A553,Data!$A$2:$L$4115,6,FALSE)</f>
        <v>successful</v>
      </c>
      <c r="C553" s="7">
        <f>VLOOKUP(A553,Data!$A$2:$L$4115,12,FALSE)</f>
        <v>389</v>
      </c>
      <c r="E553" s="7">
        <v>1155</v>
      </c>
      <c r="F553" s="7" t="str">
        <f>VLOOKUP(E553,Data!$A$2:$L$4115,6,FALSE)</f>
        <v>failed</v>
      </c>
      <c r="G553" s="7">
        <f>VLOOKUP(E553,Data!$A$2:$L$4115,12,FALSE)</f>
        <v>8</v>
      </c>
    </row>
    <row r="554" spans="1:7" x14ac:dyDescent="0.25">
      <c r="A554" s="7">
        <v>1276</v>
      </c>
      <c r="B554" s="7" t="str">
        <f>VLOOKUP(A554,Data!$A$2:$L$4115,6,FALSE)</f>
        <v>successful</v>
      </c>
      <c r="C554" s="7">
        <f>VLOOKUP(A554,Data!$A$2:$L$4115,12,FALSE)</f>
        <v>68</v>
      </c>
      <c r="E554" s="7">
        <v>1156</v>
      </c>
      <c r="F554" s="7" t="str">
        <f>VLOOKUP(E554,Data!$A$2:$L$4115,6,FALSE)</f>
        <v>failed</v>
      </c>
      <c r="G554" s="7">
        <f>VLOOKUP(E554,Data!$A$2:$L$4115,12,FALSE)</f>
        <v>0</v>
      </c>
    </row>
    <row r="555" spans="1:7" x14ac:dyDescent="0.25">
      <c r="A555" s="7">
        <v>1277</v>
      </c>
      <c r="B555" s="7" t="str">
        <f>VLOOKUP(A555,Data!$A$2:$L$4115,6,FALSE)</f>
        <v>successful</v>
      </c>
      <c r="C555" s="7">
        <f>VLOOKUP(A555,Data!$A$2:$L$4115,12,FALSE)</f>
        <v>413</v>
      </c>
      <c r="E555" s="7">
        <v>1157</v>
      </c>
      <c r="F555" s="7" t="str">
        <f>VLOOKUP(E555,Data!$A$2:$L$4115,6,FALSE)</f>
        <v>failed</v>
      </c>
      <c r="G555" s="7">
        <f>VLOOKUP(E555,Data!$A$2:$L$4115,12,FALSE)</f>
        <v>3</v>
      </c>
    </row>
    <row r="556" spans="1:7" x14ac:dyDescent="0.25">
      <c r="A556" s="7">
        <v>1278</v>
      </c>
      <c r="B556" s="7" t="str">
        <f>VLOOKUP(A556,Data!$A$2:$L$4115,6,FALSE)</f>
        <v>successful</v>
      </c>
      <c r="C556" s="7">
        <f>VLOOKUP(A556,Data!$A$2:$L$4115,12,FALSE)</f>
        <v>190</v>
      </c>
      <c r="E556" s="7">
        <v>1158</v>
      </c>
      <c r="F556" s="7" t="str">
        <f>VLOOKUP(E556,Data!$A$2:$L$4115,6,FALSE)</f>
        <v>failed</v>
      </c>
      <c r="G556" s="7">
        <f>VLOOKUP(E556,Data!$A$2:$L$4115,12,FALSE)</f>
        <v>3</v>
      </c>
    </row>
    <row r="557" spans="1:7" x14ac:dyDescent="0.25">
      <c r="A557" s="7">
        <v>1279</v>
      </c>
      <c r="B557" s="7" t="str">
        <f>VLOOKUP(A557,Data!$A$2:$L$4115,6,FALSE)</f>
        <v>successful</v>
      </c>
      <c r="C557" s="7">
        <f>VLOOKUP(A557,Data!$A$2:$L$4115,12,FALSE)</f>
        <v>189</v>
      </c>
      <c r="E557" s="7">
        <v>1159</v>
      </c>
      <c r="F557" s="7" t="str">
        <f>VLOOKUP(E557,Data!$A$2:$L$4115,6,FALSE)</f>
        <v>failed</v>
      </c>
      <c r="G557" s="7">
        <f>VLOOKUP(E557,Data!$A$2:$L$4115,12,FALSE)</f>
        <v>0</v>
      </c>
    </row>
    <row r="558" spans="1:7" x14ac:dyDescent="0.25">
      <c r="A558" s="7">
        <v>1280</v>
      </c>
      <c r="B558" s="7" t="str">
        <f>VLOOKUP(A558,Data!$A$2:$L$4115,6,FALSE)</f>
        <v>successful</v>
      </c>
      <c r="C558" s="7">
        <f>VLOOKUP(A558,Data!$A$2:$L$4115,12,FALSE)</f>
        <v>130</v>
      </c>
      <c r="E558" s="7">
        <v>1160</v>
      </c>
      <c r="F558" s="7" t="str">
        <f>VLOOKUP(E558,Data!$A$2:$L$4115,6,FALSE)</f>
        <v>failed</v>
      </c>
      <c r="G558" s="7">
        <f>VLOOKUP(E558,Data!$A$2:$L$4115,12,FALSE)</f>
        <v>19</v>
      </c>
    </row>
    <row r="559" spans="1:7" x14ac:dyDescent="0.25">
      <c r="A559" s="7">
        <v>1281</v>
      </c>
      <c r="B559" s="7" t="str">
        <f>VLOOKUP(A559,Data!$A$2:$L$4115,6,FALSE)</f>
        <v>successful</v>
      </c>
      <c r="C559" s="7">
        <f>VLOOKUP(A559,Data!$A$2:$L$4115,12,FALSE)</f>
        <v>74</v>
      </c>
      <c r="E559" s="7">
        <v>1161</v>
      </c>
      <c r="F559" s="7" t="str">
        <f>VLOOKUP(E559,Data!$A$2:$L$4115,6,FALSE)</f>
        <v>failed</v>
      </c>
      <c r="G559" s="7">
        <f>VLOOKUP(E559,Data!$A$2:$L$4115,12,FALSE)</f>
        <v>0</v>
      </c>
    </row>
    <row r="560" spans="1:7" x14ac:dyDescent="0.25">
      <c r="A560" s="7">
        <v>1282</v>
      </c>
      <c r="B560" s="7" t="str">
        <f>VLOOKUP(A560,Data!$A$2:$L$4115,6,FALSE)</f>
        <v>successful</v>
      </c>
      <c r="C560" s="7">
        <f>VLOOKUP(A560,Data!$A$2:$L$4115,12,FALSE)</f>
        <v>274</v>
      </c>
      <c r="E560" s="7">
        <v>1162</v>
      </c>
      <c r="F560" s="7" t="str">
        <f>VLOOKUP(E560,Data!$A$2:$L$4115,6,FALSE)</f>
        <v>failed</v>
      </c>
      <c r="G560" s="7">
        <f>VLOOKUP(E560,Data!$A$2:$L$4115,12,FALSE)</f>
        <v>2</v>
      </c>
    </row>
    <row r="561" spans="1:7" x14ac:dyDescent="0.25">
      <c r="A561" s="7">
        <v>1283</v>
      </c>
      <c r="B561" s="7" t="str">
        <f>VLOOKUP(A561,Data!$A$2:$L$4115,6,FALSE)</f>
        <v>successful</v>
      </c>
      <c r="C561" s="7">
        <f>VLOOKUP(A561,Data!$A$2:$L$4115,12,FALSE)</f>
        <v>22</v>
      </c>
      <c r="E561" s="7">
        <v>1163</v>
      </c>
      <c r="F561" s="7" t="str">
        <f>VLOOKUP(E561,Data!$A$2:$L$4115,6,FALSE)</f>
        <v>failed</v>
      </c>
      <c r="G561" s="7">
        <f>VLOOKUP(E561,Data!$A$2:$L$4115,12,FALSE)</f>
        <v>0</v>
      </c>
    </row>
    <row r="562" spans="1:7" x14ac:dyDescent="0.25">
      <c r="A562" s="7">
        <v>1284</v>
      </c>
      <c r="B562" s="7" t="str">
        <f>VLOOKUP(A562,Data!$A$2:$L$4115,6,FALSE)</f>
        <v>successful</v>
      </c>
      <c r="C562" s="7">
        <f>VLOOKUP(A562,Data!$A$2:$L$4115,12,FALSE)</f>
        <v>31</v>
      </c>
      <c r="E562" s="7">
        <v>1164</v>
      </c>
      <c r="F562" s="7" t="str">
        <f>VLOOKUP(E562,Data!$A$2:$L$4115,6,FALSE)</f>
        <v>failed</v>
      </c>
      <c r="G562" s="7">
        <f>VLOOKUP(E562,Data!$A$2:$L$4115,12,FALSE)</f>
        <v>0</v>
      </c>
    </row>
    <row r="563" spans="1:7" x14ac:dyDescent="0.25">
      <c r="A563" s="7">
        <v>1285</v>
      </c>
      <c r="B563" s="7" t="str">
        <f>VLOOKUP(A563,Data!$A$2:$L$4115,6,FALSE)</f>
        <v>successful</v>
      </c>
      <c r="C563" s="7">
        <f>VLOOKUP(A563,Data!$A$2:$L$4115,12,FALSE)</f>
        <v>63</v>
      </c>
      <c r="E563" s="7">
        <v>1165</v>
      </c>
      <c r="F563" s="7" t="str">
        <f>VLOOKUP(E563,Data!$A$2:$L$4115,6,FALSE)</f>
        <v>failed</v>
      </c>
      <c r="G563" s="7">
        <f>VLOOKUP(E563,Data!$A$2:$L$4115,12,FALSE)</f>
        <v>25</v>
      </c>
    </row>
    <row r="564" spans="1:7" x14ac:dyDescent="0.25">
      <c r="A564" s="7">
        <v>1286</v>
      </c>
      <c r="B564" s="7" t="str">
        <f>VLOOKUP(A564,Data!$A$2:$L$4115,6,FALSE)</f>
        <v>successful</v>
      </c>
      <c r="C564" s="7">
        <f>VLOOKUP(A564,Data!$A$2:$L$4115,12,FALSE)</f>
        <v>20</v>
      </c>
      <c r="E564" s="7">
        <v>1166</v>
      </c>
      <c r="F564" s="7" t="str">
        <f>VLOOKUP(E564,Data!$A$2:$L$4115,6,FALSE)</f>
        <v>failed</v>
      </c>
      <c r="G564" s="7">
        <f>VLOOKUP(E564,Data!$A$2:$L$4115,12,FALSE)</f>
        <v>8</v>
      </c>
    </row>
    <row r="565" spans="1:7" x14ac:dyDescent="0.25">
      <c r="A565" s="7">
        <v>1287</v>
      </c>
      <c r="B565" s="7" t="str">
        <f>VLOOKUP(A565,Data!$A$2:$L$4115,6,FALSE)</f>
        <v>successful</v>
      </c>
      <c r="C565" s="7">
        <f>VLOOKUP(A565,Data!$A$2:$L$4115,12,FALSE)</f>
        <v>25</v>
      </c>
      <c r="E565" s="7">
        <v>1167</v>
      </c>
      <c r="F565" s="7" t="str">
        <f>VLOOKUP(E565,Data!$A$2:$L$4115,6,FALSE)</f>
        <v>failed</v>
      </c>
      <c r="G565" s="7">
        <f>VLOOKUP(E565,Data!$A$2:$L$4115,12,FALSE)</f>
        <v>16</v>
      </c>
    </row>
    <row r="566" spans="1:7" x14ac:dyDescent="0.25">
      <c r="A566" s="7">
        <v>1288</v>
      </c>
      <c r="B566" s="7" t="str">
        <f>VLOOKUP(A566,Data!$A$2:$L$4115,6,FALSE)</f>
        <v>successful</v>
      </c>
      <c r="C566" s="7">
        <f>VLOOKUP(A566,Data!$A$2:$L$4115,12,FALSE)</f>
        <v>61</v>
      </c>
      <c r="E566" s="7">
        <v>1168</v>
      </c>
      <c r="F566" s="7" t="str">
        <f>VLOOKUP(E566,Data!$A$2:$L$4115,6,FALSE)</f>
        <v>failed</v>
      </c>
      <c r="G566" s="7">
        <f>VLOOKUP(E566,Data!$A$2:$L$4115,12,FALSE)</f>
        <v>3</v>
      </c>
    </row>
    <row r="567" spans="1:7" x14ac:dyDescent="0.25">
      <c r="A567" s="7">
        <v>1289</v>
      </c>
      <c r="B567" s="7" t="str">
        <f>VLOOKUP(A567,Data!$A$2:$L$4115,6,FALSE)</f>
        <v>successful</v>
      </c>
      <c r="C567" s="7">
        <f>VLOOKUP(A567,Data!$A$2:$L$4115,12,FALSE)</f>
        <v>52</v>
      </c>
      <c r="E567" s="7">
        <v>1169</v>
      </c>
      <c r="F567" s="7" t="str">
        <f>VLOOKUP(E567,Data!$A$2:$L$4115,6,FALSE)</f>
        <v>failed</v>
      </c>
      <c r="G567" s="7">
        <f>VLOOKUP(E567,Data!$A$2:$L$4115,12,FALSE)</f>
        <v>3</v>
      </c>
    </row>
    <row r="568" spans="1:7" x14ac:dyDescent="0.25">
      <c r="A568" s="7">
        <v>1290</v>
      </c>
      <c r="B568" s="7" t="str">
        <f>VLOOKUP(A568,Data!$A$2:$L$4115,6,FALSE)</f>
        <v>successful</v>
      </c>
      <c r="C568" s="7">
        <f>VLOOKUP(A568,Data!$A$2:$L$4115,12,FALSE)</f>
        <v>86</v>
      </c>
      <c r="E568" s="7">
        <v>1170</v>
      </c>
      <c r="F568" s="7" t="str">
        <f>VLOOKUP(E568,Data!$A$2:$L$4115,6,FALSE)</f>
        <v>failed</v>
      </c>
      <c r="G568" s="7">
        <f>VLOOKUP(E568,Data!$A$2:$L$4115,12,FALSE)</f>
        <v>2</v>
      </c>
    </row>
    <row r="569" spans="1:7" x14ac:dyDescent="0.25">
      <c r="A569" s="7">
        <v>1291</v>
      </c>
      <c r="B569" s="7" t="str">
        <f>VLOOKUP(A569,Data!$A$2:$L$4115,6,FALSE)</f>
        <v>successful</v>
      </c>
      <c r="C569" s="7">
        <f>VLOOKUP(A569,Data!$A$2:$L$4115,12,FALSE)</f>
        <v>42</v>
      </c>
      <c r="E569" s="7">
        <v>1171</v>
      </c>
      <c r="F569" s="7" t="str">
        <f>VLOOKUP(E569,Data!$A$2:$L$4115,6,FALSE)</f>
        <v>failed</v>
      </c>
      <c r="G569" s="7">
        <f>VLOOKUP(E569,Data!$A$2:$L$4115,12,FALSE)</f>
        <v>1</v>
      </c>
    </row>
    <row r="570" spans="1:7" x14ac:dyDescent="0.25">
      <c r="A570" s="7">
        <v>1292</v>
      </c>
      <c r="B570" s="7" t="str">
        <f>VLOOKUP(A570,Data!$A$2:$L$4115,6,FALSE)</f>
        <v>successful</v>
      </c>
      <c r="C570" s="7">
        <f>VLOOKUP(A570,Data!$A$2:$L$4115,12,FALSE)</f>
        <v>52</v>
      </c>
      <c r="E570" s="7">
        <v>1172</v>
      </c>
      <c r="F570" s="7" t="str">
        <f>VLOOKUP(E570,Data!$A$2:$L$4115,6,FALSE)</f>
        <v>failed</v>
      </c>
      <c r="G570" s="7">
        <f>VLOOKUP(E570,Data!$A$2:$L$4115,12,FALSE)</f>
        <v>0</v>
      </c>
    </row>
    <row r="571" spans="1:7" x14ac:dyDescent="0.25">
      <c r="A571" s="7">
        <v>1293</v>
      </c>
      <c r="B571" s="7" t="str">
        <f>VLOOKUP(A571,Data!$A$2:$L$4115,6,FALSE)</f>
        <v>successful</v>
      </c>
      <c r="C571" s="7">
        <f>VLOOKUP(A571,Data!$A$2:$L$4115,12,FALSE)</f>
        <v>120</v>
      </c>
      <c r="E571" s="7">
        <v>1173</v>
      </c>
      <c r="F571" s="7" t="str">
        <f>VLOOKUP(E571,Data!$A$2:$L$4115,6,FALSE)</f>
        <v>failed</v>
      </c>
      <c r="G571" s="7">
        <f>VLOOKUP(E571,Data!$A$2:$L$4115,12,FALSE)</f>
        <v>1</v>
      </c>
    </row>
    <row r="572" spans="1:7" x14ac:dyDescent="0.25">
      <c r="A572" s="7">
        <v>1294</v>
      </c>
      <c r="B572" s="7" t="str">
        <f>VLOOKUP(A572,Data!$A$2:$L$4115,6,FALSE)</f>
        <v>successful</v>
      </c>
      <c r="C572" s="7">
        <f>VLOOKUP(A572,Data!$A$2:$L$4115,12,FALSE)</f>
        <v>22</v>
      </c>
      <c r="E572" s="7">
        <v>1174</v>
      </c>
      <c r="F572" s="7" t="str">
        <f>VLOOKUP(E572,Data!$A$2:$L$4115,6,FALSE)</f>
        <v>failed</v>
      </c>
      <c r="G572" s="7">
        <f>VLOOKUP(E572,Data!$A$2:$L$4115,12,FALSE)</f>
        <v>19</v>
      </c>
    </row>
    <row r="573" spans="1:7" x14ac:dyDescent="0.25">
      <c r="A573" s="7">
        <v>1295</v>
      </c>
      <c r="B573" s="7" t="str">
        <f>VLOOKUP(A573,Data!$A$2:$L$4115,6,FALSE)</f>
        <v>successful</v>
      </c>
      <c r="C573" s="7">
        <f>VLOOKUP(A573,Data!$A$2:$L$4115,12,FALSE)</f>
        <v>64</v>
      </c>
      <c r="E573" s="7">
        <v>1175</v>
      </c>
      <c r="F573" s="7" t="str">
        <f>VLOOKUP(E573,Data!$A$2:$L$4115,6,FALSE)</f>
        <v>failed</v>
      </c>
      <c r="G573" s="7">
        <f>VLOOKUP(E573,Data!$A$2:$L$4115,12,FALSE)</f>
        <v>9</v>
      </c>
    </row>
    <row r="574" spans="1:7" x14ac:dyDescent="0.25">
      <c r="A574" s="7">
        <v>1296</v>
      </c>
      <c r="B574" s="7" t="str">
        <f>VLOOKUP(A574,Data!$A$2:$L$4115,6,FALSE)</f>
        <v>successful</v>
      </c>
      <c r="C574" s="7">
        <f>VLOOKUP(A574,Data!$A$2:$L$4115,12,FALSE)</f>
        <v>23</v>
      </c>
      <c r="E574" s="7">
        <v>1176</v>
      </c>
      <c r="F574" s="7" t="str">
        <f>VLOOKUP(E574,Data!$A$2:$L$4115,6,FALSE)</f>
        <v>failed</v>
      </c>
      <c r="G574" s="7">
        <f>VLOOKUP(E574,Data!$A$2:$L$4115,12,FALSE)</f>
        <v>1</v>
      </c>
    </row>
    <row r="575" spans="1:7" x14ac:dyDescent="0.25">
      <c r="A575" s="7">
        <v>1297</v>
      </c>
      <c r="B575" s="7" t="str">
        <f>VLOOKUP(A575,Data!$A$2:$L$4115,6,FALSE)</f>
        <v>successful</v>
      </c>
      <c r="C575" s="7">
        <f>VLOOKUP(A575,Data!$A$2:$L$4115,12,FALSE)</f>
        <v>238</v>
      </c>
      <c r="E575" s="7">
        <v>1177</v>
      </c>
      <c r="F575" s="7" t="str">
        <f>VLOOKUP(E575,Data!$A$2:$L$4115,6,FALSE)</f>
        <v>failed</v>
      </c>
      <c r="G575" s="7">
        <f>VLOOKUP(E575,Data!$A$2:$L$4115,12,FALSE)</f>
        <v>0</v>
      </c>
    </row>
    <row r="576" spans="1:7" x14ac:dyDescent="0.25">
      <c r="A576" s="7">
        <v>1298</v>
      </c>
      <c r="B576" s="7" t="str">
        <f>VLOOKUP(A576,Data!$A$2:$L$4115,6,FALSE)</f>
        <v>successful</v>
      </c>
      <c r="C576" s="7">
        <f>VLOOKUP(A576,Data!$A$2:$L$4115,12,FALSE)</f>
        <v>33</v>
      </c>
      <c r="E576" s="7">
        <v>1178</v>
      </c>
      <c r="F576" s="7" t="str">
        <f>VLOOKUP(E576,Data!$A$2:$L$4115,6,FALSE)</f>
        <v>failed</v>
      </c>
      <c r="G576" s="7">
        <f>VLOOKUP(E576,Data!$A$2:$L$4115,12,FALSE)</f>
        <v>1</v>
      </c>
    </row>
    <row r="577" spans="1:7" x14ac:dyDescent="0.25">
      <c r="A577" s="7">
        <v>1299</v>
      </c>
      <c r="B577" s="7" t="str">
        <f>VLOOKUP(A577,Data!$A$2:$L$4115,6,FALSE)</f>
        <v>successful</v>
      </c>
      <c r="C577" s="7">
        <f>VLOOKUP(A577,Data!$A$2:$L$4115,12,FALSE)</f>
        <v>32</v>
      </c>
      <c r="E577" s="7">
        <v>1179</v>
      </c>
      <c r="F577" s="7" t="str">
        <f>VLOOKUP(E577,Data!$A$2:$L$4115,6,FALSE)</f>
        <v>failed</v>
      </c>
      <c r="G577" s="7">
        <f>VLOOKUP(E577,Data!$A$2:$L$4115,12,FALSE)</f>
        <v>5</v>
      </c>
    </row>
    <row r="578" spans="1:7" x14ac:dyDescent="0.25">
      <c r="A578" s="7">
        <v>1300</v>
      </c>
      <c r="B578" s="7" t="str">
        <f>VLOOKUP(A578,Data!$A$2:$L$4115,6,FALSE)</f>
        <v>successful</v>
      </c>
      <c r="C578" s="7">
        <f>VLOOKUP(A578,Data!$A$2:$L$4115,12,FALSE)</f>
        <v>24</v>
      </c>
      <c r="E578" s="7">
        <v>1180</v>
      </c>
      <c r="F578" s="7" t="str">
        <f>VLOOKUP(E578,Data!$A$2:$L$4115,6,FALSE)</f>
        <v>failed</v>
      </c>
      <c r="G578" s="7">
        <f>VLOOKUP(E578,Data!$A$2:$L$4115,12,FALSE)</f>
        <v>85</v>
      </c>
    </row>
    <row r="579" spans="1:7" x14ac:dyDescent="0.25">
      <c r="A579" s="7">
        <v>1301</v>
      </c>
      <c r="B579" s="7" t="str">
        <f>VLOOKUP(A579,Data!$A$2:$L$4115,6,FALSE)</f>
        <v>successful</v>
      </c>
      <c r="C579" s="7">
        <f>VLOOKUP(A579,Data!$A$2:$L$4115,12,FALSE)</f>
        <v>29</v>
      </c>
      <c r="E579" s="7">
        <v>1181</v>
      </c>
      <c r="F579" s="7" t="str">
        <f>VLOOKUP(E579,Data!$A$2:$L$4115,6,FALSE)</f>
        <v>failed</v>
      </c>
      <c r="G579" s="7">
        <f>VLOOKUP(E579,Data!$A$2:$L$4115,12,FALSE)</f>
        <v>3</v>
      </c>
    </row>
    <row r="580" spans="1:7" x14ac:dyDescent="0.25">
      <c r="A580" s="7">
        <v>1302</v>
      </c>
      <c r="B580" s="7" t="str">
        <f>VLOOKUP(A580,Data!$A$2:$L$4115,6,FALSE)</f>
        <v>successful</v>
      </c>
      <c r="C580" s="7">
        <f>VLOOKUP(A580,Data!$A$2:$L$4115,12,FALSE)</f>
        <v>50</v>
      </c>
      <c r="E580" s="7">
        <v>1182</v>
      </c>
      <c r="F580" s="7" t="str">
        <f>VLOOKUP(E580,Data!$A$2:$L$4115,6,FALSE)</f>
        <v>failed</v>
      </c>
      <c r="G580" s="7">
        <f>VLOOKUP(E580,Data!$A$2:$L$4115,12,FALSE)</f>
        <v>4</v>
      </c>
    </row>
    <row r="581" spans="1:7" x14ac:dyDescent="0.25">
      <c r="A581" s="7">
        <v>1303</v>
      </c>
      <c r="B581" s="7" t="str">
        <f>VLOOKUP(A581,Data!$A$2:$L$4115,6,FALSE)</f>
        <v>successful</v>
      </c>
      <c r="C581" s="7">
        <f>VLOOKUP(A581,Data!$A$2:$L$4115,12,FALSE)</f>
        <v>108</v>
      </c>
      <c r="E581" s="7">
        <v>1183</v>
      </c>
      <c r="F581" s="7" t="str">
        <f>VLOOKUP(E581,Data!$A$2:$L$4115,6,FALSE)</f>
        <v>failed</v>
      </c>
      <c r="G581" s="7">
        <f>VLOOKUP(E581,Data!$A$2:$L$4115,12,FALSE)</f>
        <v>3</v>
      </c>
    </row>
    <row r="582" spans="1:7" x14ac:dyDescent="0.25">
      <c r="A582" s="7">
        <v>1344</v>
      </c>
      <c r="B582" s="7" t="str">
        <f>VLOOKUP(A582,Data!$A$2:$L$4115,6,FALSE)</f>
        <v>successful</v>
      </c>
      <c r="C582" s="7">
        <f>VLOOKUP(A582,Data!$A$2:$L$4115,12,FALSE)</f>
        <v>139</v>
      </c>
      <c r="E582" s="7">
        <v>1404</v>
      </c>
      <c r="F582" s="7" t="str">
        <f>VLOOKUP(E582,Data!$A$2:$L$4115,6,FALSE)</f>
        <v>failed</v>
      </c>
      <c r="G582" s="7">
        <f>VLOOKUP(E582,Data!$A$2:$L$4115,12,FALSE)</f>
        <v>5</v>
      </c>
    </row>
    <row r="583" spans="1:7" x14ac:dyDescent="0.25">
      <c r="A583" s="7">
        <v>1345</v>
      </c>
      <c r="B583" s="7" t="str">
        <f>VLOOKUP(A583,Data!$A$2:$L$4115,6,FALSE)</f>
        <v>successful</v>
      </c>
      <c r="C583" s="7">
        <f>VLOOKUP(A583,Data!$A$2:$L$4115,12,FALSE)</f>
        <v>7</v>
      </c>
      <c r="E583" s="7">
        <v>1405</v>
      </c>
      <c r="F583" s="7" t="str">
        <f>VLOOKUP(E583,Data!$A$2:$L$4115,6,FALSE)</f>
        <v>failed</v>
      </c>
      <c r="G583" s="7">
        <f>VLOOKUP(E583,Data!$A$2:$L$4115,12,FALSE)</f>
        <v>17</v>
      </c>
    </row>
    <row r="584" spans="1:7" x14ac:dyDescent="0.25">
      <c r="A584" s="7">
        <v>1346</v>
      </c>
      <c r="B584" s="7" t="str">
        <f>VLOOKUP(A584,Data!$A$2:$L$4115,6,FALSE)</f>
        <v>successful</v>
      </c>
      <c r="C584" s="7">
        <f>VLOOKUP(A584,Data!$A$2:$L$4115,12,FALSE)</f>
        <v>149</v>
      </c>
      <c r="E584" s="7">
        <v>1406</v>
      </c>
      <c r="F584" s="7" t="str">
        <f>VLOOKUP(E584,Data!$A$2:$L$4115,6,FALSE)</f>
        <v>failed</v>
      </c>
      <c r="G584" s="7">
        <f>VLOOKUP(E584,Data!$A$2:$L$4115,12,FALSE)</f>
        <v>3</v>
      </c>
    </row>
    <row r="585" spans="1:7" x14ac:dyDescent="0.25">
      <c r="A585" s="7">
        <v>1347</v>
      </c>
      <c r="B585" s="7" t="str">
        <f>VLOOKUP(A585,Data!$A$2:$L$4115,6,FALSE)</f>
        <v>successful</v>
      </c>
      <c r="C585" s="7">
        <f>VLOOKUP(A585,Data!$A$2:$L$4115,12,FALSE)</f>
        <v>31</v>
      </c>
      <c r="E585" s="7">
        <v>1407</v>
      </c>
      <c r="F585" s="7" t="str">
        <f>VLOOKUP(E585,Data!$A$2:$L$4115,6,FALSE)</f>
        <v>failed</v>
      </c>
      <c r="G585" s="7">
        <f>VLOOKUP(E585,Data!$A$2:$L$4115,12,FALSE)</f>
        <v>2</v>
      </c>
    </row>
    <row r="586" spans="1:7" x14ac:dyDescent="0.25">
      <c r="A586" s="7">
        <v>1348</v>
      </c>
      <c r="B586" s="7" t="str">
        <f>VLOOKUP(A586,Data!$A$2:$L$4115,6,FALSE)</f>
        <v>successful</v>
      </c>
      <c r="C586" s="7">
        <f>VLOOKUP(A586,Data!$A$2:$L$4115,12,FALSE)</f>
        <v>26</v>
      </c>
      <c r="E586" s="7">
        <v>1408</v>
      </c>
      <c r="F586" s="7" t="str">
        <f>VLOOKUP(E586,Data!$A$2:$L$4115,6,FALSE)</f>
        <v>failed</v>
      </c>
      <c r="G586" s="7">
        <f>VLOOKUP(E586,Data!$A$2:$L$4115,12,FALSE)</f>
        <v>6</v>
      </c>
    </row>
    <row r="587" spans="1:7" x14ac:dyDescent="0.25">
      <c r="A587" s="7">
        <v>1349</v>
      </c>
      <c r="B587" s="7" t="str">
        <f>VLOOKUP(A587,Data!$A$2:$L$4115,6,FALSE)</f>
        <v>successful</v>
      </c>
      <c r="C587" s="7">
        <f>VLOOKUP(A587,Data!$A$2:$L$4115,12,FALSE)</f>
        <v>172</v>
      </c>
      <c r="E587" s="7">
        <v>1409</v>
      </c>
      <c r="F587" s="7" t="str">
        <f>VLOOKUP(E587,Data!$A$2:$L$4115,6,FALSE)</f>
        <v>failed</v>
      </c>
      <c r="G587" s="7">
        <f>VLOOKUP(E587,Data!$A$2:$L$4115,12,FALSE)</f>
        <v>0</v>
      </c>
    </row>
    <row r="588" spans="1:7" x14ac:dyDescent="0.25">
      <c r="A588" s="7">
        <v>1350</v>
      </c>
      <c r="B588" s="7" t="str">
        <f>VLOOKUP(A588,Data!$A$2:$L$4115,6,FALSE)</f>
        <v>successful</v>
      </c>
      <c r="C588" s="7">
        <f>VLOOKUP(A588,Data!$A$2:$L$4115,12,FALSE)</f>
        <v>78</v>
      </c>
      <c r="E588" s="7">
        <v>1410</v>
      </c>
      <c r="F588" s="7" t="str">
        <f>VLOOKUP(E588,Data!$A$2:$L$4115,6,FALSE)</f>
        <v>failed</v>
      </c>
      <c r="G588" s="7">
        <f>VLOOKUP(E588,Data!$A$2:$L$4115,12,FALSE)</f>
        <v>1</v>
      </c>
    </row>
    <row r="589" spans="1:7" x14ac:dyDescent="0.25">
      <c r="A589" s="7">
        <v>1351</v>
      </c>
      <c r="B589" s="7" t="str">
        <f>VLOOKUP(A589,Data!$A$2:$L$4115,6,FALSE)</f>
        <v>successful</v>
      </c>
      <c r="C589" s="7">
        <f>VLOOKUP(A589,Data!$A$2:$L$4115,12,FALSE)</f>
        <v>120</v>
      </c>
      <c r="E589" s="7">
        <v>1411</v>
      </c>
      <c r="F589" s="7" t="str">
        <f>VLOOKUP(E589,Data!$A$2:$L$4115,6,FALSE)</f>
        <v>failed</v>
      </c>
      <c r="G589" s="7">
        <f>VLOOKUP(E589,Data!$A$2:$L$4115,12,FALSE)</f>
        <v>3</v>
      </c>
    </row>
    <row r="590" spans="1:7" x14ac:dyDescent="0.25">
      <c r="A590" s="7">
        <v>1352</v>
      </c>
      <c r="B590" s="7" t="str">
        <f>VLOOKUP(A590,Data!$A$2:$L$4115,6,FALSE)</f>
        <v>successful</v>
      </c>
      <c r="C590" s="7">
        <f>VLOOKUP(A590,Data!$A$2:$L$4115,12,FALSE)</f>
        <v>227</v>
      </c>
      <c r="E590" s="7">
        <v>1412</v>
      </c>
      <c r="F590" s="7" t="str">
        <f>VLOOKUP(E590,Data!$A$2:$L$4115,6,FALSE)</f>
        <v>failed</v>
      </c>
      <c r="G590" s="7">
        <f>VLOOKUP(E590,Data!$A$2:$L$4115,12,FALSE)</f>
        <v>13</v>
      </c>
    </row>
    <row r="591" spans="1:7" x14ac:dyDescent="0.25">
      <c r="A591" s="7">
        <v>1353</v>
      </c>
      <c r="B591" s="7" t="str">
        <f>VLOOKUP(A591,Data!$A$2:$L$4115,6,FALSE)</f>
        <v>successful</v>
      </c>
      <c r="C591" s="7">
        <f>VLOOKUP(A591,Data!$A$2:$L$4115,12,FALSE)</f>
        <v>42</v>
      </c>
      <c r="E591" s="7">
        <v>1413</v>
      </c>
      <c r="F591" s="7" t="str">
        <f>VLOOKUP(E591,Data!$A$2:$L$4115,6,FALSE)</f>
        <v>failed</v>
      </c>
      <c r="G591" s="7">
        <f>VLOOKUP(E591,Data!$A$2:$L$4115,12,FALSE)</f>
        <v>1</v>
      </c>
    </row>
    <row r="592" spans="1:7" x14ac:dyDescent="0.25">
      <c r="A592" s="7">
        <v>1354</v>
      </c>
      <c r="B592" s="7" t="str">
        <f>VLOOKUP(A592,Data!$A$2:$L$4115,6,FALSE)</f>
        <v>successful</v>
      </c>
      <c r="C592" s="7">
        <f>VLOOKUP(A592,Data!$A$2:$L$4115,12,FALSE)</f>
        <v>64</v>
      </c>
      <c r="E592" s="7">
        <v>1414</v>
      </c>
      <c r="F592" s="7" t="str">
        <f>VLOOKUP(E592,Data!$A$2:$L$4115,6,FALSE)</f>
        <v>failed</v>
      </c>
      <c r="G592" s="7">
        <f>VLOOKUP(E592,Data!$A$2:$L$4115,12,FALSE)</f>
        <v>1</v>
      </c>
    </row>
    <row r="593" spans="1:7" x14ac:dyDescent="0.25">
      <c r="A593" s="7">
        <v>1355</v>
      </c>
      <c r="B593" s="7" t="str">
        <f>VLOOKUP(A593,Data!$A$2:$L$4115,6,FALSE)</f>
        <v>successful</v>
      </c>
      <c r="C593" s="7">
        <f>VLOOKUP(A593,Data!$A$2:$L$4115,12,FALSE)</f>
        <v>121</v>
      </c>
      <c r="E593" s="7">
        <v>1415</v>
      </c>
      <c r="F593" s="7" t="str">
        <f>VLOOKUP(E593,Data!$A$2:$L$4115,6,FALSE)</f>
        <v>failed</v>
      </c>
      <c r="G593" s="7">
        <f>VLOOKUP(E593,Data!$A$2:$L$4115,12,FALSE)</f>
        <v>9</v>
      </c>
    </row>
    <row r="594" spans="1:7" x14ac:dyDescent="0.25">
      <c r="A594" s="7">
        <v>1356</v>
      </c>
      <c r="B594" s="7" t="str">
        <f>VLOOKUP(A594,Data!$A$2:$L$4115,6,FALSE)</f>
        <v>successful</v>
      </c>
      <c r="C594" s="7">
        <f>VLOOKUP(A594,Data!$A$2:$L$4115,12,FALSE)</f>
        <v>87</v>
      </c>
      <c r="E594" s="7">
        <v>1416</v>
      </c>
      <c r="F594" s="7" t="str">
        <f>VLOOKUP(E594,Data!$A$2:$L$4115,6,FALSE)</f>
        <v>failed</v>
      </c>
      <c r="G594" s="7">
        <f>VLOOKUP(E594,Data!$A$2:$L$4115,12,FALSE)</f>
        <v>0</v>
      </c>
    </row>
    <row r="595" spans="1:7" x14ac:dyDescent="0.25">
      <c r="A595" s="7">
        <v>1357</v>
      </c>
      <c r="B595" s="7" t="str">
        <f>VLOOKUP(A595,Data!$A$2:$L$4115,6,FALSE)</f>
        <v>successful</v>
      </c>
      <c r="C595" s="7">
        <f>VLOOKUP(A595,Data!$A$2:$L$4115,12,FALSE)</f>
        <v>65</v>
      </c>
      <c r="E595" s="7">
        <v>1417</v>
      </c>
      <c r="F595" s="7" t="str">
        <f>VLOOKUP(E595,Data!$A$2:$L$4115,6,FALSE)</f>
        <v>failed</v>
      </c>
      <c r="G595" s="7">
        <f>VLOOKUP(E595,Data!$A$2:$L$4115,12,FALSE)</f>
        <v>2</v>
      </c>
    </row>
    <row r="596" spans="1:7" x14ac:dyDescent="0.25">
      <c r="A596" s="7">
        <v>1358</v>
      </c>
      <c r="B596" s="7" t="str">
        <f>VLOOKUP(A596,Data!$A$2:$L$4115,6,FALSE)</f>
        <v>successful</v>
      </c>
      <c r="C596" s="7">
        <f>VLOOKUP(A596,Data!$A$2:$L$4115,12,FALSE)</f>
        <v>49</v>
      </c>
      <c r="E596" s="7">
        <v>1418</v>
      </c>
      <c r="F596" s="7" t="str">
        <f>VLOOKUP(E596,Data!$A$2:$L$4115,6,FALSE)</f>
        <v>failed</v>
      </c>
      <c r="G596" s="7">
        <f>VLOOKUP(E596,Data!$A$2:$L$4115,12,FALSE)</f>
        <v>1</v>
      </c>
    </row>
    <row r="597" spans="1:7" x14ac:dyDescent="0.25">
      <c r="A597" s="7">
        <v>1359</v>
      </c>
      <c r="B597" s="7" t="str">
        <f>VLOOKUP(A597,Data!$A$2:$L$4115,6,FALSE)</f>
        <v>successful</v>
      </c>
      <c r="C597" s="7">
        <f>VLOOKUP(A597,Data!$A$2:$L$4115,12,FALSE)</f>
        <v>19</v>
      </c>
      <c r="E597" s="7">
        <v>1419</v>
      </c>
      <c r="F597" s="7" t="str">
        <f>VLOOKUP(E597,Data!$A$2:$L$4115,6,FALSE)</f>
        <v>failed</v>
      </c>
      <c r="G597" s="7">
        <f>VLOOKUP(E597,Data!$A$2:$L$4115,12,FALSE)</f>
        <v>10</v>
      </c>
    </row>
    <row r="598" spans="1:7" x14ac:dyDescent="0.25">
      <c r="A598" s="7">
        <v>1360</v>
      </c>
      <c r="B598" s="7" t="str">
        <f>VLOOKUP(A598,Data!$A$2:$L$4115,6,FALSE)</f>
        <v>successful</v>
      </c>
      <c r="C598" s="7">
        <f>VLOOKUP(A598,Data!$A$2:$L$4115,12,FALSE)</f>
        <v>81</v>
      </c>
      <c r="E598" s="7">
        <v>1420</v>
      </c>
      <c r="F598" s="7" t="str">
        <f>VLOOKUP(E598,Data!$A$2:$L$4115,6,FALSE)</f>
        <v>failed</v>
      </c>
      <c r="G598" s="7">
        <f>VLOOKUP(E598,Data!$A$2:$L$4115,12,FALSE)</f>
        <v>3</v>
      </c>
    </row>
    <row r="599" spans="1:7" x14ac:dyDescent="0.25">
      <c r="A599" s="7">
        <v>1361</v>
      </c>
      <c r="B599" s="7" t="str">
        <f>VLOOKUP(A599,Data!$A$2:$L$4115,6,FALSE)</f>
        <v>successful</v>
      </c>
      <c r="C599" s="7">
        <f>VLOOKUP(A599,Data!$A$2:$L$4115,12,FALSE)</f>
        <v>264</v>
      </c>
      <c r="E599" s="7">
        <v>1421</v>
      </c>
      <c r="F599" s="7" t="str">
        <f>VLOOKUP(E599,Data!$A$2:$L$4115,6,FALSE)</f>
        <v>failed</v>
      </c>
      <c r="G599" s="7">
        <f>VLOOKUP(E599,Data!$A$2:$L$4115,12,FALSE)</f>
        <v>2</v>
      </c>
    </row>
    <row r="600" spans="1:7" x14ac:dyDescent="0.25">
      <c r="A600" s="7">
        <v>1362</v>
      </c>
      <c r="B600" s="7" t="str">
        <f>VLOOKUP(A600,Data!$A$2:$L$4115,6,FALSE)</f>
        <v>successful</v>
      </c>
      <c r="C600" s="7">
        <f>VLOOKUP(A600,Data!$A$2:$L$4115,12,FALSE)</f>
        <v>25</v>
      </c>
      <c r="E600" s="7">
        <v>1422</v>
      </c>
      <c r="F600" s="7" t="str">
        <f>VLOOKUP(E600,Data!$A$2:$L$4115,6,FALSE)</f>
        <v>failed</v>
      </c>
      <c r="G600" s="7">
        <f>VLOOKUP(E600,Data!$A$2:$L$4115,12,FALSE)</f>
        <v>2</v>
      </c>
    </row>
    <row r="601" spans="1:7" x14ac:dyDescent="0.25">
      <c r="A601" s="7">
        <v>1363</v>
      </c>
      <c r="B601" s="7" t="str">
        <f>VLOOKUP(A601,Data!$A$2:$L$4115,6,FALSE)</f>
        <v>successful</v>
      </c>
      <c r="C601" s="7">
        <f>VLOOKUP(A601,Data!$A$2:$L$4115,12,FALSE)</f>
        <v>5</v>
      </c>
      <c r="E601" s="7">
        <v>1423</v>
      </c>
      <c r="F601" s="7" t="str">
        <f>VLOOKUP(E601,Data!$A$2:$L$4115,6,FALSE)</f>
        <v>failed</v>
      </c>
      <c r="G601" s="7">
        <f>VLOOKUP(E601,Data!$A$2:$L$4115,12,FALSE)</f>
        <v>1</v>
      </c>
    </row>
    <row r="602" spans="1:7" x14ac:dyDescent="0.25">
      <c r="A602" s="7">
        <v>1364</v>
      </c>
      <c r="B602" s="7" t="str">
        <f>VLOOKUP(A602,Data!$A$2:$L$4115,6,FALSE)</f>
        <v>successful</v>
      </c>
      <c r="C602" s="7">
        <f>VLOOKUP(A602,Data!$A$2:$L$4115,12,FALSE)</f>
        <v>144</v>
      </c>
      <c r="E602" s="7">
        <v>1424</v>
      </c>
      <c r="F602" s="7" t="str">
        <f>VLOOKUP(E602,Data!$A$2:$L$4115,6,FALSE)</f>
        <v>failed</v>
      </c>
      <c r="G602" s="7">
        <f>VLOOKUP(E602,Data!$A$2:$L$4115,12,FALSE)</f>
        <v>14</v>
      </c>
    </row>
    <row r="603" spans="1:7" x14ac:dyDescent="0.25">
      <c r="A603" s="7">
        <v>1365</v>
      </c>
      <c r="B603" s="7" t="str">
        <f>VLOOKUP(A603,Data!$A$2:$L$4115,6,FALSE)</f>
        <v>successful</v>
      </c>
      <c r="C603" s="7">
        <f>VLOOKUP(A603,Data!$A$2:$L$4115,12,FALSE)</f>
        <v>92</v>
      </c>
      <c r="E603" s="7">
        <v>1425</v>
      </c>
      <c r="F603" s="7" t="str">
        <f>VLOOKUP(E603,Data!$A$2:$L$4115,6,FALSE)</f>
        <v>failed</v>
      </c>
      <c r="G603" s="7">
        <f>VLOOKUP(E603,Data!$A$2:$L$4115,12,FALSE)</f>
        <v>0</v>
      </c>
    </row>
    <row r="604" spans="1:7" x14ac:dyDescent="0.25">
      <c r="A604" s="7">
        <v>1366</v>
      </c>
      <c r="B604" s="7" t="str">
        <f>VLOOKUP(A604,Data!$A$2:$L$4115,6,FALSE)</f>
        <v>successful</v>
      </c>
      <c r="C604" s="7">
        <f>VLOOKUP(A604,Data!$A$2:$L$4115,12,FALSE)</f>
        <v>147</v>
      </c>
      <c r="E604" s="7">
        <v>1426</v>
      </c>
      <c r="F604" s="7" t="str">
        <f>VLOOKUP(E604,Data!$A$2:$L$4115,6,FALSE)</f>
        <v>failed</v>
      </c>
      <c r="G604" s="7">
        <f>VLOOKUP(E604,Data!$A$2:$L$4115,12,FALSE)</f>
        <v>0</v>
      </c>
    </row>
    <row r="605" spans="1:7" x14ac:dyDescent="0.25">
      <c r="A605" s="7">
        <v>1367</v>
      </c>
      <c r="B605" s="7" t="str">
        <f>VLOOKUP(A605,Data!$A$2:$L$4115,6,FALSE)</f>
        <v>successful</v>
      </c>
      <c r="C605" s="7">
        <f>VLOOKUP(A605,Data!$A$2:$L$4115,12,FALSE)</f>
        <v>90</v>
      </c>
      <c r="E605" s="7">
        <v>1427</v>
      </c>
      <c r="F605" s="7" t="str">
        <f>VLOOKUP(E605,Data!$A$2:$L$4115,6,FALSE)</f>
        <v>failed</v>
      </c>
      <c r="G605" s="7">
        <f>VLOOKUP(E605,Data!$A$2:$L$4115,12,FALSE)</f>
        <v>4</v>
      </c>
    </row>
    <row r="606" spans="1:7" x14ac:dyDescent="0.25">
      <c r="A606" s="7">
        <v>1368</v>
      </c>
      <c r="B606" s="7" t="str">
        <f>VLOOKUP(A606,Data!$A$2:$L$4115,6,FALSE)</f>
        <v>successful</v>
      </c>
      <c r="C606" s="7">
        <f>VLOOKUP(A606,Data!$A$2:$L$4115,12,FALSE)</f>
        <v>87</v>
      </c>
      <c r="E606" s="7">
        <v>1428</v>
      </c>
      <c r="F606" s="7" t="str">
        <f>VLOOKUP(E606,Data!$A$2:$L$4115,6,FALSE)</f>
        <v>failed</v>
      </c>
      <c r="G606" s="7">
        <f>VLOOKUP(E606,Data!$A$2:$L$4115,12,FALSE)</f>
        <v>3</v>
      </c>
    </row>
    <row r="607" spans="1:7" x14ac:dyDescent="0.25">
      <c r="A607" s="7">
        <v>1369</v>
      </c>
      <c r="B607" s="7" t="str">
        <f>VLOOKUP(A607,Data!$A$2:$L$4115,6,FALSE)</f>
        <v>successful</v>
      </c>
      <c r="C607" s="7">
        <f>VLOOKUP(A607,Data!$A$2:$L$4115,12,FALSE)</f>
        <v>406</v>
      </c>
      <c r="E607" s="7">
        <v>1429</v>
      </c>
      <c r="F607" s="7" t="str">
        <f>VLOOKUP(E607,Data!$A$2:$L$4115,6,FALSE)</f>
        <v>failed</v>
      </c>
      <c r="G607" s="7">
        <f>VLOOKUP(E607,Data!$A$2:$L$4115,12,FALSE)</f>
        <v>0</v>
      </c>
    </row>
    <row r="608" spans="1:7" x14ac:dyDescent="0.25">
      <c r="A608" s="7">
        <v>1370</v>
      </c>
      <c r="B608" s="7" t="str">
        <f>VLOOKUP(A608,Data!$A$2:$L$4115,6,FALSE)</f>
        <v>successful</v>
      </c>
      <c r="C608" s="7">
        <f>VLOOKUP(A608,Data!$A$2:$L$4115,12,FALSE)</f>
        <v>20</v>
      </c>
      <c r="E608" s="7">
        <v>1430</v>
      </c>
      <c r="F608" s="7" t="str">
        <f>VLOOKUP(E608,Data!$A$2:$L$4115,6,FALSE)</f>
        <v>failed</v>
      </c>
      <c r="G608" s="7">
        <f>VLOOKUP(E608,Data!$A$2:$L$4115,12,FALSE)</f>
        <v>5</v>
      </c>
    </row>
    <row r="609" spans="1:7" x14ac:dyDescent="0.25">
      <c r="A609" s="7">
        <v>1371</v>
      </c>
      <c r="B609" s="7" t="str">
        <f>VLOOKUP(A609,Data!$A$2:$L$4115,6,FALSE)</f>
        <v>successful</v>
      </c>
      <c r="C609" s="7">
        <f>VLOOKUP(A609,Data!$A$2:$L$4115,12,FALSE)</f>
        <v>70</v>
      </c>
      <c r="E609" s="7">
        <v>1431</v>
      </c>
      <c r="F609" s="7" t="str">
        <f>VLOOKUP(E609,Data!$A$2:$L$4115,6,FALSE)</f>
        <v>failed</v>
      </c>
      <c r="G609" s="7">
        <f>VLOOKUP(E609,Data!$A$2:$L$4115,12,FALSE)</f>
        <v>47</v>
      </c>
    </row>
    <row r="610" spans="1:7" x14ac:dyDescent="0.25">
      <c r="A610" s="7">
        <v>1372</v>
      </c>
      <c r="B610" s="7" t="str">
        <f>VLOOKUP(A610,Data!$A$2:$L$4115,6,FALSE)</f>
        <v>successful</v>
      </c>
      <c r="C610" s="7">
        <f>VLOOKUP(A610,Data!$A$2:$L$4115,12,FALSE)</f>
        <v>16</v>
      </c>
      <c r="E610" s="7">
        <v>1432</v>
      </c>
      <c r="F610" s="7" t="str">
        <f>VLOOKUP(E610,Data!$A$2:$L$4115,6,FALSE)</f>
        <v>failed</v>
      </c>
      <c r="G610" s="7">
        <f>VLOOKUP(E610,Data!$A$2:$L$4115,12,FALSE)</f>
        <v>0</v>
      </c>
    </row>
    <row r="611" spans="1:7" x14ac:dyDescent="0.25">
      <c r="A611" s="7">
        <v>1373</v>
      </c>
      <c r="B611" s="7" t="str">
        <f>VLOOKUP(A611,Data!$A$2:$L$4115,6,FALSE)</f>
        <v>successful</v>
      </c>
      <c r="C611" s="7">
        <f>VLOOKUP(A611,Data!$A$2:$L$4115,12,FALSE)</f>
        <v>52</v>
      </c>
      <c r="E611" s="7">
        <v>1433</v>
      </c>
      <c r="F611" s="7" t="str">
        <f>VLOOKUP(E611,Data!$A$2:$L$4115,6,FALSE)</f>
        <v>failed</v>
      </c>
      <c r="G611" s="7">
        <f>VLOOKUP(E611,Data!$A$2:$L$4115,12,FALSE)</f>
        <v>10</v>
      </c>
    </row>
    <row r="612" spans="1:7" x14ac:dyDescent="0.25">
      <c r="A612" s="7">
        <v>1374</v>
      </c>
      <c r="B612" s="7" t="str">
        <f>VLOOKUP(A612,Data!$A$2:$L$4115,6,FALSE)</f>
        <v>successful</v>
      </c>
      <c r="C612" s="7">
        <f>VLOOKUP(A612,Data!$A$2:$L$4115,12,FALSE)</f>
        <v>66</v>
      </c>
      <c r="E612" s="7">
        <v>1434</v>
      </c>
      <c r="F612" s="7" t="str">
        <f>VLOOKUP(E612,Data!$A$2:$L$4115,6,FALSE)</f>
        <v>failed</v>
      </c>
      <c r="G612" s="7">
        <f>VLOOKUP(E612,Data!$A$2:$L$4115,12,FALSE)</f>
        <v>11</v>
      </c>
    </row>
    <row r="613" spans="1:7" x14ac:dyDescent="0.25">
      <c r="A613" s="7">
        <v>1375</v>
      </c>
      <c r="B613" s="7" t="str">
        <f>VLOOKUP(A613,Data!$A$2:$L$4115,6,FALSE)</f>
        <v>successful</v>
      </c>
      <c r="C613" s="7">
        <f>VLOOKUP(A613,Data!$A$2:$L$4115,12,FALSE)</f>
        <v>109</v>
      </c>
      <c r="E613" s="7">
        <v>1435</v>
      </c>
      <c r="F613" s="7" t="str">
        <f>VLOOKUP(E613,Data!$A$2:$L$4115,6,FALSE)</f>
        <v>failed</v>
      </c>
      <c r="G613" s="7">
        <f>VLOOKUP(E613,Data!$A$2:$L$4115,12,FALSE)</f>
        <v>2</v>
      </c>
    </row>
    <row r="614" spans="1:7" x14ac:dyDescent="0.25">
      <c r="A614" s="7">
        <v>1376</v>
      </c>
      <c r="B614" s="7" t="str">
        <f>VLOOKUP(A614,Data!$A$2:$L$4115,6,FALSE)</f>
        <v>successful</v>
      </c>
      <c r="C614" s="7">
        <f>VLOOKUP(A614,Data!$A$2:$L$4115,12,FALSE)</f>
        <v>168</v>
      </c>
      <c r="E614" s="7">
        <v>1436</v>
      </c>
      <c r="F614" s="7" t="str">
        <f>VLOOKUP(E614,Data!$A$2:$L$4115,6,FALSE)</f>
        <v>failed</v>
      </c>
      <c r="G614" s="7">
        <f>VLOOKUP(E614,Data!$A$2:$L$4115,12,FALSE)</f>
        <v>2</v>
      </c>
    </row>
    <row r="615" spans="1:7" x14ac:dyDescent="0.25">
      <c r="A615" s="7">
        <v>1377</v>
      </c>
      <c r="B615" s="7" t="str">
        <f>VLOOKUP(A615,Data!$A$2:$L$4115,6,FALSE)</f>
        <v>successful</v>
      </c>
      <c r="C615" s="7">
        <f>VLOOKUP(A615,Data!$A$2:$L$4115,12,FALSE)</f>
        <v>31</v>
      </c>
      <c r="E615" s="7">
        <v>1437</v>
      </c>
      <c r="F615" s="7" t="str">
        <f>VLOOKUP(E615,Data!$A$2:$L$4115,6,FALSE)</f>
        <v>failed</v>
      </c>
      <c r="G615" s="7">
        <f>VLOOKUP(E615,Data!$A$2:$L$4115,12,FALSE)</f>
        <v>22</v>
      </c>
    </row>
    <row r="616" spans="1:7" x14ac:dyDescent="0.25">
      <c r="A616" s="7">
        <v>1378</v>
      </c>
      <c r="B616" s="7" t="str">
        <f>VLOOKUP(A616,Data!$A$2:$L$4115,6,FALSE)</f>
        <v>successful</v>
      </c>
      <c r="C616" s="7">
        <f>VLOOKUP(A616,Data!$A$2:$L$4115,12,FALSE)</f>
        <v>133</v>
      </c>
      <c r="E616" s="7">
        <v>1438</v>
      </c>
      <c r="F616" s="7" t="str">
        <f>VLOOKUP(E616,Data!$A$2:$L$4115,6,FALSE)</f>
        <v>failed</v>
      </c>
      <c r="G616" s="7">
        <f>VLOOKUP(E616,Data!$A$2:$L$4115,12,FALSE)</f>
        <v>8</v>
      </c>
    </row>
    <row r="617" spans="1:7" x14ac:dyDescent="0.25">
      <c r="A617" s="7">
        <v>1379</v>
      </c>
      <c r="B617" s="7" t="str">
        <f>VLOOKUP(A617,Data!$A$2:$L$4115,6,FALSE)</f>
        <v>successful</v>
      </c>
      <c r="C617" s="7">
        <f>VLOOKUP(A617,Data!$A$2:$L$4115,12,FALSE)</f>
        <v>151</v>
      </c>
      <c r="E617" s="7">
        <v>1439</v>
      </c>
      <c r="F617" s="7" t="str">
        <f>VLOOKUP(E617,Data!$A$2:$L$4115,6,FALSE)</f>
        <v>failed</v>
      </c>
      <c r="G617" s="7">
        <f>VLOOKUP(E617,Data!$A$2:$L$4115,12,FALSE)</f>
        <v>6</v>
      </c>
    </row>
    <row r="618" spans="1:7" x14ac:dyDescent="0.25">
      <c r="A618" s="7">
        <v>1380</v>
      </c>
      <c r="B618" s="7" t="str">
        <f>VLOOKUP(A618,Data!$A$2:$L$4115,6,FALSE)</f>
        <v>successful</v>
      </c>
      <c r="C618" s="7">
        <f>VLOOKUP(A618,Data!$A$2:$L$4115,12,FALSE)</f>
        <v>5</v>
      </c>
      <c r="E618" s="7">
        <v>1440</v>
      </c>
      <c r="F618" s="7" t="str">
        <f>VLOOKUP(E618,Data!$A$2:$L$4115,6,FALSE)</f>
        <v>failed</v>
      </c>
      <c r="G618" s="7">
        <f>VLOOKUP(E618,Data!$A$2:$L$4115,12,FALSE)</f>
        <v>1</v>
      </c>
    </row>
    <row r="619" spans="1:7" x14ac:dyDescent="0.25">
      <c r="A619" s="7">
        <v>1381</v>
      </c>
      <c r="B619" s="7" t="str">
        <f>VLOOKUP(A619,Data!$A$2:$L$4115,6,FALSE)</f>
        <v>successful</v>
      </c>
      <c r="C619" s="7">
        <f>VLOOKUP(A619,Data!$A$2:$L$4115,12,FALSE)</f>
        <v>73</v>
      </c>
      <c r="E619" s="7">
        <v>1441</v>
      </c>
      <c r="F619" s="7" t="str">
        <f>VLOOKUP(E619,Data!$A$2:$L$4115,6,FALSE)</f>
        <v>failed</v>
      </c>
      <c r="G619" s="7">
        <f>VLOOKUP(E619,Data!$A$2:$L$4115,12,FALSE)</f>
        <v>3</v>
      </c>
    </row>
    <row r="620" spans="1:7" x14ac:dyDescent="0.25">
      <c r="A620" s="7">
        <v>1382</v>
      </c>
      <c r="B620" s="7" t="str">
        <f>VLOOKUP(A620,Data!$A$2:$L$4115,6,FALSE)</f>
        <v>successful</v>
      </c>
      <c r="C620" s="7">
        <f>VLOOKUP(A620,Data!$A$2:$L$4115,12,FALSE)</f>
        <v>148</v>
      </c>
      <c r="E620" s="7">
        <v>1442</v>
      </c>
      <c r="F620" s="7" t="str">
        <f>VLOOKUP(E620,Data!$A$2:$L$4115,6,FALSE)</f>
        <v>failed</v>
      </c>
      <c r="G620" s="7">
        <f>VLOOKUP(E620,Data!$A$2:$L$4115,12,FALSE)</f>
        <v>0</v>
      </c>
    </row>
    <row r="621" spans="1:7" x14ac:dyDescent="0.25">
      <c r="A621" s="7">
        <v>1383</v>
      </c>
      <c r="B621" s="7" t="str">
        <f>VLOOKUP(A621,Data!$A$2:$L$4115,6,FALSE)</f>
        <v>successful</v>
      </c>
      <c r="C621" s="7">
        <f>VLOOKUP(A621,Data!$A$2:$L$4115,12,FALSE)</f>
        <v>93</v>
      </c>
      <c r="E621" s="7">
        <v>1443</v>
      </c>
      <c r="F621" s="7" t="str">
        <f>VLOOKUP(E621,Data!$A$2:$L$4115,6,FALSE)</f>
        <v>failed</v>
      </c>
      <c r="G621" s="7">
        <f>VLOOKUP(E621,Data!$A$2:$L$4115,12,FALSE)</f>
        <v>0</v>
      </c>
    </row>
    <row r="622" spans="1:7" x14ac:dyDescent="0.25">
      <c r="A622" s="7">
        <v>1384</v>
      </c>
      <c r="B622" s="7" t="str">
        <f>VLOOKUP(A622,Data!$A$2:$L$4115,6,FALSE)</f>
        <v>successful</v>
      </c>
      <c r="C622" s="7">
        <f>VLOOKUP(A622,Data!$A$2:$L$4115,12,FALSE)</f>
        <v>63</v>
      </c>
      <c r="E622" s="7">
        <v>1444</v>
      </c>
      <c r="F622" s="7" t="str">
        <f>VLOOKUP(E622,Data!$A$2:$L$4115,6,FALSE)</f>
        <v>failed</v>
      </c>
      <c r="G622" s="7">
        <f>VLOOKUP(E622,Data!$A$2:$L$4115,12,FALSE)</f>
        <v>0</v>
      </c>
    </row>
    <row r="623" spans="1:7" x14ac:dyDescent="0.25">
      <c r="A623" s="7">
        <v>1385</v>
      </c>
      <c r="B623" s="7" t="str">
        <f>VLOOKUP(A623,Data!$A$2:$L$4115,6,FALSE)</f>
        <v>successful</v>
      </c>
      <c r="C623" s="7">
        <f>VLOOKUP(A623,Data!$A$2:$L$4115,12,FALSE)</f>
        <v>134</v>
      </c>
      <c r="E623" s="7">
        <v>1445</v>
      </c>
      <c r="F623" s="7" t="str">
        <f>VLOOKUP(E623,Data!$A$2:$L$4115,6,FALSE)</f>
        <v>failed</v>
      </c>
      <c r="G623" s="7">
        <f>VLOOKUP(E623,Data!$A$2:$L$4115,12,FALSE)</f>
        <v>0</v>
      </c>
    </row>
    <row r="624" spans="1:7" x14ac:dyDescent="0.25">
      <c r="A624" s="7">
        <v>1386</v>
      </c>
      <c r="B624" s="7" t="str">
        <f>VLOOKUP(A624,Data!$A$2:$L$4115,6,FALSE)</f>
        <v>successful</v>
      </c>
      <c r="C624" s="7">
        <f>VLOOKUP(A624,Data!$A$2:$L$4115,12,FALSE)</f>
        <v>14</v>
      </c>
      <c r="E624" s="7">
        <v>1446</v>
      </c>
      <c r="F624" s="7" t="str">
        <f>VLOOKUP(E624,Data!$A$2:$L$4115,6,FALSE)</f>
        <v>failed</v>
      </c>
      <c r="G624" s="7">
        <f>VLOOKUP(E624,Data!$A$2:$L$4115,12,FALSE)</f>
        <v>0</v>
      </c>
    </row>
    <row r="625" spans="1:7" x14ac:dyDescent="0.25">
      <c r="A625" s="7">
        <v>1387</v>
      </c>
      <c r="B625" s="7" t="str">
        <f>VLOOKUP(A625,Data!$A$2:$L$4115,6,FALSE)</f>
        <v>successful</v>
      </c>
      <c r="C625" s="7">
        <f>VLOOKUP(A625,Data!$A$2:$L$4115,12,FALSE)</f>
        <v>78</v>
      </c>
      <c r="E625" s="7">
        <v>1447</v>
      </c>
      <c r="F625" s="7" t="str">
        <f>VLOOKUP(E625,Data!$A$2:$L$4115,6,FALSE)</f>
        <v>failed</v>
      </c>
      <c r="G625" s="7">
        <f>VLOOKUP(E625,Data!$A$2:$L$4115,12,FALSE)</f>
        <v>3</v>
      </c>
    </row>
    <row r="626" spans="1:7" x14ac:dyDescent="0.25">
      <c r="A626" s="7">
        <v>1388</v>
      </c>
      <c r="B626" s="7" t="str">
        <f>VLOOKUP(A626,Data!$A$2:$L$4115,6,FALSE)</f>
        <v>successful</v>
      </c>
      <c r="C626" s="7">
        <f>VLOOKUP(A626,Data!$A$2:$L$4115,12,FALSE)</f>
        <v>112</v>
      </c>
      <c r="E626" s="7">
        <v>1448</v>
      </c>
      <c r="F626" s="7" t="str">
        <f>VLOOKUP(E626,Data!$A$2:$L$4115,6,FALSE)</f>
        <v>failed</v>
      </c>
      <c r="G626" s="7">
        <f>VLOOKUP(E626,Data!$A$2:$L$4115,12,FALSE)</f>
        <v>0</v>
      </c>
    </row>
    <row r="627" spans="1:7" x14ac:dyDescent="0.25">
      <c r="A627" s="7">
        <v>1389</v>
      </c>
      <c r="B627" s="7" t="str">
        <f>VLOOKUP(A627,Data!$A$2:$L$4115,6,FALSE)</f>
        <v>successful</v>
      </c>
      <c r="C627" s="7">
        <f>VLOOKUP(A627,Data!$A$2:$L$4115,12,FALSE)</f>
        <v>34</v>
      </c>
      <c r="E627" s="7">
        <v>1449</v>
      </c>
      <c r="F627" s="7" t="str">
        <f>VLOOKUP(E627,Data!$A$2:$L$4115,6,FALSE)</f>
        <v>failed</v>
      </c>
      <c r="G627" s="7">
        <f>VLOOKUP(E627,Data!$A$2:$L$4115,12,FALSE)</f>
        <v>0</v>
      </c>
    </row>
    <row r="628" spans="1:7" x14ac:dyDescent="0.25">
      <c r="A628" s="7">
        <v>1390</v>
      </c>
      <c r="B628" s="7" t="str">
        <f>VLOOKUP(A628,Data!$A$2:$L$4115,6,FALSE)</f>
        <v>successful</v>
      </c>
      <c r="C628" s="7">
        <f>VLOOKUP(A628,Data!$A$2:$L$4115,12,FALSE)</f>
        <v>19</v>
      </c>
      <c r="E628" s="7">
        <v>1450</v>
      </c>
      <c r="F628" s="7" t="str">
        <f>VLOOKUP(E628,Data!$A$2:$L$4115,6,FALSE)</f>
        <v>failed</v>
      </c>
      <c r="G628" s="7">
        <f>VLOOKUP(E628,Data!$A$2:$L$4115,12,FALSE)</f>
        <v>1</v>
      </c>
    </row>
    <row r="629" spans="1:7" x14ac:dyDescent="0.25">
      <c r="A629" s="7">
        <v>1391</v>
      </c>
      <c r="B629" s="7" t="str">
        <f>VLOOKUP(A629,Data!$A$2:$L$4115,6,FALSE)</f>
        <v>successful</v>
      </c>
      <c r="C629" s="7">
        <f>VLOOKUP(A629,Data!$A$2:$L$4115,12,FALSE)</f>
        <v>13</v>
      </c>
      <c r="E629" s="7">
        <v>1481</v>
      </c>
      <c r="F629" s="7" t="str">
        <f>VLOOKUP(E629,Data!$A$2:$L$4115,6,FALSE)</f>
        <v>failed</v>
      </c>
      <c r="G629" s="7">
        <f>VLOOKUP(E629,Data!$A$2:$L$4115,12,FALSE)</f>
        <v>6</v>
      </c>
    </row>
    <row r="630" spans="1:7" x14ac:dyDescent="0.25">
      <c r="A630" s="7">
        <v>1392</v>
      </c>
      <c r="B630" s="7" t="str">
        <f>VLOOKUP(A630,Data!$A$2:$L$4115,6,FALSE)</f>
        <v>successful</v>
      </c>
      <c r="C630" s="7">
        <f>VLOOKUP(A630,Data!$A$2:$L$4115,12,FALSE)</f>
        <v>104</v>
      </c>
      <c r="E630" s="7">
        <v>1482</v>
      </c>
      <c r="F630" s="7" t="str">
        <f>VLOOKUP(E630,Data!$A$2:$L$4115,6,FALSE)</f>
        <v>failed</v>
      </c>
      <c r="G630" s="7">
        <f>VLOOKUP(E630,Data!$A$2:$L$4115,12,FALSE)</f>
        <v>1</v>
      </c>
    </row>
    <row r="631" spans="1:7" x14ac:dyDescent="0.25">
      <c r="A631" s="7">
        <v>1393</v>
      </c>
      <c r="B631" s="7" t="str">
        <f>VLOOKUP(A631,Data!$A$2:$L$4115,6,FALSE)</f>
        <v>successful</v>
      </c>
      <c r="C631" s="7">
        <f>VLOOKUP(A631,Data!$A$2:$L$4115,12,FALSE)</f>
        <v>52</v>
      </c>
      <c r="E631" s="7">
        <v>1483</v>
      </c>
      <c r="F631" s="7" t="str">
        <f>VLOOKUP(E631,Data!$A$2:$L$4115,6,FALSE)</f>
        <v>failed</v>
      </c>
      <c r="G631" s="7">
        <f>VLOOKUP(E631,Data!$A$2:$L$4115,12,FALSE)</f>
        <v>2</v>
      </c>
    </row>
    <row r="632" spans="1:7" x14ac:dyDescent="0.25">
      <c r="A632" s="7">
        <v>1394</v>
      </c>
      <c r="B632" s="7" t="str">
        <f>VLOOKUP(A632,Data!$A$2:$L$4115,6,FALSE)</f>
        <v>successful</v>
      </c>
      <c r="C632" s="7">
        <f>VLOOKUP(A632,Data!$A$2:$L$4115,12,FALSE)</f>
        <v>17</v>
      </c>
      <c r="E632" s="7">
        <v>1484</v>
      </c>
      <c r="F632" s="7" t="str">
        <f>VLOOKUP(E632,Data!$A$2:$L$4115,6,FALSE)</f>
        <v>failed</v>
      </c>
      <c r="G632" s="7">
        <f>VLOOKUP(E632,Data!$A$2:$L$4115,12,FALSE)</f>
        <v>0</v>
      </c>
    </row>
    <row r="633" spans="1:7" x14ac:dyDescent="0.25">
      <c r="A633" s="7">
        <v>1395</v>
      </c>
      <c r="B633" s="7" t="str">
        <f>VLOOKUP(A633,Data!$A$2:$L$4115,6,FALSE)</f>
        <v>successful</v>
      </c>
      <c r="C633" s="7">
        <f>VLOOKUP(A633,Data!$A$2:$L$4115,12,FALSE)</f>
        <v>82</v>
      </c>
      <c r="E633" s="7">
        <v>1485</v>
      </c>
      <c r="F633" s="7" t="str">
        <f>VLOOKUP(E633,Data!$A$2:$L$4115,6,FALSE)</f>
        <v>failed</v>
      </c>
      <c r="G633" s="7">
        <f>VLOOKUP(E633,Data!$A$2:$L$4115,12,FALSE)</f>
        <v>3</v>
      </c>
    </row>
    <row r="634" spans="1:7" x14ac:dyDescent="0.25">
      <c r="A634" s="7">
        <v>1396</v>
      </c>
      <c r="B634" s="7" t="str">
        <f>VLOOKUP(A634,Data!$A$2:$L$4115,6,FALSE)</f>
        <v>successful</v>
      </c>
      <c r="C634" s="7">
        <f>VLOOKUP(A634,Data!$A$2:$L$4115,12,FALSE)</f>
        <v>73</v>
      </c>
      <c r="E634" s="7">
        <v>1486</v>
      </c>
      <c r="F634" s="7" t="str">
        <f>VLOOKUP(E634,Data!$A$2:$L$4115,6,FALSE)</f>
        <v>failed</v>
      </c>
      <c r="G634" s="7">
        <f>VLOOKUP(E634,Data!$A$2:$L$4115,12,FALSE)</f>
        <v>3</v>
      </c>
    </row>
    <row r="635" spans="1:7" x14ac:dyDescent="0.25">
      <c r="A635" s="7">
        <v>1397</v>
      </c>
      <c r="B635" s="7" t="str">
        <f>VLOOKUP(A635,Data!$A$2:$L$4115,6,FALSE)</f>
        <v>successful</v>
      </c>
      <c r="C635" s="7">
        <f>VLOOKUP(A635,Data!$A$2:$L$4115,12,FALSE)</f>
        <v>158</v>
      </c>
      <c r="E635" s="7">
        <v>1487</v>
      </c>
      <c r="F635" s="7" t="str">
        <f>VLOOKUP(E635,Data!$A$2:$L$4115,6,FALSE)</f>
        <v>failed</v>
      </c>
      <c r="G635" s="7">
        <f>VLOOKUP(E635,Data!$A$2:$L$4115,12,FALSE)</f>
        <v>0</v>
      </c>
    </row>
    <row r="636" spans="1:7" x14ac:dyDescent="0.25">
      <c r="A636" s="7">
        <v>1398</v>
      </c>
      <c r="B636" s="7" t="str">
        <f>VLOOKUP(A636,Data!$A$2:$L$4115,6,FALSE)</f>
        <v>successful</v>
      </c>
      <c r="C636" s="7">
        <f>VLOOKUP(A636,Data!$A$2:$L$4115,12,FALSE)</f>
        <v>65</v>
      </c>
      <c r="E636" s="7">
        <v>1488</v>
      </c>
      <c r="F636" s="7" t="str">
        <f>VLOOKUP(E636,Data!$A$2:$L$4115,6,FALSE)</f>
        <v>failed</v>
      </c>
      <c r="G636" s="7">
        <f>VLOOKUP(E636,Data!$A$2:$L$4115,12,FALSE)</f>
        <v>6</v>
      </c>
    </row>
    <row r="637" spans="1:7" x14ac:dyDescent="0.25">
      <c r="A637" s="7">
        <v>1399</v>
      </c>
      <c r="B637" s="7" t="str">
        <f>VLOOKUP(A637,Data!$A$2:$L$4115,6,FALSE)</f>
        <v>successful</v>
      </c>
      <c r="C637" s="7">
        <f>VLOOKUP(A637,Data!$A$2:$L$4115,12,FALSE)</f>
        <v>184</v>
      </c>
      <c r="E637" s="7">
        <v>1489</v>
      </c>
      <c r="F637" s="7" t="str">
        <f>VLOOKUP(E637,Data!$A$2:$L$4115,6,FALSE)</f>
        <v>failed</v>
      </c>
      <c r="G637" s="7">
        <f>VLOOKUP(E637,Data!$A$2:$L$4115,12,FALSE)</f>
        <v>0</v>
      </c>
    </row>
    <row r="638" spans="1:7" x14ac:dyDescent="0.25">
      <c r="A638" s="7">
        <v>1400</v>
      </c>
      <c r="B638" s="7" t="str">
        <f>VLOOKUP(A638,Data!$A$2:$L$4115,6,FALSE)</f>
        <v>successful</v>
      </c>
      <c r="C638" s="7">
        <f>VLOOKUP(A638,Data!$A$2:$L$4115,12,FALSE)</f>
        <v>34</v>
      </c>
      <c r="E638" s="7">
        <v>1490</v>
      </c>
      <c r="F638" s="7" t="str">
        <f>VLOOKUP(E638,Data!$A$2:$L$4115,6,FALSE)</f>
        <v>failed</v>
      </c>
      <c r="G638" s="7">
        <f>VLOOKUP(E638,Data!$A$2:$L$4115,12,FALSE)</f>
        <v>19</v>
      </c>
    </row>
    <row r="639" spans="1:7" x14ac:dyDescent="0.25">
      <c r="A639" s="7">
        <v>1401</v>
      </c>
      <c r="B639" s="7" t="str">
        <f>VLOOKUP(A639,Data!$A$2:$L$4115,6,FALSE)</f>
        <v>successful</v>
      </c>
      <c r="C639" s="7">
        <f>VLOOKUP(A639,Data!$A$2:$L$4115,12,FALSE)</f>
        <v>240</v>
      </c>
      <c r="E639" s="7">
        <v>1491</v>
      </c>
      <c r="F639" s="7" t="str">
        <f>VLOOKUP(E639,Data!$A$2:$L$4115,6,FALSE)</f>
        <v>failed</v>
      </c>
      <c r="G639" s="7">
        <f>VLOOKUP(E639,Data!$A$2:$L$4115,12,FALSE)</f>
        <v>1</v>
      </c>
    </row>
    <row r="640" spans="1:7" x14ac:dyDescent="0.25">
      <c r="A640" s="7">
        <v>1402</v>
      </c>
      <c r="B640" s="7" t="str">
        <f>VLOOKUP(A640,Data!$A$2:$L$4115,6,FALSE)</f>
        <v>successful</v>
      </c>
      <c r="C640" s="7">
        <f>VLOOKUP(A640,Data!$A$2:$L$4115,12,FALSE)</f>
        <v>113</v>
      </c>
      <c r="E640" s="7">
        <v>1492</v>
      </c>
      <c r="F640" s="7" t="str">
        <f>VLOOKUP(E640,Data!$A$2:$L$4115,6,FALSE)</f>
        <v>failed</v>
      </c>
      <c r="G640" s="7">
        <f>VLOOKUP(E640,Data!$A$2:$L$4115,12,FALSE)</f>
        <v>2</v>
      </c>
    </row>
    <row r="641" spans="1:7" x14ac:dyDescent="0.25">
      <c r="A641" s="7">
        <v>1403</v>
      </c>
      <c r="B641" s="7" t="str">
        <f>VLOOKUP(A641,Data!$A$2:$L$4115,6,FALSE)</f>
        <v>successful</v>
      </c>
      <c r="C641" s="7">
        <f>VLOOKUP(A641,Data!$A$2:$L$4115,12,FALSE)</f>
        <v>66</v>
      </c>
      <c r="E641" s="7">
        <v>1493</v>
      </c>
      <c r="F641" s="7" t="str">
        <f>VLOOKUP(E641,Data!$A$2:$L$4115,6,FALSE)</f>
        <v>failed</v>
      </c>
      <c r="G641" s="7">
        <f>VLOOKUP(E641,Data!$A$2:$L$4115,12,FALSE)</f>
        <v>0</v>
      </c>
    </row>
    <row r="642" spans="1:7" x14ac:dyDescent="0.25">
      <c r="A642" s="7">
        <v>1461</v>
      </c>
      <c r="B642" s="7" t="str">
        <f>VLOOKUP(A642,Data!$A$2:$L$4115,6,FALSE)</f>
        <v>successful</v>
      </c>
      <c r="C642" s="7">
        <f>VLOOKUP(A642,Data!$A$2:$L$4115,12,FALSE)</f>
        <v>340</v>
      </c>
      <c r="E642" s="7">
        <v>1494</v>
      </c>
      <c r="F642" s="7" t="str">
        <f>VLOOKUP(E642,Data!$A$2:$L$4115,6,FALSE)</f>
        <v>failed</v>
      </c>
      <c r="G642" s="7">
        <f>VLOOKUP(E642,Data!$A$2:$L$4115,12,FALSE)</f>
        <v>11</v>
      </c>
    </row>
    <row r="643" spans="1:7" x14ac:dyDescent="0.25">
      <c r="A643" s="7">
        <v>1462</v>
      </c>
      <c r="B643" s="7" t="str">
        <f>VLOOKUP(A643,Data!$A$2:$L$4115,6,FALSE)</f>
        <v>successful</v>
      </c>
      <c r="C643" s="7">
        <f>VLOOKUP(A643,Data!$A$2:$L$4115,12,FALSE)</f>
        <v>150</v>
      </c>
      <c r="E643" s="7">
        <v>1495</v>
      </c>
      <c r="F643" s="7" t="str">
        <f>VLOOKUP(E643,Data!$A$2:$L$4115,6,FALSE)</f>
        <v>failed</v>
      </c>
      <c r="G643" s="7">
        <f>VLOOKUP(E643,Data!$A$2:$L$4115,12,FALSE)</f>
        <v>0</v>
      </c>
    </row>
    <row r="644" spans="1:7" x14ac:dyDescent="0.25">
      <c r="A644" s="7">
        <v>1463</v>
      </c>
      <c r="B644" s="7" t="str">
        <f>VLOOKUP(A644,Data!$A$2:$L$4115,6,FALSE)</f>
        <v>successful</v>
      </c>
      <c r="C644" s="7">
        <f>VLOOKUP(A644,Data!$A$2:$L$4115,12,FALSE)</f>
        <v>25</v>
      </c>
      <c r="E644" s="7">
        <v>1496</v>
      </c>
      <c r="F644" s="7" t="str">
        <f>VLOOKUP(E644,Data!$A$2:$L$4115,6,FALSE)</f>
        <v>failed</v>
      </c>
      <c r="G644" s="7">
        <f>VLOOKUP(E644,Data!$A$2:$L$4115,12,FALSE)</f>
        <v>0</v>
      </c>
    </row>
    <row r="645" spans="1:7" x14ac:dyDescent="0.25">
      <c r="A645" s="7">
        <v>1464</v>
      </c>
      <c r="B645" s="7" t="str">
        <f>VLOOKUP(A645,Data!$A$2:$L$4115,6,FALSE)</f>
        <v>successful</v>
      </c>
      <c r="C645" s="7">
        <f>VLOOKUP(A645,Data!$A$2:$L$4115,12,FALSE)</f>
        <v>234</v>
      </c>
      <c r="E645" s="7">
        <v>1497</v>
      </c>
      <c r="F645" s="7" t="str">
        <f>VLOOKUP(E645,Data!$A$2:$L$4115,6,FALSE)</f>
        <v>failed</v>
      </c>
      <c r="G645" s="7">
        <f>VLOOKUP(E645,Data!$A$2:$L$4115,12,FALSE)</f>
        <v>1</v>
      </c>
    </row>
    <row r="646" spans="1:7" x14ac:dyDescent="0.25">
      <c r="A646" s="7">
        <v>1465</v>
      </c>
      <c r="B646" s="7" t="str">
        <f>VLOOKUP(A646,Data!$A$2:$L$4115,6,FALSE)</f>
        <v>successful</v>
      </c>
      <c r="C646" s="7">
        <f>VLOOKUP(A646,Data!$A$2:$L$4115,12,FALSE)</f>
        <v>2602</v>
      </c>
      <c r="E646" s="7">
        <v>1498</v>
      </c>
      <c r="F646" s="7" t="str">
        <f>VLOOKUP(E646,Data!$A$2:$L$4115,6,FALSE)</f>
        <v>failed</v>
      </c>
      <c r="G646" s="7">
        <f>VLOOKUP(E646,Data!$A$2:$L$4115,12,FALSE)</f>
        <v>3</v>
      </c>
    </row>
    <row r="647" spans="1:7" x14ac:dyDescent="0.25">
      <c r="A647" s="7">
        <v>1466</v>
      </c>
      <c r="B647" s="7" t="str">
        <f>VLOOKUP(A647,Data!$A$2:$L$4115,6,FALSE)</f>
        <v>successful</v>
      </c>
      <c r="C647" s="7">
        <f>VLOOKUP(A647,Data!$A$2:$L$4115,12,FALSE)</f>
        <v>248</v>
      </c>
      <c r="E647" s="7">
        <v>1499</v>
      </c>
      <c r="F647" s="7" t="str">
        <f>VLOOKUP(E647,Data!$A$2:$L$4115,6,FALSE)</f>
        <v>failed</v>
      </c>
      <c r="G647" s="7">
        <f>VLOOKUP(E647,Data!$A$2:$L$4115,12,FALSE)</f>
        <v>1</v>
      </c>
    </row>
    <row r="648" spans="1:7" x14ac:dyDescent="0.25">
      <c r="A648" s="7">
        <v>1467</v>
      </c>
      <c r="B648" s="7" t="str">
        <f>VLOOKUP(A648,Data!$A$2:$L$4115,6,FALSE)</f>
        <v>successful</v>
      </c>
      <c r="C648" s="7">
        <f>VLOOKUP(A648,Data!$A$2:$L$4115,12,FALSE)</f>
        <v>600</v>
      </c>
      <c r="E648" s="7">
        <v>1500</v>
      </c>
      <c r="F648" s="7" t="str">
        <f>VLOOKUP(E648,Data!$A$2:$L$4115,6,FALSE)</f>
        <v>failed</v>
      </c>
      <c r="G648" s="7">
        <f>VLOOKUP(E648,Data!$A$2:$L$4115,12,FALSE)</f>
        <v>15</v>
      </c>
    </row>
    <row r="649" spans="1:7" x14ac:dyDescent="0.25">
      <c r="A649" s="7">
        <v>1468</v>
      </c>
      <c r="B649" s="7" t="str">
        <f>VLOOKUP(A649,Data!$A$2:$L$4115,6,FALSE)</f>
        <v>successful</v>
      </c>
      <c r="C649" s="7">
        <f>VLOOKUP(A649,Data!$A$2:$L$4115,12,FALSE)</f>
        <v>293</v>
      </c>
      <c r="E649" s="7">
        <v>1541</v>
      </c>
      <c r="F649" s="7" t="str">
        <f>VLOOKUP(E649,Data!$A$2:$L$4115,6,FALSE)</f>
        <v>failed</v>
      </c>
      <c r="G649" s="7">
        <f>VLOOKUP(E649,Data!$A$2:$L$4115,12,FALSE)</f>
        <v>2</v>
      </c>
    </row>
    <row r="650" spans="1:7" x14ac:dyDescent="0.25">
      <c r="A650" s="7">
        <v>1469</v>
      </c>
      <c r="B650" s="7" t="str">
        <f>VLOOKUP(A650,Data!$A$2:$L$4115,6,FALSE)</f>
        <v>successful</v>
      </c>
      <c r="C650" s="7">
        <f>VLOOKUP(A650,Data!$A$2:$L$4115,12,FALSE)</f>
        <v>321</v>
      </c>
      <c r="E650" s="7">
        <v>1542</v>
      </c>
      <c r="F650" s="7" t="str">
        <f>VLOOKUP(E650,Data!$A$2:$L$4115,6,FALSE)</f>
        <v>failed</v>
      </c>
      <c r="G650" s="7">
        <f>VLOOKUP(E650,Data!$A$2:$L$4115,12,FALSE)</f>
        <v>1</v>
      </c>
    </row>
    <row r="651" spans="1:7" x14ac:dyDescent="0.25">
      <c r="A651" s="7">
        <v>1470</v>
      </c>
      <c r="B651" s="7" t="str">
        <f>VLOOKUP(A651,Data!$A$2:$L$4115,6,FALSE)</f>
        <v>successful</v>
      </c>
      <c r="C651" s="7">
        <f>VLOOKUP(A651,Data!$A$2:$L$4115,12,FALSE)</f>
        <v>81</v>
      </c>
      <c r="E651" s="7">
        <v>1543</v>
      </c>
      <c r="F651" s="7" t="str">
        <f>VLOOKUP(E651,Data!$A$2:$L$4115,6,FALSE)</f>
        <v>failed</v>
      </c>
      <c r="G651" s="7">
        <f>VLOOKUP(E651,Data!$A$2:$L$4115,12,FALSE)</f>
        <v>1</v>
      </c>
    </row>
    <row r="652" spans="1:7" x14ac:dyDescent="0.25">
      <c r="A652" s="7">
        <v>1471</v>
      </c>
      <c r="B652" s="7" t="str">
        <f>VLOOKUP(A652,Data!$A$2:$L$4115,6,FALSE)</f>
        <v>successful</v>
      </c>
      <c r="C652" s="7">
        <f>VLOOKUP(A652,Data!$A$2:$L$4115,12,FALSE)</f>
        <v>343</v>
      </c>
      <c r="E652" s="7">
        <v>1544</v>
      </c>
      <c r="F652" s="7" t="str">
        <f>VLOOKUP(E652,Data!$A$2:$L$4115,6,FALSE)</f>
        <v>failed</v>
      </c>
      <c r="G652" s="7">
        <f>VLOOKUP(E652,Data!$A$2:$L$4115,12,FALSE)</f>
        <v>0</v>
      </c>
    </row>
    <row r="653" spans="1:7" x14ac:dyDescent="0.25">
      <c r="A653" s="7">
        <v>1472</v>
      </c>
      <c r="B653" s="7" t="str">
        <f>VLOOKUP(A653,Data!$A$2:$L$4115,6,FALSE)</f>
        <v>successful</v>
      </c>
      <c r="C653" s="7">
        <f>VLOOKUP(A653,Data!$A$2:$L$4115,12,FALSE)</f>
        <v>336</v>
      </c>
      <c r="E653" s="7">
        <v>1545</v>
      </c>
      <c r="F653" s="7" t="str">
        <f>VLOOKUP(E653,Data!$A$2:$L$4115,6,FALSE)</f>
        <v>failed</v>
      </c>
      <c r="G653" s="7">
        <f>VLOOKUP(E653,Data!$A$2:$L$4115,12,FALSE)</f>
        <v>1</v>
      </c>
    </row>
    <row r="654" spans="1:7" x14ac:dyDescent="0.25">
      <c r="A654" s="7">
        <v>1473</v>
      </c>
      <c r="B654" s="7" t="str">
        <f>VLOOKUP(A654,Data!$A$2:$L$4115,6,FALSE)</f>
        <v>successful</v>
      </c>
      <c r="C654" s="7">
        <f>VLOOKUP(A654,Data!$A$2:$L$4115,12,FALSE)</f>
        <v>47</v>
      </c>
      <c r="E654" s="7">
        <v>1546</v>
      </c>
      <c r="F654" s="7" t="str">
        <f>VLOOKUP(E654,Data!$A$2:$L$4115,6,FALSE)</f>
        <v>failed</v>
      </c>
      <c r="G654" s="7">
        <f>VLOOKUP(E654,Data!$A$2:$L$4115,12,FALSE)</f>
        <v>11</v>
      </c>
    </row>
    <row r="655" spans="1:7" x14ac:dyDescent="0.25">
      <c r="A655" s="7">
        <v>1474</v>
      </c>
      <c r="B655" s="7" t="str">
        <f>VLOOKUP(A655,Data!$A$2:$L$4115,6,FALSE)</f>
        <v>successful</v>
      </c>
      <c r="C655" s="7">
        <f>VLOOKUP(A655,Data!$A$2:$L$4115,12,FALSE)</f>
        <v>76</v>
      </c>
      <c r="E655" s="7">
        <v>1547</v>
      </c>
      <c r="F655" s="7" t="str">
        <f>VLOOKUP(E655,Data!$A$2:$L$4115,6,FALSE)</f>
        <v>failed</v>
      </c>
      <c r="G655" s="7">
        <f>VLOOKUP(E655,Data!$A$2:$L$4115,12,FALSE)</f>
        <v>0</v>
      </c>
    </row>
    <row r="656" spans="1:7" x14ac:dyDescent="0.25">
      <c r="A656" s="7">
        <v>1475</v>
      </c>
      <c r="B656" s="7" t="str">
        <f>VLOOKUP(A656,Data!$A$2:$L$4115,6,FALSE)</f>
        <v>successful</v>
      </c>
      <c r="C656" s="7">
        <f>VLOOKUP(A656,Data!$A$2:$L$4115,12,FALSE)</f>
        <v>441</v>
      </c>
      <c r="E656" s="7">
        <v>1548</v>
      </c>
      <c r="F656" s="7" t="str">
        <f>VLOOKUP(E656,Data!$A$2:$L$4115,6,FALSE)</f>
        <v>failed</v>
      </c>
      <c r="G656" s="7">
        <f>VLOOKUP(E656,Data!$A$2:$L$4115,12,FALSE)</f>
        <v>1</v>
      </c>
    </row>
    <row r="657" spans="1:7" x14ac:dyDescent="0.25">
      <c r="A657" s="7">
        <v>1476</v>
      </c>
      <c r="B657" s="7" t="str">
        <f>VLOOKUP(A657,Data!$A$2:$L$4115,6,FALSE)</f>
        <v>successful</v>
      </c>
      <c r="C657" s="7">
        <f>VLOOKUP(A657,Data!$A$2:$L$4115,12,FALSE)</f>
        <v>916</v>
      </c>
      <c r="E657" s="7">
        <v>1549</v>
      </c>
      <c r="F657" s="7" t="str">
        <f>VLOOKUP(E657,Data!$A$2:$L$4115,6,FALSE)</f>
        <v>failed</v>
      </c>
      <c r="G657" s="7">
        <f>VLOOKUP(E657,Data!$A$2:$L$4115,12,FALSE)</f>
        <v>6</v>
      </c>
    </row>
    <row r="658" spans="1:7" x14ac:dyDescent="0.25">
      <c r="A658" s="7">
        <v>1477</v>
      </c>
      <c r="B658" s="7" t="str">
        <f>VLOOKUP(A658,Data!$A$2:$L$4115,6,FALSE)</f>
        <v>successful</v>
      </c>
      <c r="C658" s="7">
        <f>VLOOKUP(A658,Data!$A$2:$L$4115,12,FALSE)</f>
        <v>369</v>
      </c>
      <c r="E658" s="7">
        <v>1550</v>
      </c>
      <c r="F658" s="7" t="str">
        <f>VLOOKUP(E658,Data!$A$2:$L$4115,6,FALSE)</f>
        <v>failed</v>
      </c>
      <c r="G658" s="7">
        <f>VLOOKUP(E658,Data!$A$2:$L$4115,12,FALSE)</f>
        <v>7</v>
      </c>
    </row>
    <row r="659" spans="1:7" x14ac:dyDescent="0.25">
      <c r="A659" s="7">
        <v>1478</v>
      </c>
      <c r="B659" s="7" t="str">
        <f>VLOOKUP(A659,Data!$A$2:$L$4115,6,FALSE)</f>
        <v>successful</v>
      </c>
      <c r="C659" s="7">
        <f>VLOOKUP(A659,Data!$A$2:$L$4115,12,FALSE)</f>
        <v>20242</v>
      </c>
      <c r="E659" s="7">
        <v>1551</v>
      </c>
      <c r="F659" s="7" t="str">
        <f>VLOOKUP(E659,Data!$A$2:$L$4115,6,FALSE)</f>
        <v>failed</v>
      </c>
      <c r="G659" s="7">
        <f>VLOOKUP(E659,Data!$A$2:$L$4115,12,FALSE)</f>
        <v>0</v>
      </c>
    </row>
    <row r="660" spans="1:7" x14ac:dyDescent="0.25">
      <c r="A660" s="7">
        <v>1479</v>
      </c>
      <c r="B660" s="7" t="str">
        <f>VLOOKUP(A660,Data!$A$2:$L$4115,6,FALSE)</f>
        <v>successful</v>
      </c>
      <c r="C660" s="7">
        <f>VLOOKUP(A660,Data!$A$2:$L$4115,12,FALSE)</f>
        <v>71</v>
      </c>
      <c r="E660" s="7">
        <v>1552</v>
      </c>
      <c r="F660" s="7" t="str">
        <f>VLOOKUP(E660,Data!$A$2:$L$4115,6,FALSE)</f>
        <v>failed</v>
      </c>
      <c r="G660" s="7">
        <f>VLOOKUP(E660,Data!$A$2:$L$4115,12,FALSE)</f>
        <v>16</v>
      </c>
    </row>
    <row r="661" spans="1:7" x14ac:dyDescent="0.25">
      <c r="A661" s="7">
        <v>1480</v>
      </c>
      <c r="B661" s="7" t="str">
        <f>VLOOKUP(A661,Data!$A$2:$L$4115,6,FALSE)</f>
        <v>successful</v>
      </c>
      <c r="C661" s="7">
        <f>VLOOKUP(A661,Data!$A$2:$L$4115,12,FALSE)</f>
        <v>635</v>
      </c>
      <c r="E661" s="7">
        <v>1553</v>
      </c>
      <c r="F661" s="7" t="str">
        <f>VLOOKUP(E661,Data!$A$2:$L$4115,6,FALSE)</f>
        <v>failed</v>
      </c>
      <c r="G661" s="7">
        <f>VLOOKUP(E661,Data!$A$2:$L$4115,12,FALSE)</f>
        <v>0</v>
      </c>
    </row>
    <row r="662" spans="1:7" x14ac:dyDescent="0.25">
      <c r="A662" s="7">
        <v>1501</v>
      </c>
      <c r="B662" s="7" t="str">
        <f>VLOOKUP(A662,Data!$A$2:$L$4115,6,FALSE)</f>
        <v>successful</v>
      </c>
      <c r="C662" s="7">
        <f>VLOOKUP(A662,Data!$A$2:$L$4115,12,FALSE)</f>
        <v>885</v>
      </c>
      <c r="E662" s="7">
        <v>1554</v>
      </c>
      <c r="F662" s="7" t="str">
        <f>VLOOKUP(E662,Data!$A$2:$L$4115,6,FALSE)</f>
        <v>failed</v>
      </c>
      <c r="G662" s="7">
        <f>VLOOKUP(E662,Data!$A$2:$L$4115,12,FALSE)</f>
        <v>0</v>
      </c>
    </row>
    <row r="663" spans="1:7" x14ac:dyDescent="0.25">
      <c r="A663" s="7">
        <v>1502</v>
      </c>
      <c r="B663" s="7" t="str">
        <f>VLOOKUP(A663,Data!$A$2:$L$4115,6,FALSE)</f>
        <v>successful</v>
      </c>
      <c r="C663" s="7">
        <f>VLOOKUP(A663,Data!$A$2:$L$4115,12,FALSE)</f>
        <v>329</v>
      </c>
      <c r="E663" s="7">
        <v>1555</v>
      </c>
      <c r="F663" s="7" t="str">
        <f>VLOOKUP(E663,Data!$A$2:$L$4115,6,FALSE)</f>
        <v>failed</v>
      </c>
      <c r="G663" s="7">
        <f>VLOOKUP(E663,Data!$A$2:$L$4115,12,FALSE)</f>
        <v>0</v>
      </c>
    </row>
    <row r="664" spans="1:7" x14ac:dyDescent="0.25">
      <c r="A664" s="7">
        <v>1503</v>
      </c>
      <c r="B664" s="7" t="str">
        <f>VLOOKUP(A664,Data!$A$2:$L$4115,6,FALSE)</f>
        <v>successful</v>
      </c>
      <c r="C664" s="7">
        <f>VLOOKUP(A664,Data!$A$2:$L$4115,12,FALSE)</f>
        <v>71</v>
      </c>
      <c r="E664" s="7">
        <v>1556</v>
      </c>
      <c r="F664" s="7" t="str">
        <f>VLOOKUP(E664,Data!$A$2:$L$4115,6,FALSE)</f>
        <v>failed</v>
      </c>
      <c r="G664" s="7">
        <f>VLOOKUP(E664,Data!$A$2:$L$4115,12,FALSE)</f>
        <v>12</v>
      </c>
    </row>
    <row r="665" spans="1:7" x14ac:dyDescent="0.25">
      <c r="A665" s="7">
        <v>1504</v>
      </c>
      <c r="B665" s="7" t="str">
        <f>VLOOKUP(A665,Data!$A$2:$L$4115,6,FALSE)</f>
        <v>successful</v>
      </c>
      <c r="C665" s="7">
        <f>VLOOKUP(A665,Data!$A$2:$L$4115,12,FALSE)</f>
        <v>269</v>
      </c>
      <c r="E665" s="7">
        <v>1557</v>
      </c>
      <c r="F665" s="7" t="str">
        <f>VLOOKUP(E665,Data!$A$2:$L$4115,6,FALSE)</f>
        <v>failed</v>
      </c>
      <c r="G665" s="7">
        <f>VLOOKUP(E665,Data!$A$2:$L$4115,12,FALSE)</f>
        <v>1</v>
      </c>
    </row>
    <row r="666" spans="1:7" x14ac:dyDescent="0.25">
      <c r="A666" s="7">
        <v>1505</v>
      </c>
      <c r="B666" s="7" t="str">
        <f>VLOOKUP(A666,Data!$A$2:$L$4115,6,FALSE)</f>
        <v>successful</v>
      </c>
      <c r="C666" s="7">
        <f>VLOOKUP(A666,Data!$A$2:$L$4115,12,FALSE)</f>
        <v>345</v>
      </c>
      <c r="E666" s="7">
        <v>1558</v>
      </c>
      <c r="F666" s="7" t="str">
        <f>VLOOKUP(E666,Data!$A$2:$L$4115,6,FALSE)</f>
        <v>failed</v>
      </c>
      <c r="G666" s="7">
        <f>VLOOKUP(E666,Data!$A$2:$L$4115,12,FALSE)</f>
        <v>3</v>
      </c>
    </row>
    <row r="667" spans="1:7" x14ac:dyDescent="0.25">
      <c r="A667" s="7">
        <v>1506</v>
      </c>
      <c r="B667" s="7" t="str">
        <f>VLOOKUP(A667,Data!$A$2:$L$4115,6,FALSE)</f>
        <v>successful</v>
      </c>
      <c r="C667" s="7">
        <f>VLOOKUP(A667,Data!$A$2:$L$4115,12,FALSE)</f>
        <v>43</v>
      </c>
      <c r="E667" s="7">
        <v>1559</v>
      </c>
      <c r="F667" s="7" t="str">
        <f>VLOOKUP(E667,Data!$A$2:$L$4115,6,FALSE)</f>
        <v>failed</v>
      </c>
      <c r="G667" s="7">
        <f>VLOOKUP(E667,Data!$A$2:$L$4115,12,FALSE)</f>
        <v>1</v>
      </c>
    </row>
    <row r="668" spans="1:7" x14ac:dyDescent="0.25">
      <c r="A668" s="7">
        <v>1507</v>
      </c>
      <c r="B668" s="7" t="str">
        <f>VLOOKUP(A668,Data!$A$2:$L$4115,6,FALSE)</f>
        <v>successful</v>
      </c>
      <c r="C668" s="7">
        <f>VLOOKUP(A668,Data!$A$2:$L$4115,12,FALSE)</f>
        <v>33</v>
      </c>
      <c r="E668" s="7">
        <v>1560</v>
      </c>
      <c r="F668" s="7" t="str">
        <f>VLOOKUP(E668,Data!$A$2:$L$4115,6,FALSE)</f>
        <v>failed</v>
      </c>
      <c r="G668" s="7">
        <f>VLOOKUP(E668,Data!$A$2:$L$4115,12,FALSE)</f>
        <v>4</v>
      </c>
    </row>
    <row r="669" spans="1:7" x14ac:dyDescent="0.25">
      <c r="A669" s="7">
        <v>1508</v>
      </c>
      <c r="B669" s="7" t="str">
        <f>VLOOKUP(A669,Data!$A$2:$L$4115,6,FALSE)</f>
        <v>successful</v>
      </c>
      <c r="C669" s="7">
        <f>VLOOKUP(A669,Data!$A$2:$L$4115,12,FALSE)</f>
        <v>211</v>
      </c>
      <c r="E669" s="7">
        <v>1581</v>
      </c>
      <c r="F669" s="7" t="str">
        <f>VLOOKUP(E669,Data!$A$2:$L$4115,6,FALSE)</f>
        <v>failed</v>
      </c>
      <c r="G669" s="7">
        <f>VLOOKUP(E669,Data!$A$2:$L$4115,12,FALSE)</f>
        <v>1</v>
      </c>
    </row>
    <row r="670" spans="1:7" x14ac:dyDescent="0.25">
      <c r="A670" s="7">
        <v>1509</v>
      </c>
      <c r="B670" s="7" t="str">
        <f>VLOOKUP(A670,Data!$A$2:$L$4115,6,FALSE)</f>
        <v>successful</v>
      </c>
      <c r="C670" s="7">
        <f>VLOOKUP(A670,Data!$A$2:$L$4115,12,FALSE)</f>
        <v>196</v>
      </c>
      <c r="E670" s="7">
        <v>1582</v>
      </c>
      <c r="F670" s="7" t="str">
        <f>VLOOKUP(E670,Data!$A$2:$L$4115,6,FALSE)</f>
        <v>failed</v>
      </c>
      <c r="G670" s="7">
        <f>VLOOKUP(E670,Data!$A$2:$L$4115,12,FALSE)</f>
        <v>3</v>
      </c>
    </row>
    <row r="671" spans="1:7" x14ac:dyDescent="0.25">
      <c r="A671" s="7">
        <v>1510</v>
      </c>
      <c r="B671" s="7" t="str">
        <f>VLOOKUP(A671,Data!$A$2:$L$4115,6,FALSE)</f>
        <v>successful</v>
      </c>
      <c r="C671" s="7">
        <f>VLOOKUP(A671,Data!$A$2:$L$4115,12,FALSE)</f>
        <v>405</v>
      </c>
      <c r="E671" s="7">
        <v>1583</v>
      </c>
      <c r="F671" s="7" t="str">
        <f>VLOOKUP(E671,Data!$A$2:$L$4115,6,FALSE)</f>
        <v>failed</v>
      </c>
      <c r="G671" s="7">
        <f>VLOOKUP(E671,Data!$A$2:$L$4115,12,FALSE)</f>
        <v>1</v>
      </c>
    </row>
    <row r="672" spans="1:7" x14ac:dyDescent="0.25">
      <c r="A672" s="7">
        <v>1511</v>
      </c>
      <c r="B672" s="7" t="str">
        <f>VLOOKUP(A672,Data!$A$2:$L$4115,6,FALSE)</f>
        <v>successful</v>
      </c>
      <c r="C672" s="7">
        <f>VLOOKUP(A672,Data!$A$2:$L$4115,12,FALSE)</f>
        <v>206</v>
      </c>
      <c r="E672" s="7">
        <v>1584</v>
      </c>
      <c r="F672" s="7" t="str">
        <f>VLOOKUP(E672,Data!$A$2:$L$4115,6,FALSE)</f>
        <v>failed</v>
      </c>
      <c r="G672" s="7">
        <f>VLOOKUP(E672,Data!$A$2:$L$4115,12,FALSE)</f>
        <v>0</v>
      </c>
    </row>
    <row r="673" spans="1:7" x14ac:dyDescent="0.25">
      <c r="A673" s="7">
        <v>1512</v>
      </c>
      <c r="B673" s="7" t="str">
        <f>VLOOKUP(A673,Data!$A$2:$L$4115,6,FALSE)</f>
        <v>successful</v>
      </c>
      <c r="C673" s="7">
        <f>VLOOKUP(A673,Data!$A$2:$L$4115,12,FALSE)</f>
        <v>335</v>
      </c>
      <c r="E673" s="7">
        <v>1585</v>
      </c>
      <c r="F673" s="7" t="str">
        <f>VLOOKUP(E673,Data!$A$2:$L$4115,6,FALSE)</f>
        <v>failed</v>
      </c>
      <c r="G673" s="7">
        <f>VLOOKUP(E673,Data!$A$2:$L$4115,12,FALSE)</f>
        <v>12</v>
      </c>
    </row>
    <row r="674" spans="1:7" x14ac:dyDescent="0.25">
      <c r="A674" s="7">
        <v>1513</v>
      </c>
      <c r="B674" s="7" t="str">
        <f>VLOOKUP(A674,Data!$A$2:$L$4115,6,FALSE)</f>
        <v>successful</v>
      </c>
      <c r="C674" s="7">
        <f>VLOOKUP(A674,Data!$A$2:$L$4115,12,FALSE)</f>
        <v>215</v>
      </c>
      <c r="E674" s="7">
        <v>1586</v>
      </c>
      <c r="F674" s="7" t="str">
        <f>VLOOKUP(E674,Data!$A$2:$L$4115,6,FALSE)</f>
        <v>failed</v>
      </c>
      <c r="G674" s="7">
        <f>VLOOKUP(E674,Data!$A$2:$L$4115,12,FALSE)</f>
        <v>0</v>
      </c>
    </row>
    <row r="675" spans="1:7" x14ac:dyDescent="0.25">
      <c r="A675" s="7">
        <v>1514</v>
      </c>
      <c r="B675" s="7" t="str">
        <f>VLOOKUP(A675,Data!$A$2:$L$4115,6,FALSE)</f>
        <v>successful</v>
      </c>
      <c r="C675" s="7">
        <f>VLOOKUP(A675,Data!$A$2:$L$4115,12,FALSE)</f>
        <v>176</v>
      </c>
      <c r="E675" s="7">
        <v>1587</v>
      </c>
      <c r="F675" s="7" t="str">
        <f>VLOOKUP(E675,Data!$A$2:$L$4115,6,FALSE)</f>
        <v>failed</v>
      </c>
      <c r="G675" s="7">
        <f>VLOOKUP(E675,Data!$A$2:$L$4115,12,FALSE)</f>
        <v>1</v>
      </c>
    </row>
    <row r="676" spans="1:7" x14ac:dyDescent="0.25">
      <c r="A676" s="7">
        <v>1515</v>
      </c>
      <c r="B676" s="7" t="str">
        <f>VLOOKUP(A676,Data!$A$2:$L$4115,6,FALSE)</f>
        <v>successful</v>
      </c>
      <c r="C676" s="7">
        <f>VLOOKUP(A676,Data!$A$2:$L$4115,12,FALSE)</f>
        <v>555</v>
      </c>
      <c r="E676" s="7">
        <v>1588</v>
      </c>
      <c r="F676" s="7" t="str">
        <f>VLOOKUP(E676,Data!$A$2:$L$4115,6,FALSE)</f>
        <v>failed</v>
      </c>
      <c r="G676" s="7">
        <f>VLOOKUP(E676,Data!$A$2:$L$4115,12,FALSE)</f>
        <v>0</v>
      </c>
    </row>
    <row r="677" spans="1:7" x14ac:dyDescent="0.25">
      <c r="A677" s="7">
        <v>1516</v>
      </c>
      <c r="B677" s="7" t="str">
        <f>VLOOKUP(A677,Data!$A$2:$L$4115,6,FALSE)</f>
        <v>successful</v>
      </c>
      <c r="C677" s="7">
        <f>VLOOKUP(A677,Data!$A$2:$L$4115,12,FALSE)</f>
        <v>116</v>
      </c>
      <c r="E677" s="7">
        <v>1589</v>
      </c>
      <c r="F677" s="7" t="str">
        <f>VLOOKUP(E677,Data!$A$2:$L$4115,6,FALSE)</f>
        <v>failed</v>
      </c>
      <c r="G677" s="7">
        <f>VLOOKUP(E677,Data!$A$2:$L$4115,12,FALSE)</f>
        <v>0</v>
      </c>
    </row>
    <row r="678" spans="1:7" x14ac:dyDescent="0.25">
      <c r="A678" s="7">
        <v>1517</v>
      </c>
      <c r="B678" s="7" t="str">
        <f>VLOOKUP(A678,Data!$A$2:$L$4115,6,FALSE)</f>
        <v>successful</v>
      </c>
      <c r="C678" s="7">
        <f>VLOOKUP(A678,Data!$A$2:$L$4115,12,FALSE)</f>
        <v>615</v>
      </c>
      <c r="E678" s="7">
        <v>1590</v>
      </c>
      <c r="F678" s="7" t="str">
        <f>VLOOKUP(E678,Data!$A$2:$L$4115,6,FALSE)</f>
        <v>failed</v>
      </c>
      <c r="G678" s="7">
        <f>VLOOKUP(E678,Data!$A$2:$L$4115,12,FALSE)</f>
        <v>2</v>
      </c>
    </row>
    <row r="679" spans="1:7" x14ac:dyDescent="0.25">
      <c r="A679" s="7">
        <v>1518</v>
      </c>
      <c r="B679" s="7" t="str">
        <f>VLOOKUP(A679,Data!$A$2:$L$4115,6,FALSE)</f>
        <v>successful</v>
      </c>
      <c r="C679" s="7">
        <f>VLOOKUP(A679,Data!$A$2:$L$4115,12,FALSE)</f>
        <v>236</v>
      </c>
      <c r="E679" s="7">
        <v>1591</v>
      </c>
      <c r="F679" s="7" t="str">
        <f>VLOOKUP(E679,Data!$A$2:$L$4115,6,FALSE)</f>
        <v>failed</v>
      </c>
      <c r="G679" s="7">
        <f>VLOOKUP(E679,Data!$A$2:$L$4115,12,FALSE)</f>
        <v>92</v>
      </c>
    </row>
    <row r="680" spans="1:7" x14ac:dyDescent="0.25">
      <c r="A680" s="7">
        <v>1519</v>
      </c>
      <c r="B680" s="7" t="str">
        <f>VLOOKUP(A680,Data!$A$2:$L$4115,6,FALSE)</f>
        <v>successful</v>
      </c>
      <c r="C680" s="7">
        <f>VLOOKUP(A680,Data!$A$2:$L$4115,12,FALSE)</f>
        <v>145</v>
      </c>
      <c r="E680" s="7">
        <v>1592</v>
      </c>
      <c r="F680" s="7" t="str">
        <f>VLOOKUP(E680,Data!$A$2:$L$4115,6,FALSE)</f>
        <v>failed</v>
      </c>
      <c r="G680" s="7">
        <f>VLOOKUP(E680,Data!$A$2:$L$4115,12,FALSE)</f>
        <v>0</v>
      </c>
    </row>
    <row r="681" spans="1:7" x14ac:dyDescent="0.25">
      <c r="A681" s="7">
        <v>1520</v>
      </c>
      <c r="B681" s="7" t="str">
        <f>VLOOKUP(A681,Data!$A$2:$L$4115,6,FALSE)</f>
        <v>successful</v>
      </c>
      <c r="C681" s="7">
        <f>VLOOKUP(A681,Data!$A$2:$L$4115,12,FALSE)</f>
        <v>167</v>
      </c>
      <c r="E681" s="7">
        <v>1593</v>
      </c>
      <c r="F681" s="7" t="str">
        <f>VLOOKUP(E681,Data!$A$2:$L$4115,6,FALSE)</f>
        <v>failed</v>
      </c>
      <c r="G681" s="7">
        <f>VLOOKUP(E681,Data!$A$2:$L$4115,12,FALSE)</f>
        <v>3</v>
      </c>
    </row>
    <row r="682" spans="1:7" x14ac:dyDescent="0.25">
      <c r="A682" s="7">
        <v>1521</v>
      </c>
      <c r="B682" s="7" t="str">
        <f>VLOOKUP(A682,Data!$A$2:$L$4115,6,FALSE)</f>
        <v>successful</v>
      </c>
      <c r="C682" s="7">
        <f>VLOOKUP(A682,Data!$A$2:$L$4115,12,FALSE)</f>
        <v>235</v>
      </c>
      <c r="E682" s="7">
        <v>1594</v>
      </c>
      <c r="F682" s="7" t="str">
        <f>VLOOKUP(E682,Data!$A$2:$L$4115,6,FALSE)</f>
        <v>failed</v>
      </c>
      <c r="G682" s="7">
        <f>VLOOKUP(E682,Data!$A$2:$L$4115,12,FALSE)</f>
        <v>10</v>
      </c>
    </row>
    <row r="683" spans="1:7" x14ac:dyDescent="0.25">
      <c r="A683" s="7">
        <v>1522</v>
      </c>
      <c r="B683" s="7" t="str">
        <f>VLOOKUP(A683,Data!$A$2:$L$4115,6,FALSE)</f>
        <v>successful</v>
      </c>
      <c r="C683" s="7">
        <f>VLOOKUP(A683,Data!$A$2:$L$4115,12,FALSE)</f>
        <v>452</v>
      </c>
      <c r="E683" s="7">
        <v>1595</v>
      </c>
      <c r="F683" s="7" t="str">
        <f>VLOOKUP(E683,Data!$A$2:$L$4115,6,FALSE)</f>
        <v>failed</v>
      </c>
      <c r="G683" s="7">
        <f>VLOOKUP(E683,Data!$A$2:$L$4115,12,FALSE)</f>
        <v>7</v>
      </c>
    </row>
    <row r="684" spans="1:7" x14ac:dyDescent="0.25">
      <c r="A684" s="7">
        <v>1523</v>
      </c>
      <c r="B684" s="7" t="str">
        <f>VLOOKUP(A684,Data!$A$2:$L$4115,6,FALSE)</f>
        <v>successful</v>
      </c>
      <c r="C684" s="7">
        <f>VLOOKUP(A684,Data!$A$2:$L$4115,12,FALSE)</f>
        <v>241</v>
      </c>
      <c r="E684" s="7">
        <v>1596</v>
      </c>
      <c r="F684" s="7" t="str">
        <f>VLOOKUP(E684,Data!$A$2:$L$4115,6,FALSE)</f>
        <v>failed</v>
      </c>
      <c r="G684" s="7">
        <f>VLOOKUP(E684,Data!$A$2:$L$4115,12,FALSE)</f>
        <v>3</v>
      </c>
    </row>
    <row r="685" spans="1:7" x14ac:dyDescent="0.25">
      <c r="A685" s="7">
        <v>1524</v>
      </c>
      <c r="B685" s="7" t="str">
        <f>VLOOKUP(A685,Data!$A$2:$L$4115,6,FALSE)</f>
        <v>successful</v>
      </c>
      <c r="C685" s="7">
        <f>VLOOKUP(A685,Data!$A$2:$L$4115,12,FALSE)</f>
        <v>28</v>
      </c>
      <c r="E685" s="7">
        <v>1597</v>
      </c>
      <c r="F685" s="7" t="str">
        <f>VLOOKUP(E685,Data!$A$2:$L$4115,6,FALSE)</f>
        <v>failed</v>
      </c>
      <c r="G685" s="7">
        <f>VLOOKUP(E685,Data!$A$2:$L$4115,12,FALSE)</f>
        <v>0</v>
      </c>
    </row>
    <row r="686" spans="1:7" x14ac:dyDescent="0.25">
      <c r="A686" s="7">
        <v>1525</v>
      </c>
      <c r="B686" s="7" t="str">
        <f>VLOOKUP(A686,Data!$A$2:$L$4115,6,FALSE)</f>
        <v>successful</v>
      </c>
      <c r="C686" s="7">
        <f>VLOOKUP(A686,Data!$A$2:$L$4115,12,FALSE)</f>
        <v>140</v>
      </c>
      <c r="E686" s="7">
        <v>1598</v>
      </c>
      <c r="F686" s="7" t="str">
        <f>VLOOKUP(E686,Data!$A$2:$L$4115,6,FALSE)</f>
        <v>failed</v>
      </c>
      <c r="G686" s="7">
        <f>VLOOKUP(E686,Data!$A$2:$L$4115,12,FALSE)</f>
        <v>1</v>
      </c>
    </row>
    <row r="687" spans="1:7" x14ac:dyDescent="0.25">
      <c r="A687" s="7">
        <v>1526</v>
      </c>
      <c r="B687" s="7" t="str">
        <f>VLOOKUP(A687,Data!$A$2:$L$4115,6,FALSE)</f>
        <v>successful</v>
      </c>
      <c r="C687" s="7">
        <f>VLOOKUP(A687,Data!$A$2:$L$4115,12,FALSE)</f>
        <v>280</v>
      </c>
      <c r="E687" s="7">
        <v>1599</v>
      </c>
      <c r="F687" s="7" t="str">
        <f>VLOOKUP(E687,Data!$A$2:$L$4115,6,FALSE)</f>
        <v>failed</v>
      </c>
      <c r="G687" s="7">
        <f>VLOOKUP(E687,Data!$A$2:$L$4115,12,FALSE)</f>
        <v>0</v>
      </c>
    </row>
    <row r="688" spans="1:7" x14ac:dyDescent="0.25">
      <c r="A688" s="7">
        <v>1527</v>
      </c>
      <c r="B688" s="7" t="str">
        <f>VLOOKUP(A688,Data!$A$2:$L$4115,6,FALSE)</f>
        <v>successful</v>
      </c>
      <c r="C688" s="7">
        <f>VLOOKUP(A688,Data!$A$2:$L$4115,12,FALSE)</f>
        <v>70</v>
      </c>
      <c r="E688" s="7">
        <v>1600</v>
      </c>
      <c r="F688" s="7" t="str">
        <f>VLOOKUP(E688,Data!$A$2:$L$4115,6,FALSE)</f>
        <v>failed</v>
      </c>
      <c r="G688" s="7">
        <f>VLOOKUP(E688,Data!$A$2:$L$4115,12,FALSE)</f>
        <v>9</v>
      </c>
    </row>
    <row r="689" spans="1:7" x14ac:dyDescent="0.25">
      <c r="A689" s="7">
        <v>1528</v>
      </c>
      <c r="B689" s="7" t="str">
        <f>VLOOKUP(A689,Data!$A$2:$L$4115,6,FALSE)</f>
        <v>successful</v>
      </c>
      <c r="C689" s="7">
        <f>VLOOKUP(A689,Data!$A$2:$L$4115,12,FALSE)</f>
        <v>160</v>
      </c>
      <c r="E689" s="7">
        <v>1701</v>
      </c>
      <c r="F689" s="7" t="str">
        <f>VLOOKUP(E689,Data!$A$2:$L$4115,6,FALSE)</f>
        <v>failed</v>
      </c>
      <c r="G689" s="7">
        <f>VLOOKUP(E689,Data!$A$2:$L$4115,12,FALSE)</f>
        <v>2</v>
      </c>
    </row>
    <row r="690" spans="1:7" x14ac:dyDescent="0.25">
      <c r="A690" s="7">
        <v>1529</v>
      </c>
      <c r="B690" s="7" t="str">
        <f>VLOOKUP(A690,Data!$A$2:$L$4115,6,FALSE)</f>
        <v>successful</v>
      </c>
      <c r="C690" s="7">
        <f>VLOOKUP(A690,Data!$A$2:$L$4115,12,FALSE)</f>
        <v>141</v>
      </c>
      <c r="E690" s="7">
        <v>1702</v>
      </c>
      <c r="F690" s="7" t="str">
        <f>VLOOKUP(E690,Data!$A$2:$L$4115,6,FALSE)</f>
        <v>failed</v>
      </c>
      <c r="G690" s="7">
        <f>VLOOKUP(E690,Data!$A$2:$L$4115,12,FALSE)</f>
        <v>1</v>
      </c>
    </row>
    <row r="691" spans="1:7" x14ac:dyDescent="0.25">
      <c r="A691" s="7">
        <v>1530</v>
      </c>
      <c r="B691" s="7" t="str">
        <f>VLOOKUP(A691,Data!$A$2:$L$4115,6,FALSE)</f>
        <v>successful</v>
      </c>
      <c r="C691" s="7">
        <f>VLOOKUP(A691,Data!$A$2:$L$4115,12,FALSE)</f>
        <v>874</v>
      </c>
      <c r="E691" s="7">
        <v>1703</v>
      </c>
      <c r="F691" s="7" t="str">
        <f>VLOOKUP(E691,Data!$A$2:$L$4115,6,FALSE)</f>
        <v>failed</v>
      </c>
      <c r="G691" s="7">
        <f>VLOOKUP(E691,Data!$A$2:$L$4115,12,FALSE)</f>
        <v>2</v>
      </c>
    </row>
    <row r="692" spans="1:7" x14ac:dyDescent="0.25">
      <c r="A692" s="7">
        <v>1531</v>
      </c>
      <c r="B692" s="7" t="str">
        <f>VLOOKUP(A692,Data!$A$2:$L$4115,6,FALSE)</f>
        <v>successful</v>
      </c>
      <c r="C692" s="7">
        <f>VLOOKUP(A692,Data!$A$2:$L$4115,12,FALSE)</f>
        <v>73</v>
      </c>
      <c r="E692" s="7">
        <v>1704</v>
      </c>
      <c r="F692" s="7" t="str">
        <f>VLOOKUP(E692,Data!$A$2:$L$4115,6,FALSE)</f>
        <v>failed</v>
      </c>
      <c r="G692" s="7">
        <f>VLOOKUP(E692,Data!$A$2:$L$4115,12,FALSE)</f>
        <v>11</v>
      </c>
    </row>
    <row r="693" spans="1:7" x14ac:dyDescent="0.25">
      <c r="A693" s="7">
        <v>1532</v>
      </c>
      <c r="B693" s="7" t="str">
        <f>VLOOKUP(A693,Data!$A$2:$L$4115,6,FALSE)</f>
        <v>successful</v>
      </c>
      <c r="C693" s="7">
        <f>VLOOKUP(A693,Data!$A$2:$L$4115,12,FALSE)</f>
        <v>294</v>
      </c>
      <c r="E693" s="7">
        <v>1705</v>
      </c>
      <c r="F693" s="7" t="str">
        <f>VLOOKUP(E693,Data!$A$2:$L$4115,6,FALSE)</f>
        <v>failed</v>
      </c>
      <c r="G693" s="7">
        <f>VLOOKUP(E693,Data!$A$2:$L$4115,12,FALSE)</f>
        <v>0</v>
      </c>
    </row>
    <row r="694" spans="1:7" x14ac:dyDescent="0.25">
      <c r="A694" s="7">
        <v>1533</v>
      </c>
      <c r="B694" s="7" t="str">
        <f>VLOOKUP(A694,Data!$A$2:$L$4115,6,FALSE)</f>
        <v>successful</v>
      </c>
      <c r="C694" s="7">
        <f>VLOOKUP(A694,Data!$A$2:$L$4115,12,FALSE)</f>
        <v>740</v>
      </c>
      <c r="E694" s="7">
        <v>1706</v>
      </c>
      <c r="F694" s="7" t="str">
        <f>VLOOKUP(E694,Data!$A$2:$L$4115,6,FALSE)</f>
        <v>failed</v>
      </c>
      <c r="G694" s="7">
        <f>VLOOKUP(E694,Data!$A$2:$L$4115,12,FALSE)</f>
        <v>0</v>
      </c>
    </row>
    <row r="695" spans="1:7" x14ac:dyDescent="0.25">
      <c r="A695" s="7">
        <v>1534</v>
      </c>
      <c r="B695" s="7" t="str">
        <f>VLOOKUP(A695,Data!$A$2:$L$4115,6,FALSE)</f>
        <v>successful</v>
      </c>
      <c r="C695" s="7">
        <f>VLOOKUP(A695,Data!$A$2:$L$4115,12,FALSE)</f>
        <v>369</v>
      </c>
      <c r="E695" s="7">
        <v>1707</v>
      </c>
      <c r="F695" s="7" t="str">
        <f>VLOOKUP(E695,Data!$A$2:$L$4115,6,FALSE)</f>
        <v>failed</v>
      </c>
      <c r="G695" s="7">
        <f>VLOOKUP(E695,Data!$A$2:$L$4115,12,FALSE)</f>
        <v>9</v>
      </c>
    </row>
    <row r="696" spans="1:7" x14ac:dyDescent="0.25">
      <c r="A696" s="7">
        <v>1535</v>
      </c>
      <c r="B696" s="7" t="str">
        <f>VLOOKUP(A696,Data!$A$2:$L$4115,6,FALSE)</f>
        <v>successful</v>
      </c>
      <c r="C696" s="7">
        <f>VLOOKUP(A696,Data!$A$2:$L$4115,12,FALSE)</f>
        <v>110</v>
      </c>
      <c r="E696" s="7">
        <v>1708</v>
      </c>
      <c r="F696" s="7" t="str">
        <f>VLOOKUP(E696,Data!$A$2:$L$4115,6,FALSE)</f>
        <v>failed</v>
      </c>
      <c r="G696" s="7">
        <f>VLOOKUP(E696,Data!$A$2:$L$4115,12,FALSE)</f>
        <v>0</v>
      </c>
    </row>
    <row r="697" spans="1:7" x14ac:dyDescent="0.25">
      <c r="A697" s="7">
        <v>1536</v>
      </c>
      <c r="B697" s="7" t="str">
        <f>VLOOKUP(A697,Data!$A$2:$L$4115,6,FALSE)</f>
        <v>successful</v>
      </c>
      <c r="C697" s="7">
        <f>VLOOKUP(A697,Data!$A$2:$L$4115,12,FALSE)</f>
        <v>455</v>
      </c>
      <c r="E697" s="7">
        <v>1709</v>
      </c>
      <c r="F697" s="7" t="str">
        <f>VLOOKUP(E697,Data!$A$2:$L$4115,6,FALSE)</f>
        <v>failed</v>
      </c>
      <c r="G697" s="7">
        <f>VLOOKUP(E697,Data!$A$2:$L$4115,12,FALSE)</f>
        <v>4</v>
      </c>
    </row>
    <row r="698" spans="1:7" x14ac:dyDescent="0.25">
      <c r="A698" s="7">
        <v>1537</v>
      </c>
      <c r="B698" s="7" t="str">
        <f>VLOOKUP(A698,Data!$A$2:$L$4115,6,FALSE)</f>
        <v>successful</v>
      </c>
      <c r="C698" s="7">
        <f>VLOOKUP(A698,Data!$A$2:$L$4115,12,FALSE)</f>
        <v>224</v>
      </c>
      <c r="E698" s="7">
        <v>1710</v>
      </c>
      <c r="F698" s="7" t="str">
        <f>VLOOKUP(E698,Data!$A$2:$L$4115,6,FALSE)</f>
        <v>failed</v>
      </c>
      <c r="G698" s="7">
        <f>VLOOKUP(E698,Data!$A$2:$L$4115,12,FALSE)</f>
        <v>1</v>
      </c>
    </row>
    <row r="699" spans="1:7" x14ac:dyDescent="0.25">
      <c r="A699" s="7">
        <v>1538</v>
      </c>
      <c r="B699" s="7" t="str">
        <f>VLOOKUP(A699,Data!$A$2:$L$4115,6,FALSE)</f>
        <v>successful</v>
      </c>
      <c r="C699" s="7">
        <f>VLOOKUP(A699,Data!$A$2:$L$4115,12,FALSE)</f>
        <v>46</v>
      </c>
      <c r="E699" s="7">
        <v>1711</v>
      </c>
      <c r="F699" s="7" t="str">
        <f>VLOOKUP(E699,Data!$A$2:$L$4115,6,FALSE)</f>
        <v>failed</v>
      </c>
      <c r="G699" s="7">
        <f>VLOOKUP(E699,Data!$A$2:$L$4115,12,FALSE)</f>
        <v>2</v>
      </c>
    </row>
    <row r="700" spans="1:7" x14ac:dyDescent="0.25">
      <c r="A700" s="7">
        <v>1539</v>
      </c>
      <c r="B700" s="7" t="str">
        <f>VLOOKUP(A700,Data!$A$2:$L$4115,6,FALSE)</f>
        <v>successful</v>
      </c>
      <c r="C700" s="7">
        <f>VLOOKUP(A700,Data!$A$2:$L$4115,12,FALSE)</f>
        <v>284</v>
      </c>
      <c r="E700" s="7">
        <v>1712</v>
      </c>
      <c r="F700" s="7" t="str">
        <f>VLOOKUP(E700,Data!$A$2:$L$4115,6,FALSE)</f>
        <v>failed</v>
      </c>
      <c r="G700" s="7">
        <f>VLOOKUP(E700,Data!$A$2:$L$4115,12,FALSE)</f>
        <v>0</v>
      </c>
    </row>
    <row r="701" spans="1:7" x14ac:dyDescent="0.25">
      <c r="A701" s="7">
        <v>1540</v>
      </c>
      <c r="B701" s="7" t="str">
        <f>VLOOKUP(A701,Data!$A$2:$L$4115,6,FALSE)</f>
        <v>successful</v>
      </c>
      <c r="C701" s="7">
        <f>VLOOKUP(A701,Data!$A$2:$L$4115,12,FALSE)</f>
        <v>98</v>
      </c>
      <c r="E701" s="7">
        <v>1713</v>
      </c>
      <c r="F701" s="7" t="str">
        <f>VLOOKUP(E701,Data!$A$2:$L$4115,6,FALSE)</f>
        <v>failed</v>
      </c>
      <c r="G701" s="7">
        <f>VLOOKUP(E701,Data!$A$2:$L$4115,12,FALSE)</f>
        <v>1</v>
      </c>
    </row>
    <row r="702" spans="1:7" x14ac:dyDescent="0.25">
      <c r="A702" s="7">
        <v>1601</v>
      </c>
      <c r="B702" s="7" t="str">
        <f>VLOOKUP(A702,Data!$A$2:$L$4115,6,FALSE)</f>
        <v>successful</v>
      </c>
      <c r="C702" s="7">
        <f>VLOOKUP(A702,Data!$A$2:$L$4115,12,FALSE)</f>
        <v>56</v>
      </c>
      <c r="E702" s="7">
        <v>1714</v>
      </c>
      <c r="F702" s="7" t="str">
        <f>VLOOKUP(E702,Data!$A$2:$L$4115,6,FALSE)</f>
        <v>failed</v>
      </c>
      <c r="G702" s="7">
        <f>VLOOKUP(E702,Data!$A$2:$L$4115,12,FALSE)</f>
        <v>17</v>
      </c>
    </row>
    <row r="703" spans="1:7" x14ac:dyDescent="0.25">
      <c r="A703" s="7">
        <v>1602</v>
      </c>
      <c r="B703" s="7" t="str">
        <f>VLOOKUP(A703,Data!$A$2:$L$4115,6,FALSE)</f>
        <v>successful</v>
      </c>
      <c r="C703" s="7">
        <f>VLOOKUP(A703,Data!$A$2:$L$4115,12,FALSE)</f>
        <v>32</v>
      </c>
      <c r="E703" s="7">
        <v>1715</v>
      </c>
      <c r="F703" s="7" t="str">
        <f>VLOOKUP(E703,Data!$A$2:$L$4115,6,FALSE)</f>
        <v>failed</v>
      </c>
      <c r="G703" s="7">
        <f>VLOOKUP(E703,Data!$A$2:$L$4115,12,FALSE)</f>
        <v>2</v>
      </c>
    </row>
    <row r="704" spans="1:7" x14ac:dyDescent="0.25">
      <c r="A704" s="7">
        <v>1603</v>
      </c>
      <c r="B704" s="7" t="str">
        <f>VLOOKUP(A704,Data!$A$2:$L$4115,6,FALSE)</f>
        <v>successful</v>
      </c>
      <c r="C704" s="7">
        <f>VLOOKUP(A704,Data!$A$2:$L$4115,12,FALSE)</f>
        <v>30</v>
      </c>
      <c r="E704" s="7">
        <v>1716</v>
      </c>
      <c r="F704" s="7" t="str">
        <f>VLOOKUP(E704,Data!$A$2:$L$4115,6,FALSE)</f>
        <v>failed</v>
      </c>
      <c r="G704" s="7">
        <f>VLOOKUP(E704,Data!$A$2:$L$4115,12,FALSE)</f>
        <v>3</v>
      </c>
    </row>
    <row r="705" spans="1:7" x14ac:dyDescent="0.25">
      <c r="A705" s="7">
        <v>1604</v>
      </c>
      <c r="B705" s="7" t="str">
        <f>VLOOKUP(A705,Data!$A$2:$L$4115,6,FALSE)</f>
        <v>successful</v>
      </c>
      <c r="C705" s="7">
        <f>VLOOKUP(A705,Data!$A$2:$L$4115,12,FALSE)</f>
        <v>70</v>
      </c>
      <c r="E705" s="7">
        <v>1717</v>
      </c>
      <c r="F705" s="7" t="str">
        <f>VLOOKUP(E705,Data!$A$2:$L$4115,6,FALSE)</f>
        <v>failed</v>
      </c>
      <c r="G705" s="7">
        <f>VLOOKUP(E705,Data!$A$2:$L$4115,12,FALSE)</f>
        <v>41</v>
      </c>
    </row>
    <row r="706" spans="1:7" x14ac:dyDescent="0.25">
      <c r="A706" s="7">
        <v>1605</v>
      </c>
      <c r="B706" s="7" t="str">
        <f>VLOOKUP(A706,Data!$A$2:$L$4115,6,FALSE)</f>
        <v>successful</v>
      </c>
      <c r="C706" s="7">
        <f>VLOOKUP(A706,Data!$A$2:$L$4115,12,FALSE)</f>
        <v>44</v>
      </c>
      <c r="E706" s="7">
        <v>1718</v>
      </c>
      <c r="F706" s="7" t="str">
        <f>VLOOKUP(E706,Data!$A$2:$L$4115,6,FALSE)</f>
        <v>failed</v>
      </c>
      <c r="G706" s="7">
        <f>VLOOKUP(E706,Data!$A$2:$L$4115,12,FALSE)</f>
        <v>2</v>
      </c>
    </row>
    <row r="707" spans="1:7" x14ac:dyDescent="0.25">
      <c r="A707" s="7">
        <v>1606</v>
      </c>
      <c r="B707" s="7" t="str">
        <f>VLOOKUP(A707,Data!$A$2:$L$4115,6,FALSE)</f>
        <v>successful</v>
      </c>
      <c r="C707" s="7">
        <f>VLOOKUP(A707,Data!$A$2:$L$4115,12,FALSE)</f>
        <v>92</v>
      </c>
      <c r="E707" s="7">
        <v>1719</v>
      </c>
      <c r="F707" s="7" t="str">
        <f>VLOOKUP(E707,Data!$A$2:$L$4115,6,FALSE)</f>
        <v>failed</v>
      </c>
      <c r="G707" s="7">
        <f>VLOOKUP(E707,Data!$A$2:$L$4115,12,FALSE)</f>
        <v>3</v>
      </c>
    </row>
    <row r="708" spans="1:7" x14ac:dyDescent="0.25">
      <c r="A708" s="7">
        <v>1607</v>
      </c>
      <c r="B708" s="7" t="str">
        <f>VLOOKUP(A708,Data!$A$2:$L$4115,6,FALSE)</f>
        <v>successful</v>
      </c>
      <c r="C708" s="7">
        <f>VLOOKUP(A708,Data!$A$2:$L$4115,12,FALSE)</f>
        <v>205</v>
      </c>
      <c r="E708" s="7">
        <v>1720</v>
      </c>
      <c r="F708" s="7" t="str">
        <f>VLOOKUP(E708,Data!$A$2:$L$4115,6,FALSE)</f>
        <v>failed</v>
      </c>
      <c r="G708" s="7">
        <f>VLOOKUP(E708,Data!$A$2:$L$4115,12,FALSE)</f>
        <v>8</v>
      </c>
    </row>
    <row r="709" spans="1:7" x14ac:dyDescent="0.25">
      <c r="A709" s="7">
        <v>1608</v>
      </c>
      <c r="B709" s="7" t="str">
        <f>VLOOKUP(A709,Data!$A$2:$L$4115,6,FALSE)</f>
        <v>successful</v>
      </c>
      <c r="C709" s="7">
        <f>VLOOKUP(A709,Data!$A$2:$L$4115,12,FALSE)</f>
        <v>23</v>
      </c>
      <c r="E709" s="7">
        <v>1721</v>
      </c>
      <c r="F709" s="7" t="str">
        <f>VLOOKUP(E709,Data!$A$2:$L$4115,6,FALSE)</f>
        <v>failed</v>
      </c>
      <c r="G709" s="7">
        <f>VLOOKUP(E709,Data!$A$2:$L$4115,12,FALSE)</f>
        <v>0</v>
      </c>
    </row>
    <row r="710" spans="1:7" x14ac:dyDescent="0.25">
      <c r="A710" s="7">
        <v>1609</v>
      </c>
      <c r="B710" s="7" t="str">
        <f>VLOOKUP(A710,Data!$A$2:$L$4115,6,FALSE)</f>
        <v>successful</v>
      </c>
      <c r="C710" s="7">
        <f>VLOOKUP(A710,Data!$A$2:$L$4115,12,FALSE)</f>
        <v>4</v>
      </c>
      <c r="E710" s="7">
        <v>1722</v>
      </c>
      <c r="F710" s="7" t="str">
        <f>VLOOKUP(E710,Data!$A$2:$L$4115,6,FALSE)</f>
        <v>failed</v>
      </c>
      <c r="G710" s="7">
        <f>VLOOKUP(E710,Data!$A$2:$L$4115,12,FALSE)</f>
        <v>1</v>
      </c>
    </row>
    <row r="711" spans="1:7" x14ac:dyDescent="0.25">
      <c r="A711" s="7">
        <v>1610</v>
      </c>
      <c r="B711" s="7" t="str">
        <f>VLOOKUP(A711,Data!$A$2:$L$4115,6,FALSE)</f>
        <v>successful</v>
      </c>
      <c r="C711" s="7">
        <f>VLOOKUP(A711,Data!$A$2:$L$4115,12,FALSE)</f>
        <v>112</v>
      </c>
      <c r="E711" s="7">
        <v>1723</v>
      </c>
      <c r="F711" s="7" t="str">
        <f>VLOOKUP(E711,Data!$A$2:$L$4115,6,FALSE)</f>
        <v>failed</v>
      </c>
      <c r="G711" s="7">
        <f>VLOOKUP(E711,Data!$A$2:$L$4115,12,FALSE)</f>
        <v>3</v>
      </c>
    </row>
    <row r="712" spans="1:7" x14ac:dyDescent="0.25">
      <c r="A712" s="7">
        <v>1611</v>
      </c>
      <c r="B712" s="7" t="str">
        <f>VLOOKUP(A712,Data!$A$2:$L$4115,6,FALSE)</f>
        <v>successful</v>
      </c>
      <c r="C712" s="7">
        <f>VLOOKUP(A712,Data!$A$2:$L$4115,12,FALSE)</f>
        <v>27</v>
      </c>
      <c r="E712" s="7">
        <v>1724</v>
      </c>
      <c r="F712" s="7" t="str">
        <f>VLOOKUP(E712,Data!$A$2:$L$4115,6,FALSE)</f>
        <v>failed</v>
      </c>
      <c r="G712" s="7">
        <f>VLOOKUP(E712,Data!$A$2:$L$4115,12,FALSE)</f>
        <v>4</v>
      </c>
    </row>
    <row r="713" spans="1:7" x14ac:dyDescent="0.25">
      <c r="A713" s="7">
        <v>1612</v>
      </c>
      <c r="B713" s="7" t="str">
        <f>VLOOKUP(A713,Data!$A$2:$L$4115,6,FALSE)</f>
        <v>successful</v>
      </c>
      <c r="C713" s="7">
        <f>VLOOKUP(A713,Data!$A$2:$L$4115,12,FALSE)</f>
        <v>11</v>
      </c>
      <c r="E713" s="7">
        <v>1725</v>
      </c>
      <c r="F713" s="7" t="str">
        <f>VLOOKUP(E713,Data!$A$2:$L$4115,6,FALSE)</f>
        <v>failed</v>
      </c>
      <c r="G713" s="7">
        <f>VLOOKUP(E713,Data!$A$2:$L$4115,12,FALSE)</f>
        <v>9</v>
      </c>
    </row>
    <row r="714" spans="1:7" x14ac:dyDescent="0.25">
      <c r="A714" s="7">
        <v>1613</v>
      </c>
      <c r="B714" s="7" t="str">
        <f>VLOOKUP(A714,Data!$A$2:$L$4115,6,FALSE)</f>
        <v>successful</v>
      </c>
      <c r="C714" s="7">
        <f>VLOOKUP(A714,Data!$A$2:$L$4115,12,FALSE)</f>
        <v>26</v>
      </c>
      <c r="E714" s="7">
        <v>1726</v>
      </c>
      <c r="F714" s="7" t="str">
        <f>VLOOKUP(E714,Data!$A$2:$L$4115,6,FALSE)</f>
        <v>failed</v>
      </c>
      <c r="G714" s="7">
        <f>VLOOKUP(E714,Data!$A$2:$L$4115,12,FALSE)</f>
        <v>16</v>
      </c>
    </row>
    <row r="715" spans="1:7" x14ac:dyDescent="0.25">
      <c r="A715" s="7">
        <v>1614</v>
      </c>
      <c r="B715" s="7" t="str">
        <f>VLOOKUP(A715,Data!$A$2:$L$4115,6,FALSE)</f>
        <v>successful</v>
      </c>
      <c r="C715" s="7">
        <f>VLOOKUP(A715,Data!$A$2:$L$4115,12,FALSE)</f>
        <v>77</v>
      </c>
      <c r="E715" s="7">
        <v>1727</v>
      </c>
      <c r="F715" s="7" t="str">
        <f>VLOOKUP(E715,Data!$A$2:$L$4115,6,FALSE)</f>
        <v>failed</v>
      </c>
      <c r="G715" s="7">
        <f>VLOOKUP(E715,Data!$A$2:$L$4115,12,FALSE)</f>
        <v>1</v>
      </c>
    </row>
    <row r="716" spans="1:7" x14ac:dyDescent="0.25">
      <c r="A716" s="7">
        <v>1615</v>
      </c>
      <c r="B716" s="7" t="str">
        <f>VLOOKUP(A716,Data!$A$2:$L$4115,6,FALSE)</f>
        <v>successful</v>
      </c>
      <c r="C716" s="7">
        <f>VLOOKUP(A716,Data!$A$2:$L$4115,12,FALSE)</f>
        <v>136</v>
      </c>
      <c r="E716" s="7">
        <v>1728</v>
      </c>
      <c r="F716" s="7" t="str">
        <f>VLOOKUP(E716,Data!$A$2:$L$4115,6,FALSE)</f>
        <v>failed</v>
      </c>
      <c r="G716" s="7">
        <f>VLOOKUP(E716,Data!$A$2:$L$4115,12,FALSE)</f>
        <v>7</v>
      </c>
    </row>
    <row r="717" spans="1:7" x14ac:dyDescent="0.25">
      <c r="A717" s="7">
        <v>1616</v>
      </c>
      <c r="B717" s="7" t="str">
        <f>VLOOKUP(A717,Data!$A$2:$L$4115,6,FALSE)</f>
        <v>successful</v>
      </c>
      <c r="C717" s="7">
        <f>VLOOKUP(A717,Data!$A$2:$L$4115,12,FALSE)</f>
        <v>157</v>
      </c>
      <c r="E717" s="7">
        <v>1729</v>
      </c>
      <c r="F717" s="7" t="str">
        <f>VLOOKUP(E717,Data!$A$2:$L$4115,6,FALSE)</f>
        <v>failed</v>
      </c>
      <c r="G717" s="7">
        <f>VLOOKUP(E717,Data!$A$2:$L$4115,12,FALSE)</f>
        <v>0</v>
      </c>
    </row>
    <row r="718" spans="1:7" x14ac:dyDescent="0.25">
      <c r="A718" s="7">
        <v>1617</v>
      </c>
      <c r="B718" s="7" t="str">
        <f>VLOOKUP(A718,Data!$A$2:$L$4115,6,FALSE)</f>
        <v>successful</v>
      </c>
      <c r="C718" s="7">
        <f>VLOOKUP(A718,Data!$A$2:$L$4115,12,FALSE)</f>
        <v>158</v>
      </c>
      <c r="E718" s="7">
        <v>1730</v>
      </c>
      <c r="F718" s="7" t="str">
        <f>VLOOKUP(E718,Data!$A$2:$L$4115,6,FALSE)</f>
        <v>failed</v>
      </c>
      <c r="G718" s="7">
        <f>VLOOKUP(E718,Data!$A$2:$L$4115,12,FALSE)</f>
        <v>0</v>
      </c>
    </row>
    <row r="719" spans="1:7" x14ac:dyDescent="0.25">
      <c r="A719" s="7">
        <v>1618</v>
      </c>
      <c r="B719" s="7" t="str">
        <f>VLOOKUP(A719,Data!$A$2:$L$4115,6,FALSE)</f>
        <v>successful</v>
      </c>
      <c r="C719" s="7">
        <f>VLOOKUP(A719,Data!$A$2:$L$4115,12,FALSE)</f>
        <v>27</v>
      </c>
      <c r="E719" s="7">
        <v>1731</v>
      </c>
      <c r="F719" s="7" t="str">
        <f>VLOOKUP(E719,Data!$A$2:$L$4115,6,FALSE)</f>
        <v>failed</v>
      </c>
      <c r="G719" s="7">
        <f>VLOOKUP(E719,Data!$A$2:$L$4115,12,FALSE)</f>
        <v>0</v>
      </c>
    </row>
    <row r="720" spans="1:7" x14ac:dyDescent="0.25">
      <c r="A720" s="7">
        <v>1619</v>
      </c>
      <c r="B720" s="7" t="str">
        <f>VLOOKUP(A720,Data!$A$2:$L$4115,6,FALSE)</f>
        <v>successful</v>
      </c>
      <c r="C720" s="7">
        <f>VLOOKUP(A720,Data!$A$2:$L$4115,12,FALSE)</f>
        <v>23</v>
      </c>
      <c r="E720" s="7">
        <v>1732</v>
      </c>
      <c r="F720" s="7" t="str">
        <f>VLOOKUP(E720,Data!$A$2:$L$4115,6,FALSE)</f>
        <v>failed</v>
      </c>
      <c r="G720" s="7">
        <f>VLOOKUP(E720,Data!$A$2:$L$4115,12,FALSE)</f>
        <v>0</v>
      </c>
    </row>
    <row r="721" spans="1:7" x14ac:dyDescent="0.25">
      <c r="A721" s="7">
        <v>1620</v>
      </c>
      <c r="B721" s="7" t="str">
        <f>VLOOKUP(A721,Data!$A$2:$L$4115,6,FALSE)</f>
        <v>successful</v>
      </c>
      <c r="C721" s="7">
        <f>VLOOKUP(A721,Data!$A$2:$L$4115,12,FALSE)</f>
        <v>17</v>
      </c>
      <c r="E721" s="7">
        <v>1733</v>
      </c>
      <c r="F721" s="7" t="str">
        <f>VLOOKUP(E721,Data!$A$2:$L$4115,6,FALSE)</f>
        <v>failed</v>
      </c>
      <c r="G721" s="7">
        <f>VLOOKUP(E721,Data!$A$2:$L$4115,12,FALSE)</f>
        <v>0</v>
      </c>
    </row>
    <row r="722" spans="1:7" x14ac:dyDescent="0.25">
      <c r="A722" s="7">
        <v>1621</v>
      </c>
      <c r="B722" s="7" t="str">
        <f>VLOOKUP(A722,Data!$A$2:$L$4115,6,FALSE)</f>
        <v>successful</v>
      </c>
      <c r="C722" s="7">
        <f>VLOOKUP(A722,Data!$A$2:$L$4115,12,FALSE)</f>
        <v>37</v>
      </c>
      <c r="E722" s="7">
        <v>1734</v>
      </c>
      <c r="F722" s="7" t="str">
        <f>VLOOKUP(E722,Data!$A$2:$L$4115,6,FALSE)</f>
        <v>failed</v>
      </c>
      <c r="G722" s="7">
        <f>VLOOKUP(E722,Data!$A$2:$L$4115,12,FALSE)</f>
        <v>1</v>
      </c>
    </row>
    <row r="723" spans="1:7" x14ac:dyDescent="0.25">
      <c r="A723" s="7">
        <v>1622</v>
      </c>
      <c r="B723" s="7" t="str">
        <f>VLOOKUP(A723,Data!$A$2:$L$4115,6,FALSE)</f>
        <v>successful</v>
      </c>
      <c r="C723" s="7">
        <f>VLOOKUP(A723,Data!$A$2:$L$4115,12,FALSE)</f>
        <v>65</v>
      </c>
      <c r="E723" s="7">
        <v>1735</v>
      </c>
      <c r="F723" s="7" t="str">
        <f>VLOOKUP(E723,Data!$A$2:$L$4115,6,FALSE)</f>
        <v>failed</v>
      </c>
      <c r="G723" s="7">
        <f>VLOOKUP(E723,Data!$A$2:$L$4115,12,FALSE)</f>
        <v>2</v>
      </c>
    </row>
    <row r="724" spans="1:7" x14ac:dyDescent="0.25">
      <c r="A724" s="7">
        <v>1623</v>
      </c>
      <c r="B724" s="7" t="str">
        <f>VLOOKUP(A724,Data!$A$2:$L$4115,6,FALSE)</f>
        <v>successful</v>
      </c>
      <c r="C724" s="7">
        <f>VLOOKUP(A724,Data!$A$2:$L$4115,12,FALSE)</f>
        <v>18</v>
      </c>
      <c r="E724" s="7">
        <v>1736</v>
      </c>
      <c r="F724" s="7" t="str">
        <f>VLOOKUP(E724,Data!$A$2:$L$4115,6,FALSE)</f>
        <v>failed</v>
      </c>
      <c r="G724" s="7">
        <f>VLOOKUP(E724,Data!$A$2:$L$4115,12,FALSE)</f>
        <v>1</v>
      </c>
    </row>
    <row r="725" spans="1:7" x14ac:dyDescent="0.25">
      <c r="A725" s="7">
        <v>1624</v>
      </c>
      <c r="B725" s="7" t="str">
        <f>VLOOKUP(A725,Data!$A$2:$L$4115,6,FALSE)</f>
        <v>successful</v>
      </c>
      <c r="C725" s="7">
        <f>VLOOKUP(A725,Data!$A$2:$L$4115,12,FALSE)</f>
        <v>25</v>
      </c>
      <c r="E725" s="7">
        <v>1737</v>
      </c>
      <c r="F725" s="7" t="str">
        <f>VLOOKUP(E725,Data!$A$2:$L$4115,6,FALSE)</f>
        <v>failed</v>
      </c>
      <c r="G725" s="7">
        <f>VLOOKUP(E725,Data!$A$2:$L$4115,12,FALSE)</f>
        <v>15</v>
      </c>
    </row>
    <row r="726" spans="1:7" x14ac:dyDescent="0.25">
      <c r="A726" s="7">
        <v>1625</v>
      </c>
      <c r="B726" s="7" t="str">
        <f>VLOOKUP(A726,Data!$A$2:$L$4115,6,FALSE)</f>
        <v>successful</v>
      </c>
      <c r="C726" s="7">
        <f>VLOOKUP(A726,Data!$A$2:$L$4115,12,FALSE)</f>
        <v>104</v>
      </c>
      <c r="E726" s="7">
        <v>1738</v>
      </c>
      <c r="F726" s="7" t="str">
        <f>VLOOKUP(E726,Data!$A$2:$L$4115,6,FALSE)</f>
        <v>failed</v>
      </c>
      <c r="G726" s="7">
        <f>VLOOKUP(E726,Data!$A$2:$L$4115,12,FALSE)</f>
        <v>1</v>
      </c>
    </row>
    <row r="727" spans="1:7" x14ac:dyDescent="0.25">
      <c r="A727" s="7">
        <v>1626</v>
      </c>
      <c r="B727" s="7" t="str">
        <f>VLOOKUP(A727,Data!$A$2:$L$4115,6,FALSE)</f>
        <v>successful</v>
      </c>
      <c r="C727" s="7">
        <f>VLOOKUP(A727,Data!$A$2:$L$4115,12,FALSE)</f>
        <v>108</v>
      </c>
      <c r="E727" s="7">
        <v>1739</v>
      </c>
      <c r="F727" s="7" t="str">
        <f>VLOOKUP(E727,Data!$A$2:$L$4115,6,FALSE)</f>
        <v>failed</v>
      </c>
      <c r="G727" s="7">
        <f>VLOOKUP(E727,Data!$A$2:$L$4115,12,FALSE)</f>
        <v>1</v>
      </c>
    </row>
    <row r="728" spans="1:7" x14ac:dyDescent="0.25">
      <c r="A728" s="7">
        <v>1627</v>
      </c>
      <c r="B728" s="7" t="str">
        <f>VLOOKUP(A728,Data!$A$2:$L$4115,6,FALSE)</f>
        <v>successful</v>
      </c>
      <c r="C728" s="7">
        <f>VLOOKUP(A728,Data!$A$2:$L$4115,12,FALSE)</f>
        <v>38</v>
      </c>
      <c r="E728" s="7">
        <v>1740</v>
      </c>
      <c r="F728" s="7" t="str">
        <f>VLOOKUP(E728,Data!$A$2:$L$4115,6,FALSE)</f>
        <v>failed</v>
      </c>
      <c r="G728" s="7">
        <f>VLOOKUP(E728,Data!$A$2:$L$4115,12,FALSE)</f>
        <v>0</v>
      </c>
    </row>
    <row r="729" spans="1:7" x14ac:dyDescent="0.25">
      <c r="A729" s="7">
        <v>1628</v>
      </c>
      <c r="B729" s="7" t="str">
        <f>VLOOKUP(A729,Data!$A$2:$L$4115,6,FALSE)</f>
        <v>successful</v>
      </c>
      <c r="C729" s="7">
        <f>VLOOKUP(A729,Data!$A$2:$L$4115,12,FALSE)</f>
        <v>88</v>
      </c>
      <c r="E729" s="7">
        <v>1764</v>
      </c>
      <c r="F729" s="7" t="str">
        <f>VLOOKUP(E729,Data!$A$2:$L$4115,6,FALSE)</f>
        <v>failed</v>
      </c>
      <c r="G729" s="7">
        <f>VLOOKUP(E729,Data!$A$2:$L$4115,12,FALSE)</f>
        <v>39</v>
      </c>
    </row>
    <row r="730" spans="1:7" x14ac:dyDescent="0.25">
      <c r="A730" s="7">
        <v>1629</v>
      </c>
      <c r="B730" s="7" t="str">
        <f>VLOOKUP(A730,Data!$A$2:$L$4115,6,FALSE)</f>
        <v>successful</v>
      </c>
      <c r="C730" s="7">
        <f>VLOOKUP(A730,Data!$A$2:$L$4115,12,FALSE)</f>
        <v>82</v>
      </c>
      <c r="E730" s="7">
        <v>1765</v>
      </c>
      <c r="F730" s="7" t="str">
        <f>VLOOKUP(E730,Data!$A$2:$L$4115,6,FALSE)</f>
        <v>failed</v>
      </c>
      <c r="G730" s="7">
        <f>VLOOKUP(E730,Data!$A$2:$L$4115,12,FALSE)</f>
        <v>103</v>
      </c>
    </row>
    <row r="731" spans="1:7" x14ac:dyDescent="0.25">
      <c r="A731" s="7">
        <v>1630</v>
      </c>
      <c r="B731" s="7" t="str">
        <f>VLOOKUP(A731,Data!$A$2:$L$4115,6,FALSE)</f>
        <v>successful</v>
      </c>
      <c r="C731" s="7">
        <f>VLOOKUP(A731,Data!$A$2:$L$4115,12,FALSE)</f>
        <v>126</v>
      </c>
      <c r="E731" s="7">
        <v>1766</v>
      </c>
      <c r="F731" s="7" t="str">
        <f>VLOOKUP(E731,Data!$A$2:$L$4115,6,FALSE)</f>
        <v>failed</v>
      </c>
      <c r="G731" s="7">
        <f>VLOOKUP(E731,Data!$A$2:$L$4115,12,FALSE)</f>
        <v>0</v>
      </c>
    </row>
    <row r="732" spans="1:7" x14ac:dyDescent="0.25">
      <c r="A732" s="7">
        <v>1631</v>
      </c>
      <c r="B732" s="7" t="str">
        <f>VLOOKUP(A732,Data!$A$2:$L$4115,6,FALSE)</f>
        <v>successful</v>
      </c>
      <c r="C732" s="7">
        <f>VLOOKUP(A732,Data!$A$2:$L$4115,12,FALSE)</f>
        <v>133</v>
      </c>
      <c r="E732" s="7">
        <v>1767</v>
      </c>
      <c r="F732" s="7" t="str">
        <f>VLOOKUP(E732,Data!$A$2:$L$4115,6,FALSE)</f>
        <v>failed</v>
      </c>
      <c r="G732" s="7">
        <f>VLOOKUP(E732,Data!$A$2:$L$4115,12,FALSE)</f>
        <v>39</v>
      </c>
    </row>
    <row r="733" spans="1:7" x14ac:dyDescent="0.25">
      <c r="A733" s="7">
        <v>1632</v>
      </c>
      <c r="B733" s="7" t="str">
        <f>VLOOKUP(A733,Data!$A$2:$L$4115,6,FALSE)</f>
        <v>successful</v>
      </c>
      <c r="C733" s="7">
        <f>VLOOKUP(A733,Data!$A$2:$L$4115,12,FALSE)</f>
        <v>47</v>
      </c>
      <c r="E733" s="7">
        <v>1768</v>
      </c>
      <c r="F733" s="7" t="str">
        <f>VLOOKUP(E733,Data!$A$2:$L$4115,6,FALSE)</f>
        <v>failed</v>
      </c>
      <c r="G733" s="7">
        <f>VLOOKUP(E733,Data!$A$2:$L$4115,12,FALSE)</f>
        <v>15</v>
      </c>
    </row>
    <row r="734" spans="1:7" x14ac:dyDescent="0.25">
      <c r="A734" s="7">
        <v>1633</v>
      </c>
      <c r="B734" s="7" t="str">
        <f>VLOOKUP(A734,Data!$A$2:$L$4115,6,FALSE)</f>
        <v>successful</v>
      </c>
      <c r="C734" s="7">
        <f>VLOOKUP(A734,Data!$A$2:$L$4115,12,FALSE)</f>
        <v>58</v>
      </c>
      <c r="E734" s="7">
        <v>1769</v>
      </c>
      <c r="F734" s="7" t="str">
        <f>VLOOKUP(E734,Data!$A$2:$L$4115,6,FALSE)</f>
        <v>failed</v>
      </c>
      <c r="G734" s="7">
        <f>VLOOKUP(E734,Data!$A$2:$L$4115,12,FALSE)</f>
        <v>22</v>
      </c>
    </row>
    <row r="735" spans="1:7" x14ac:dyDescent="0.25">
      <c r="A735" s="7">
        <v>1634</v>
      </c>
      <c r="B735" s="7" t="str">
        <f>VLOOKUP(A735,Data!$A$2:$L$4115,6,FALSE)</f>
        <v>successful</v>
      </c>
      <c r="C735" s="7">
        <f>VLOOKUP(A735,Data!$A$2:$L$4115,12,FALSE)</f>
        <v>32</v>
      </c>
      <c r="E735" s="7">
        <v>1770</v>
      </c>
      <c r="F735" s="7" t="str">
        <f>VLOOKUP(E735,Data!$A$2:$L$4115,6,FALSE)</f>
        <v>failed</v>
      </c>
      <c r="G735" s="7">
        <f>VLOOKUP(E735,Data!$A$2:$L$4115,12,FALSE)</f>
        <v>92</v>
      </c>
    </row>
    <row r="736" spans="1:7" x14ac:dyDescent="0.25">
      <c r="A736" s="7">
        <v>1635</v>
      </c>
      <c r="B736" s="7" t="str">
        <f>VLOOKUP(A736,Data!$A$2:$L$4115,6,FALSE)</f>
        <v>successful</v>
      </c>
      <c r="C736" s="7">
        <f>VLOOKUP(A736,Data!$A$2:$L$4115,12,FALSE)</f>
        <v>37</v>
      </c>
      <c r="E736" s="7">
        <v>1771</v>
      </c>
      <c r="F736" s="7" t="str">
        <f>VLOOKUP(E736,Data!$A$2:$L$4115,6,FALSE)</f>
        <v>failed</v>
      </c>
      <c r="G736" s="7">
        <f>VLOOKUP(E736,Data!$A$2:$L$4115,12,FALSE)</f>
        <v>25</v>
      </c>
    </row>
    <row r="737" spans="1:7" x14ac:dyDescent="0.25">
      <c r="A737" s="7">
        <v>1636</v>
      </c>
      <c r="B737" s="7" t="str">
        <f>VLOOKUP(A737,Data!$A$2:$L$4115,6,FALSE)</f>
        <v>successful</v>
      </c>
      <c r="C737" s="7">
        <f>VLOOKUP(A737,Data!$A$2:$L$4115,12,FALSE)</f>
        <v>87</v>
      </c>
      <c r="E737" s="7">
        <v>1772</v>
      </c>
      <c r="F737" s="7" t="str">
        <f>VLOOKUP(E737,Data!$A$2:$L$4115,6,FALSE)</f>
        <v>failed</v>
      </c>
      <c r="G737" s="7">
        <f>VLOOKUP(E737,Data!$A$2:$L$4115,12,FALSE)</f>
        <v>19</v>
      </c>
    </row>
    <row r="738" spans="1:7" x14ac:dyDescent="0.25">
      <c r="A738" s="7">
        <v>1637</v>
      </c>
      <c r="B738" s="7" t="str">
        <f>VLOOKUP(A738,Data!$A$2:$L$4115,6,FALSE)</f>
        <v>successful</v>
      </c>
      <c r="C738" s="7">
        <f>VLOOKUP(A738,Data!$A$2:$L$4115,12,FALSE)</f>
        <v>15</v>
      </c>
      <c r="E738" s="7">
        <v>1773</v>
      </c>
      <c r="F738" s="7" t="str">
        <f>VLOOKUP(E738,Data!$A$2:$L$4115,6,FALSE)</f>
        <v>failed</v>
      </c>
      <c r="G738" s="7">
        <f>VLOOKUP(E738,Data!$A$2:$L$4115,12,FALSE)</f>
        <v>19</v>
      </c>
    </row>
    <row r="739" spans="1:7" x14ac:dyDescent="0.25">
      <c r="A739" s="7">
        <v>1638</v>
      </c>
      <c r="B739" s="7" t="str">
        <f>VLOOKUP(A739,Data!$A$2:$L$4115,6,FALSE)</f>
        <v>successful</v>
      </c>
      <c r="C739" s="7">
        <f>VLOOKUP(A739,Data!$A$2:$L$4115,12,FALSE)</f>
        <v>27</v>
      </c>
      <c r="E739" s="7">
        <v>1774</v>
      </c>
      <c r="F739" s="7" t="str">
        <f>VLOOKUP(E739,Data!$A$2:$L$4115,6,FALSE)</f>
        <v>failed</v>
      </c>
      <c r="G739" s="7">
        <f>VLOOKUP(E739,Data!$A$2:$L$4115,12,FALSE)</f>
        <v>13</v>
      </c>
    </row>
    <row r="740" spans="1:7" x14ac:dyDescent="0.25">
      <c r="A740" s="7">
        <v>1639</v>
      </c>
      <c r="B740" s="7" t="str">
        <f>VLOOKUP(A740,Data!$A$2:$L$4115,6,FALSE)</f>
        <v>successful</v>
      </c>
      <c r="C740" s="7">
        <f>VLOOKUP(A740,Data!$A$2:$L$4115,12,FALSE)</f>
        <v>19</v>
      </c>
      <c r="E740" s="7">
        <v>1775</v>
      </c>
      <c r="F740" s="7" t="str">
        <f>VLOOKUP(E740,Data!$A$2:$L$4115,6,FALSE)</f>
        <v>failed</v>
      </c>
      <c r="G740" s="7">
        <f>VLOOKUP(E740,Data!$A$2:$L$4115,12,FALSE)</f>
        <v>124</v>
      </c>
    </row>
    <row r="741" spans="1:7" x14ac:dyDescent="0.25">
      <c r="A741" s="7">
        <v>1640</v>
      </c>
      <c r="B741" s="7" t="str">
        <f>VLOOKUP(A741,Data!$A$2:$L$4115,6,FALSE)</f>
        <v>successful</v>
      </c>
      <c r="C741" s="7">
        <f>VLOOKUP(A741,Data!$A$2:$L$4115,12,FALSE)</f>
        <v>17</v>
      </c>
      <c r="E741" s="7">
        <v>1776</v>
      </c>
      <c r="F741" s="7" t="str">
        <f>VLOOKUP(E741,Data!$A$2:$L$4115,6,FALSE)</f>
        <v>failed</v>
      </c>
      <c r="G741" s="7">
        <f>VLOOKUP(E741,Data!$A$2:$L$4115,12,FALSE)</f>
        <v>4</v>
      </c>
    </row>
    <row r="742" spans="1:7" x14ac:dyDescent="0.25">
      <c r="A742" s="7">
        <v>1641</v>
      </c>
      <c r="B742" s="7" t="str">
        <f>VLOOKUP(A742,Data!$A$2:$L$4115,6,FALSE)</f>
        <v>successful</v>
      </c>
      <c r="C742" s="7">
        <f>VLOOKUP(A742,Data!$A$2:$L$4115,12,FALSE)</f>
        <v>26</v>
      </c>
      <c r="E742" s="7">
        <v>1777</v>
      </c>
      <c r="F742" s="7" t="str">
        <f>VLOOKUP(E742,Data!$A$2:$L$4115,6,FALSE)</f>
        <v>failed</v>
      </c>
      <c r="G742" s="7">
        <f>VLOOKUP(E742,Data!$A$2:$L$4115,12,FALSE)</f>
        <v>10</v>
      </c>
    </row>
    <row r="743" spans="1:7" x14ac:dyDescent="0.25">
      <c r="A743" s="7">
        <v>1642</v>
      </c>
      <c r="B743" s="7" t="str">
        <f>VLOOKUP(A743,Data!$A$2:$L$4115,6,FALSE)</f>
        <v>successful</v>
      </c>
      <c r="C743" s="7">
        <f>VLOOKUP(A743,Data!$A$2:$L$4115,12,FALSE)</f>
        <v>28</v>
      </c>
      <c r="E743" s="7">
        <v>1778</v>
      </c>
      <c r="F743" s="7" t="str">
        <f>VLOOKUP(E743,Data!$A$2:$L$4115,6,FALSE)</f>
        <v>failed</v>
      </c>
      <c r="G743" s="7">
        <f>VLOOKUP(E743,Data!$A$2:$L$4115,12,FALSE)</f>
        <v>15</v>
      </c>
    </row>
    <row r="744" spans="1:7" x14ac:dyDescent="0.25">
      <c r="A744" s="7">
        <v>1643</v>
      </c>
      <c r="B744" s="7" t="str">
        <f>VLOOKUP(A744,Data!$A$2:$L$4115,6,FALSE)</f>
        <v>successful</v>
      </c>
      <c r="C744" s="7">
        <f>VLOOKUP(A744,Data!$A$2:$L$4115,12,FALSE)</f>
        <v>37</v>
      </c>
      <c r="E744" s="7">
        <v>1779</v>
      </c>
      <c r="F744" s="7" t="str">
        <f>VLOOKUP(E744,Data!$A$2:$L$4115,6,FALSE)</f>
        <v>failed</v>
      </c>
      <c r="G744" s="7">
        <f>VLOOKUP(E744,Data!$A$2:$L$4115,12,FALSE)</f>
        <v>38</v>
      </c>
    </row>
    <row r="745" spans="1:7" x14ac:dyDescent="0.25">
      <c r="A745" s="7">
        <v>1644</v>
      </c>
      <c r="B745" s="7" t="str">
        <f>VLOOKUP(A745,Data!$A$2:$L$4115,6,FALSE)</f>
        <v>successful</v>
      </c>
      <c r="C745" s="7">
        <f>VLOOKUP(A745,Data!$A$2:$L$4115,12,FALSE)</f>
        <v>128</v>
      </c>
      <c r="E745" s="7">
        <v>1780</v>
      </c>
      <c r="F745" s="7" t="str">
        <f>VLOOKUP(E745,Data!$A$2:$L$4115,6,FALSE)</f>
        <v>failed</v>
      </c>
      <c r="G745" s="7">
        <f>VLOOKUP(E745,Data!$A$2:$L$4115,12,FALSE)</f>
        <v>152</v>
      </c>
    </row>
    <row r="746" spans="1:7" x14ac:dyDescent="0.25">
      <c r="A746" s="7">
        <v>1645</v>
      </c>
      <c r="B746" s="7" t="str">
        <f>VLOOKUP(A746,Data!$A$2:$L$4115,6,FALSE)</f>
        <v>successful</v>
      </c>
      <c r="C746" s="7">
        <f>VLOOKUP(A746,Data!$A$2:$L$4115,12,FALSE)</f>
        <v>10</v>
      </c>
      <c r="E746" s="7">
        <v>1781</v>
      </c>
      <c r="F746" s="7" t="str">
        <f>VLOOKUP(E746,Data!$A$2:$L$4115,6,FALSE)</f>
        <v>failed</v>
      </c>
      <c r="G746" s="7">
        <f>VLOOKUP(E746,Data!$A$2:$L$4115,12,FALSE)</f>
        <v>24</v>
      </c>
    </row>
    <row r="747" spans="1:7" x14ac:dyDescent="0.25">
      <c r="A747" s="7">
        <v>1646</v>
      </c>
      <c r="B747" s="7" t="str">
        <f>VLOOKUP(A747,Data!$A$2:$L$4115,6,FALSE)</f>
        <v>successful</v>
      </c>
      <c r="C747" s="7">
        <f>VLOOKUP(A747,Data!$A$2:$L$4115,12,FALSE)</f>
        <v>83</v>
      </c>
      <c r="E747" s="7">
        <v>1782</v>
      </c>
      <c r="F747" s="7" t="str">
        <f>VLOOKUP(E747,Data!$A$2:$L$4115,6,FALSE)</f>
        <v>failed</v>
      </c>
      <c r="G747" s="7">
        <f>VLOOKUP(E747,Data!$A$2:$L$4115,12,FALSE)</f>
        <v>76</v>
      </c>
    </row>
    <row r="748" spans="1:7" x14ac:dyDescent="0.25">
      <c r="A748" s="7">
        <v>1647</v>
      </c>
      <c r="B748" s="7" t="str">
        <f>VLOOKUP(A748,Data!$A$2:$L$4115,6,FALSE)</f>
        <v>successful</v>
      </c>
      <c r="C748" s="7">
        <f>VLOOKUP(A748,Data!$A$2:$L$4115,12,FALSE)</f>
        <v>46</v>
      </c>
      <c r="E748" s="7">
        <v>1783</v>
      </c>
      <c r="F748" s="7" t="str">
        <f>VLOOKUP(E748,Data!$A$2:$L$4115,6,FALSE)</f>
        <v>failed</v>
      </c>
      <c r="G748" s="7">
        <f>VLOOKUP(E748,Data!$A$2:$L$4115,12,FALSE)</f>
        <v>185</v>
      </c>
    </row>
    <row r="749" spans="1:7" x14ac:dyDescent="0.25">
      <c r="A749" s="7">
        <v>1648</v>
      </c>
      <c r="B749" s="7" t="str">
        <f>VLOOKUP(A749,Data!$A$2:$L$4115,6,FALSE)</f>
        <v>successful</v>
      </c>
      <c r="C749" s="7">
        <f>VLOOKUP(A749,Data!$A$2:$L$4115,12,FALSE)</f>
        <v>90</v>
      </c>
      <c r="E749" s="7">
        <v>1784</v>
      </c>
      <c r="F749" s="7" t="str">
        <f>VLOOKUP(E749,Data!$A$2:$L$4115,6,FALSE)</f>
        <v>failed</v>
      </c>
      <c r="G749" s="7">
        <f>VLOOKUP(E749,Data!$A$2:$L$4115,12,FALSE)</f>
        <v>33</v>
      </c>
    </row>
    <row r="750" spans="1:7" x14ac:dyDescent="0.25">
      <c r="A750" s="7">
        <v>1649</v>
      </c>
      <c r="B750" s="7" t="str">
        <f>VLOOKUP(A750,Data!$A$2:$L$4115,6,FALSE)</f>
        <v>successful</v>
      </c>
      <c r="C750" s="7">
        <f>VLOOKUP(A750,Data!$A$2:$L$4115,12,FALSE)</f>
        <v>81</v>
      </c>
      <c r="E750" s="7">
        <v>1785</v>
      </c>
      <c r="F750" s="7" t="str">
        <f>VLOOKUP(E750,Data!$A$2:$L$4115,6,FALSE)</f>
        <v>failed</v>
      </c>
      <c r="G750" s="7">
        <f>VLOOKUP(E750,Data!$A$2:$L$4115,12,FALSE)</f>
        <v>108</v>
      </c>
    </row>
    <row r="751" spans="1:7" x14ac:dyDescent="0.25">
      <c r="A751" s="7">
        <v>1650</v>
      </c>
      <c r="B751" s="7" t="str">
        <f>VLOOKUP(A751,Data!$A$2:$L$4115,6,FALSE)</f>
        <v>successful</v>
      </c>
      <c r="C751" s="7">
        <f>VLOOKUP(A751,Data!$A$2:$L$4115,12,FALSE)</f>
        <v>32</v>
      </c>
      <c r="E751" s="7">
        <v>1786</v>
      </c>
      <c r="F751" s="7" t="str">
        <f>VLOOKUP(E751,Data!$A$2:$L$4115,6,FALSE)</f>
        <v>failed</v>
      </c>
      <c r="G751" s="7">
        <f>VLOOKUP(E751,Data!$A$2:$L$4115,12,FALSE)</f>
        <v>29</v>
      </c>
    </row>
    <row r="752" spans="1:7" x14ac:dyDescent="0.25">
      <c r="A752" s="7">
        <v>1651</v>
      </c>
      <c r="B752" s="7" t="str">
        <f>VLOOKUP(A752,Data!$A$2:$L$4115,6,FALSE)</f>
        <v>successful</v>
      </c>
      <c r="C752" s="7">
        <f>VLOOKUP(A752,Data!$A$2:$L$4115,12,FALSE)</f>
        <v>20</v>
      </c>
      <c r="E752" s="7">
        <v>1787</v>
      </c>
      <c r="F752" s="7" t="str">
        <f>VLOOKUP(E752,Data!$A$2:$L$4115,6,FALSE)</f>
        <v>failed</v>
      </c>
      <c r="G752" s="7">
        <f>VLOOKUP(E752,Data!$A$2:$L$4115,12,FALSE)</f>
        <v>24</v>
      </c>
    </row>
    <row r="753" spans="1:7" x14ac:dyDescent="0.25">
      <c r="A753" s="7">
        <v>1652</v>
      </c>
      <c r="B753" s="7" t="str">
        <f>VLOOKUP(A753,Data!$A$2:$L$4115,6,FALSE)</f>
        <v>successful</v>
      </c>
      <c r="C753" s="7">
        <f>VLOOKUP(A753,Data!$A$2:$L$4115,12,FALSE)</f>
        <v>70</v>
      </c>
      <c r="E753" s="7">
        <v>1788</v>
      </c>
      <c r="F753" s="7" t="str">
        <f>VLOOKUP(E753,Data!$A$2:$L$4115,6,FALSE)</f>
        <v>failed</v>
      </c>
      <c r="G753" s="7">
        <f>VLOOKUP(E753,Data!$A$2:$L$4115,12,FALSE)</f>
        <v>4</v>
      </c>
    </row>
    <row r="754" spans="1:7" x14ac:dyDescent="0.25">
      <c r="A754" s="7">
        <v>1653</v>
      </c>
      <c r="B754" s="7" t="str">
        <f>VLOOKUP(A754,Data!$A$2:$L$4115,6,FALSE)</f>
        <v>successful</v>
      </c>
      <c r="C754" s="7">
        <f>VLOOKUP(A754,Data!$A$2:$L$4115,12,FALSE)</f>
        <v>168</v>
      </c>
      <c r="E754" s="7">
        <v>1789</v>
      </c>
      <c r="F754" s="7" t="str">
        <f>VLOOKUP(E754,Data!$A$2:$L$4115,6,FALSE)</f>
        <v>failed</v>
      </c>
      <c r="G754" s="7">
        <f>VLOOKUP(E754,Data!$A$2:$L$4115,12,FALSE)</f>
        <v>4</v>
      </c>
    </row>
    <row r="755" spans="1:7" x14ac:dyDescent="0.25">
      <c r="A755" s="7">
        <v>1654</v>
      </c>
      <c r="B755" s="7" t="str">
        <f>VLOOKUP(A755,Data!$A$2:$L$4115,6,FALSE)</f>
        <v>successful</v>
      </c>
      <c r="C755" s="7">
        <f>VLOOKUP(A755,Data!$A$2:$L$4115,12,FALSE)</f>
        <v>34</v>
      </c>
      <c r="E755" s="7">
        <v>1790</v>
      </c>
      <c r="F755" s="7" t="str">
        <f>VLOOKUP(E755,Data!$A$2:$L$4115,6,FALSE)</f>
        <v>failed</v>
      </c>
      <c r="G755" s="7">
        <f>VLOOKUP(E755,Data!$A$2:$L$4115,12,FALSE)</f>
        <v>15</v>
      </c>
    </row>
    <row r="756" spans="1:7" x14ac:dyDescent="0.25">
      <c r="A756" s="7">
        <v>1655</v>
      </c>
      <c r="B756" s="7" t="str">
        <f>VLOOKUP(A756,Data!$A$2:$L$4115,6,FALSE)</f>
        <v>successful</v>
      </c>
      <c r="C756" s="7">
        <f>VLOOKUP(A756,Data!$A$2:$L$4115,12,FALSE)</f>
        <v>48</v>
      </c>
      <c r="E756" s="7">
        <v>1791</v>
      </c>
      <c r="F756" s="7" t="str">
        <f>VLOOKUP(E756,Data!$A$2:$L$4115,6,FALSE)</f>
        <v>failed</v>
      </c>
      <c r="G756" s="7">
        <f>VLOOKUP(E756,Data!$A$2:$L$4115,12,FALSE)</f>
        <v>4</v>
      </c>
    </row>
    <row r="757" spans="1:7" x14ac:dyDescent="0.25">
      <c r="A757" s="7">
        <v>1656</v>
      </c>
      <c r="B757" s="7" t="str">
        <f>VLOOKUP(A757,Data!$A$2:$L$4115,6,FALSE)</f>
        <v>successful</v>
      </c>
      <c r="C757" s="7">
        <f>VLOOKUP(A757,Data!$A$2:$L$4115,12,FALSE)</f>
        <v>48</v>
      </c>
      <c r="E757" s="7">
        <v>1792</v>
      </c>
      <c r="F757" s="7" t="str">
        <f>VLOOKUP(E757,Data!$A$2:$L$4115,6,FALSE)</f>
        <v>failed</v>
      </c>
      <c r="G757" s="7">
        <f>VLOOKUP(E757,Data!$A$2:$L$4115,12,FALSE)</f>
        <v>139</v>
      </c>
    </row>
    <row r="758" spans="1:7" x14ac:dyDescent="0.25">
      <c r="A758" s="7">
        <v>1657</v>
      </c>
      <c r="B758" s="7" t="str">
        <f>VLOOKUP(A758,Data!$A$2:$L$4115,6,FALSE)</f>
        <v>successful</v>
      </c>
      <c r="C758" s="7">
        <f>VLOOKUP(A758,Data!$A$2:$L$4115,12,FALSE)</f>
        <v>221</v>
      </c>
      <c r="E758" s="7">
        <v>1793</v>
      </c>
      <c r="F758" s="7" t="str">
        <f>VLOOKUP(E758,Data!$A$2:$L$4115,6,FALSE)</f>
        <v>failed</v>
      </c>
      <c r="G758" s="7">
        <f>VLOOKUP(E758,Data!$A$2:$L$4115,12,FALSE)</f>
        <v>2</v>
      </c>
    </row>
    <row r="759" spans="1:7" x14ac:dyDescent="0.25">
      <c r="A759" s="7">
        <v>1658</v>
      </c>
      <c r="B759" s="7" t="str">
        <f>VLOOKUP(A759,Data!$A$2:$L$4115,6,FALSE)</f>
        <v>successful</v>
      </c>
      <c r="C759" s="7">
        <f>VLOOKUP(A759,Data!$A$2:$L$4115,12,FALSE)</f>
        <v>107</v>
      </c>
      <c r="E759" s="7">
        <v>1794</v>
      </c>
      <c r="F759" s="7" t="str">
        <f>VLOOKUP(E759,Data!$A$2:$L$4115,6,FALSE)</f>
        <v>failed</v>
      </c>
      <c r="G759" s="7">
        <f>VLOOKUP(E759,Data!$A$2:$L$4115,12,FALSE)</f>
        <v>18</v>
      </c>
    </row>
    <row r="760" spans="1:7" x14ac:dyDescent="0.25">
      <c r="A760" s="7">
        <v>1659</v>
      </c>
      <c r="B760" s="7" t="str">
        <f>VLOOKUP(A760,Data!$A$2:$L$4115,6,FALSE)</f>
        <v>successful</v>
      </c>
      <c r="C760" s="7">
        <f>VLOOKUP(A760,Data!$A$2:$L$4115,12,FALSE)</f>
        <v>45</v>
      </c>
      <c r="E760" s="7">
        <v>1795</v>
      </c>
      <c r="F760" s="7" t="str">
        <f>VLOOKUP(E760,Data!$A$2:$L$4115,6,FALSE)</f>
        <v>failed</v>
      </c>
      <c r="G760" s="7">
        <f>VLOOKUP(E760,Data!$A$2:$L$4115,12,FALSE)</f>
        <v>81</v>
      </c>
    </row>
    <row r="761" spans="1:7" x14ac:dyDescent="0.25">
      <c r="A761" s="7">
        <v>1660</v>
      </c>
      <c r="B761" s="7" t="str">
        <f>VLOOKUP(A761,Data!$A$2:$L$4115,6,FALSE)</f>
        <v>successful</v>
      </c>
      <c r="C761" s="7">
        <f>VLOOKUP(A761,Data!$A$2:$L$4115,12,FALSE)</f>
        <v>36</v>
      </c>
      <c r="E761" s="7">
        <v>1796</v>
      </c>
      <c r="F761" s="7" t="str">
        <f>VLOOKUP(E761,Data!$A$2:$L$4115,6,FALSE)</f>
        <v>failed</v>
      </c>
      <c r="G761" s="7">
        <f>VLOOKUP(E761,Data!$A$2:$L$4115,12,FALSE)</f>
        <v>86</v>
      </c>
    </row>
    <row r="762" spans="1:7" x14ac:dyDescent="0.25">
      <c r="A762" s="7">
        <v>1661</v>
      </c>
      <c r="B762" s="7" t="str">
        <f>VLOOKUP(A762,Data!$A$2:$L$4115,6,FALSE)</f>
        <v>successful</v>
      </c>
      <c r="C762" s="7">
        <f>VLOOKUP(A762,Data!$A$2:$L$4115,12,FALSE)</f>
        <v>101</v>
      </c>
      <c r="E762" s="7">
        <v>1797</v>
      </c>
      <c r="F762" s="7" t="str">
        <f>VLOOKUP(E762,Data!$A$2:$L$4115,6,FALSE)</f>
        <v>failed</v>
      </c>
      <c r="G762" s="7">
        <f>VLOOKUP(E762,Data!$A$2:$L$4115,12,FALSE)</f>
        <v>140</v>
      </c>
    </row>
    <row r="763" spans="1:7" x14ac:dyDescent="0.25">
      <c r="A763" s="7">
        <v>1662</v>
      </c>
      <c r="B763" s="7" t="str">
        <f>VLOOKUP(A763,Data!$A$2:$L$4115,6,FALSE)</f>
        <v>successful</v>
      </c>
      <c r="C763" s="7">
        <f>VLOOKUP(A763,Data!$A$2:$L$4115,12,FALSE)</f>
        <v>62</v>
      </c>
      <c r="E763" s="7">
        <v>1798</v>
      </c>
      <c r="F763" s="7" t="str">
        <f>VLOOKUP(E763,Data!$A$2:$L$4115,6,FALSE)</f>
        <v>failed</v>
      </c>
      <c r="G763" s="7">
        <f>VLOOKUP(E763,Data!$A$2:$L$4115,12,FALSE)</f>
        <v>37</v>
      </c>
    </row>
    <row r="764" spans="1:7" x14ac:dyDescent="0.25">
      <c r="A764" s="7">
        <v>1663</v>
      </c>
      <c r="B764" s="7" t="str">
        <f>VLOOKUP(A764,Data!$A$2:$L$4115,6,FALSE)</f>
        <v>successful</v>
      </c>
      <c r="C764" s="7">
        <f>VLOOKUP(A764,Data!$A$2:$L$4115,12,FALSE)</f>
        <v>32</v>
      </c>
      <c r="E764" s="7">
        <v>1799</v>
      </c>
      <c r="F764" s="7" t="str">
        <f>VLOOKUP(E764,Data!$A$2:$L$4115,6,FALSE)</f>
        <v>failed</v>
      </c>
      <c r="G764" s="7">
        <f>VLOOKUP(E764,Data!$A$2:$L$4115,12,FALSE)</f>
        <v>6</v>
      </c>
    </row>
    <row r="765" spans="1:7" x14ac:dyDescent="0.25">
      <c r="A765" s="7">
        <v>1664</v>
      </c>
      <c r="B765" s="7" t="str">
        <f>VLOOKUP(A765,Data!$A$2:$L$4115,6,FALSE)</f>
        <v>successful</v>
      </c>
      <c r="C765" s="7">
        <f>VLOOKUP(A765,Data!$A$2:$L$4115,12,FALSE)</f>
        <v>89</v>
      </c>
      <c r="E765" s="7">
        <v>1800</v>
      </c>
      <c r="F765" s="7" t="str">
        <f>VLOOKUP(E765,Data!$A$2:$L$4115,6,FALSE)</f>
        <v>failed</v>
      </c>
      <c r="G765" s="7">
        <f>VLOOKUP(E765,Data!$A$2:$L$4115,12,FALSE)</f>
        <v>113</v>
      </c>
    </row>
    <row r="766" spans="1:7" x14ac:dyDescent="0.25">
      <c r="A766" s="7">
        <v>1665</v>
      </c>
      <c r="B766" s="7" t="str">
        <f>VLOOKUP(A766,Data!$A$2:$L$4115,6,FALSE)</f>
        <v>successful</v>
      </c>
      <c r="C766" s="7">
        <f>VLOOKUP(A766,Data!$A$2:$L$4115,12,FALSE)</f>
        <v>93</v>
      </c>
      <c r="E766" s="7">
        <v>1801</v>
      </c>
      <c r="F766" s="7" t="str">
        <f>VLOOKUP(E766,Data!$A$2:$L$4115,6,FALSE)</f>
        <v>failed</v>
      </c>
      <c r="G766" s="7">
        <f>VLOOKUP(E766,Data!$A$2:$L$4115,12,FALSE)</f>
        <v>37</v>
      </c>
    </row>
    <row r="767" spans="1:7" x14ac:dyDescent="0.25">
      <c r="A767" s="7">
        <v>1666</v>
      </c>
      <c r="B767" s="7" t="str">
        <f>VLOOKUP(A767,Data!$A$2:$L$4115,6,FALSE)</f>
        <v>successful</v>
      </c>
      <c r="C767" s="7">
        <f>VLOOKUP(A767,Data!$A$2:$L$4115,12,FALSE)</f>
        <v>98</v>
      </c>
      <c r="E767" s="7">
        <v>1802</v>
      </c>
      <c r="F767" s="7" t="str">
        <f>VLOOKUP(E767,Data!$A$2:$L$4115,6,FALSE)</f>
        <v>failed</v>
      </c>
      <c r="G767" s="7">
        <f>VLOOKUP(E767,Data!$A$2:$L$4115,12,FALSE)</f>
        <v>18</v>
      </c>
    </row>
    <row r="768" spans="1:7" x14ac:dyDescent="0.25">
      <c r="A768" s="7">
        <v>1667</v>
      </c>
      <c r="B768" s="7" t="str">
        <f>VLOOKUP(A768,Data!$A$2:$L$4115,6,FALSE)</f>
        <v>successful</v>
      </c>
      <c r="C768" s="7">
        <f>VLOOKUP(A768,Data!$A$2:$L$4115,12,FALSE)</f>
        <v>82</v>
      </c>
      <c r="E768" s="7">
        <v>1803</v>
      </c>
      <c r="F768" s="7" t="str">
        <f>VLOOKUP(E768,Data!$A$2:$L$4115,6,FALSE)</f>
        <v>failed</v>
      </c>
      <c r="G768" s="7">
        <f>VLOOKUP(E768,Data!$A$2:$L$4115,12,FALSE)</f>
        <v>75</v>
      </c>
    </row>
    <row r="769" spans="1:7" x14ac:dyDescent="0.25">
      <c r="A769" s="7">
        <v>1668</v>
      </c>
      <c r="B769" s="7" t="str">
        <f>VLOOKUP(A769,Data!$A$2:$L$4115,6,FALSE)</f>
        <v>successful</v>
      </c>
      <c r="C769" s="7">
        <f>VLOOKUP(A769,Data!$A$2:$L$4115,12,FALSE)</f>
        <v>116</v>
      </c>
      <c r="E769" s="7">
        <v>1804</v>
      </c>
      <c r="F769" s="7" t="str">
        <f>VLOOKUP(E769,Data!$A$2:$L$4115,6,FALSE)</f>
        <v>failed</v>
      </c>
      <c r="G769" s="7">
        <f>VLOOKUP(E769,Data!$A$2:$L$4115,12,FALSE)</f>
        <v>52</v>
      </c>
    </row>
    <row r="770" spans="1:7" x14ac:dyDescent="0.25">
      <c r="A770" s="7">
        <v>1669</v>
      </c>
      <c r="B770" s="7" t="str">
        <f>VLOOKUP(A770,Data!$A$2:$L$4115,6,FALSE)</f>
        <v>successful</v>
      </c>
      <c r="C770" s="7">
        <f>VLOOKUP(A770,Data!$A$2:$L$4115,12,FALSE)</f>
        <v>52</v>
      </c>
      <c r="E770" s="7">
        <v>1805</v>
      </c>
      <c r="F770" s="7" t="str">
        <f>VLOOKUP(E770,Data!$A$2:$L$4115,6,FALSE)</f>
        <v>failed</v>
      </c>
      <c r="G770" s="7">
        <f>VLOOKUP(E770,Data!$A$2:$L$4115,12,FALSE)</f>
        <v>122</v>
      </c>
    </row>
    <row r="771" spans="1:7" x14ac:dyDescent="0.25">
      <c r="A771" s="7">
        <v>1670</v>
      </c>
      <c r="B771" s="7" t="str">
        <f>VLOOKUP(A771,Data!$A$2:$L$4115,6,FALSE)</f>
        <v>successful</v>
      </c>
      <c r="C771" s="7">
        <f>VLOOKUP(A771,Data!$A$2:$L$4115,12,FALSE)</f>
        <v>23</v>
      </c>
      <c r="E771" s="7">
        <v>1806</v>
      </c>
      <c r="F771" s="7" t="str">
        <f>VLOOKUP(E771,Data!$A$2:$L$4115,6,FALSE)</f>
        <v>failed</v>
      </c>
      <c r="G771" s="7">
        <f>VLOOKUP(E771,Data!$A$2:$L$4115,12,FALSE)</f>
        <v>8</v>
      </c>
    </row>
    <row r="772" spans="1:7" x14ac:dyDescent="0.25">
      <c r="A772" s="7">
        <v>1671</v>
      </c>
      <c r="B772" s="7" t="str">
        <f>VLOOKUP(A772,Data!$A$2:$L$4115,6,FALSE)</f>
        <v>successful</v>
      </c>
      <c r="C772" s="7">
        <f>VLOOKUP(A772,Data!$A$2:$L$4115,12,FALSE)</f>
        <v>77</v>
      </c>
      <c r="E772" s="7">
        <v>1807</v>
      </c>
      <c r="F772" s="7" t="str">
        <f>VLOOKUP(E772,Data!$A$2:$L$4115,6,FALSE)</f>
        <v>failed</v>
      </c>
      <c r="G772" s="7">
        <f>VLOOKUP(E772,Data!$A$2:$L$4115,12,FALSE)</f>
        <v>8</v>
      </c>
    </row>
    <row r="773" spans="1:7" x14ac:dyDescent="0.25">
      <c r="A773" s="7">
        <v>1672</v>
      </c>
      <c r="B773" s="7" t="str">
        <f>VLOOKUP(A773,Data!$A$2:$L$4115,6,FALSE)</f>
        <v>successful</v>
      </c>
      <c r="C773" s="7">
        <f>VLOOKUP(A773,Data!$A$2:$L$4115,12,FALSE)</f>
        <v>49</v>
      </c>
      <c r="E773" s="7">
        <v>1808</v>
      </c>
      <c r="F773" s="7" t="str">
        <f>VLOOKUP(E773,Data!$A$2:$L$4115,6,FALSE)</f>
        <v>failed</v>
      </c>
      <c r="G773" s="7">
        <f>VLOOKUP(E773,Data!$A$2:$L$4115,12,FALSE)</f>
        <v>96</v>
      </c>
    </row>
    <row r="774" spans="1:7" x14ac:dyDescent="0.25">
      <c r="A774" s="7">
        <v>1673</v>
      </c>
      <c r="B774" s="7" t="str">
        <f>VLOOKUP(A774,Data!$A$2:$L$4115,6,FALSE)</f>
        <v>successful</v>
      </c>
      <c r="C774" s="7">
        <f>VLOOKUP(A774,Data!$A$2:$L$4115,12,FALSE)</f>
        <v>59</v>
      </c>
      <c r="E774" s="7">
        <v>1809</v>
      </c>
      <c r="F774" s="7" t="str">
        <f>VLOOKUP(E774,Data!$A$2:$L$4115,6,FALSE)</f>
        <v>failed</v>
      </c>
      <c r="G774" s="7">
        <f>VLOOKUP(E774,Data!$A$2:$L$4115,12,FALSE)</f>
        <v>9</v>
      </c>
    </row>
    <row r="775" spans="1:7" x14ac:dyDescent="0.25">
      <c r="A775" s="7">
        <v>1674</v>
      </c>
      <c r="B775" s="7" t="str">
        <f>VLOOKUP(A775,Data!$A$2:$L$4115,6,FALSE)</f>
        <v>successful</v>
      </c>
      <c r="C775" s="7">
        <f>VLOOKUP(A775,Data!$A$2:$L$4115,12,FALSE)</f>
        <v>113</v>
      </c>
      <c r="E775" s="7">
        <v>1810</v>
      </c>
      <c r="F775" s="7" t="str">
        <f>VLOOKUP(E775,Data!$A$2:$L$4115,6,FALSE)</f>
        <v>failed</v>
      </c>
      <c r="G775" s="7">
        <f>VLOOKUP(E775,Data!$A$2:$L$4115,12,FALSE)</f>
        <v>2</v>
      </c>
    </row>
    <row r="776" spans="1:7" x14ac:dyDescent="0.25">
      <c r="A776" s="7">
        <v>1675</v>
      </c>
      <c r="B776" s="7" t="str">
        <f>VLOOKUP(A776,Data!$A$2:$L$4115,6,FALSE)</f>
        <v>successful</v>
      </c>
      <c r="C776" s="7">
        <f>VLOOKUP(A776,Data!$A$2:$L$4115,12,FALSE)</f>
        <v>34</v>
      </c>
      <c r="E776" s="7">
        <v>1811</v>
      </c>
      <c r="F776" s="7" t="str">
        <f>VLOOKUP(E776,Data!$A$2:$L$4115,6,FALSE)</f>
        <v>failed</v>
      </c>
      <c r="G776" s="7">
        <f>VLOOKUP(E776,Data!$A$2:$L$4115,12,FALSE)</f>
        <v>26</v>
      </c>
    </row>
    <row r="777" spans="1:7" x14ac:dyDescent="0.25">
      <c r="A777" s="7">
        <v>1676</v>
      </c>
      <c r="B777" s="7" t="str">
        <f>VLOOKUP(A777,Data!$A$2:$L$4115,6,FALSE)</f>
        <v>successful</v>
      </c>
      <c r="C777" s="7">
        <f>VLOOKUP(A777,Data!$A$2:$L$4115,12,FALSE)</f>
        <v>42</v>
      </c>
      <c r="E777" s="7">
        <v>1812</v>
      </c>
      <c r="F777" s="7" t="str">
        <f>VLOOKUP(E777,Data!$A$2:$L$4115,6,FALSE)</f>
        <v>failed</v>
      </c>
      <c r="G777" s="7">
        <f>VLOOKUP(E777,Data!$A$2:$L$4115,12,FALSE)</f>
        <v>23</v>
      </c>
    </row>
    <row r="778" spans="1:7" x14ac:dyDescent="0.25">
      <c r="A778" s="7">
        <v>1677</v>
      </c>
      <c r="B778" s="7" t="str">
        <f>VLOOKUP(A778,Data!$A$2:$L$4115,6,FALSE)</f>
        <v>successful</v>
      </c>
      <c r="C778" s="7">
        <f>VLOOKUP(A778,Data!$A$2:$L$4115,12,FALSE)</f>
        <v>42</v>
      </c>
      <c r="E778" s="7">
        <v>1813</v>
      </c>
      <c r="F778" s="7" t="str">
        <f>VLOOKUP(E778,Data!$A$2:$L$4115,6,FALSE)</f>
        <v>failed</v>
      </c>
      <c r="G778" s="7">
        <f>VLOOKUP(E778,Data!$A$2:$L$4115,12,FALSE)</f>
        <v>0</v>
      </c>
    </row>
    <row r="779" spans="1:7" x14ac:dyDescent="0.25">
      <c r="A779" s="7">
        <v>1678</v>
      </c>
      <c r="B779" s="7" t="str">
        <f>VLOOKUP(A779,Data!$A$2:$L$4115,6,FALSE)</f>
        <v>successful</v>
      </c>
      <c r="C779" s="7">
        <f>VLOOKUP(A779,Data!$A$2:$L$4115,12,FALSE)</f>
        <v>49</v>
      </c>
      <c r="E779" s="7">
        <v>1814</v>
      </c>
      <c r="F779" s="7" t="str">
        <f>VLOOKUP(E779,Data!$A$2:$L$4115,6,FALSE)</f>
        <v>failed</v>
      </c>
      <c r="G779" s="7">
        <f>VLOOKUP(E779,Data!$A$2:$L$4115,12,FALSE)</f>
        <v>140</v>
      </c>
    </row>
    <row r="780" spans="1:7" x14ac:dyDescent="0.25">
      <c r="A780" s="7">
        <v>1679</v>
      </c>
      <c r="B780" s="7" t="str">
        <f>VLOOKUP(A780,Data!$A$2:$L$4115,6,FALSE)</f>
        <v>successful</v>
      </c>
      <c r="C780" s="7">
        <f>VLOOKUP(A780,Data!$A$2:$L$4115,12,FALSE)</f>
        <v>56</v>
      </c>
      <c r="E780" s="7">
        <v>1815</v>
      </c>
      <c r="F780" s="7" t="str">
        <f>VLOOKUP(E780,Data!$A$2:$L$4115,6,FALSE)</f>
        <v>failed</v>
      </c>
      <c r="G780" s="7">
        <f>VLOOKUP(E780,Data!$A$2:$L$4115,12,FALSE)</f>
        <v>0</v>
      </c>
    </row>
    <row r="781" spans="1:7" x14ac:dyDescent="0.25">
      <c r="A781" s="7">
        <v>1680</v>
      </c>
      <c r="B781" s="7" t="str">
        <f>VLOOKUP(A781,Data!$A$2:$L$4115,6,FALSE)</f>
        <v>successful</v>
      </c>
      <c r="C781" s="7">
        <f>VLOOKUP(A781,Data!$A$2:$L$4115,12,FALSE)</f>
        <v>25</v>
      </c>
      <c r="E781" s="7">
        <v>1816</v>
      </c>
      <c r="F781" s="7" t="str">
        <f>VLOOKUP(E781,Data!$A$2:$L$4115,6,FALSE)</f>
        <v>failed</v>
      </c>
      <c r="G781" s="7">
        <f>VLOOKUP(E781,Data!$A$2:$L$4115,12,FALSE)</f>
        <v>6</v>
      </c>
    </row>
    <row r="782" spans="1:7" x14ac:dyDescent="0.25">
      <c r="A782" s="7">
        <v>1741</v>
      </c>
      <c r="B782" s="7" t="str">
        <f>VLOOKUP(A782,Data!$A$2:$L$4115,6,FALSE)</f>
        <v>successful</v>
      </c>
      <c r="C782" s="7">
        <f>VLOOKUP(A782,Data!$A$2:$L$4115,12,FALSE)</f>
        <v>52</v>
      </c>
      <c r="E782" s="7">
        <v>1817</v>
      </c>
      <c r="F782" s="7" t="str">
        <f>VLOOKUP(E782,Data!$A$2:$L$4115,6,FALSE)</f>
        <v>failed</v>
      </c>
      <c r="G782" s="7">
        <f>VLOOKUP(E782,Data!$A$2:$L$4115,12,FALSE)</f>
        <v>100</v>
      </c>
    </row>
    <row r="783" spans="1:7" x14ac:dyDescent="0.25">
      <c r="A783" s="7">
        <v>1742</v>
      </c>
      <c r="B783" s="7" t="str">
        <f>VLOOKUP(A783,Data!$A$2:$L$4115,6,FALSE)</f>
        <v>successful</v>
      </c>
      <c r="C783" s="7">
        <f>VLOOKUP(A783,Data!$A$2:$L$4115,12,FALSE)</f>
        <v>34</v>
      </c>
      <c r="E783" s="7">
        <v>1818</v>
      </c>
      <c r="F783" s="7" t="str">
        <f>VLOOKUP(E783,Data!$A$2:$L$4115,6,FALSE)</f>
        <v>failed</v>
      </c>
      <c r="G783" s="7">
        <f>VLOOKUP(E783,Data!$A$2:$L$4115,12,FALSE)</f>
        <v>0</v>
      </c>
    </row>
    <row r="784" spans="1:7" x14ac:dyDescent="0.25">
      <c r="A784" s="7">
        <v>1743</v>
      </c>
      <c r="B784" s="7" t="str">
        <f>VLOOKUP(A784,Data!$A$2:$L$4115,6,FALSE)</f>
        <v>successful</v>
      </c>
      <c r="C784" s="7">
        <f>VLOOKUP(A784,Data!$A$2:$L$4115,12,FALSE)</f>
        <v>67</v>
      </c>
      <c r="E784" s="7">
        <v>1819</v>
      </c>
      <c r="F784" s="7" t="str">
        <f>VLOOKUP(E784,Data!$A$2:$L$4115,6,FALSE)</f>
        <v>failed</v>
      </c>
      <c r="G784" s="7">
        <f>VLOOKUP(E784,Data!$A$2:$L$4115,12,FALSE)</f>
        <v>4</v>
      </c>
    </row>
    <row r="785" spans="1:7" x14ac:dyDescent="0.25">
      <c r="A785" s="7">
        <v>1744</v>
      </c>
      <c r="B785" s="7" t="str">
        <f>VLOOKUP(A785,Data!$A$2:$L$4115,6,FALSE)</f>
        <v>successful</v>
      </c>
      <c r="C785" s="7">
        <f>VLOOKUP(A785,Data!$A$2:$L$4115,12,FALSE)</f>
        <v>70</v>
      </c>
      <c r="E785" s="7">
        <v>1820</v>
      </c>
      <c r="F785" s="7" t="str">
        <f>VLOOKUP(E785,Data!$A$2:$L$4115,6,FALSE)</f>
        <v>failed</v>
      </c>
      <c r="G785" s="7">
        <f>VLOOKUP(E785,Data!$A$2:$L$4115,12,FALSE)</f>
        <v>8</v>
      </c>
    </row>
    <row r="786" spans="1:7" x14ac:dyDescent="0.25">
      <c r="A786" s="7">
        <v>1745</v>
      </c>
      <c r="B786" s="7" t="str">
        <f>VLOOKUP(A786,Data!$A$2:$L$4115,6,FALSE)</f>
        <v>successful</v>
      </c>
      <c r="C786" s="7">
        <f>VLOOKUP(A786,Data!$A$2:$L$4115,12,FALSE)</f>
        <v>89</v>
      </c>
      <c r="E786" s="7">
        <v>1861</v>
      </c>
      <c r="F786" s="7" t="str">
        <f>VLOOKUP(E786,Data!$A$2:$L$4115,6,FALSE)</f>
        <v>failed</v>
      </c>
      <c r="G786" s="7">
        <f>VLOOKUP(E786,Data!$A$2:$L$4115,12,FALSE)</f>
        <v>0</v>
      </c>
    </row>
    <row r="787" spans="1:7" x14ac:dyDescent="0.25">
      <c r="A787" s="7">
        <v>1746</v>
      </c>
      <c r="B787" s="7" t="str">
        <f>VLOOKUP(A787,Data!$A$2:$L$4115,6,FALSE)</f>
        <v>successful</v>
      </c>
      <c r="C787" s="7">
        <f>VLOOKUP(A787,Data!$A$2:$L$4115,12,FALSE)</f>
        <v>107</v>
      </c>
      <c r="E787" s="7">
        <v>1862</v>
      </c>
      <c r="F787" s="7" t="str">
        <f>VLOOKUP(E787,Data!$A$2:$L$4115,6,FALSE)</f>
        <v>failed</v>
      </c>
      <c r="G787" s="7">
        <f>VLOOKUP(E787,Data!$A$2:$L$4115,12,FALSE)</f>
        <v>16</v>
      </c>
    </row>
    <row r="788" spans="1:7" x14ac:dyDescent="0.25">
      <c r="A788" s="7">
        <v>1747</v>
      </c>
      <c r="B788" s="7" t="str">
        <f>VLOOKUP(A788,Data!$A$2:$L$4115,6,FALSE)</f>
        <v>successful</v>
      </c>
      <c r="C788" s="7">
        <f>VLOOKUP(A788,Data!$A$2:$L$4115,12,FALSE)</f>
        <v>159</v>
      </c>
      <c r="E788" s="7">
        <v>1863</v>
      </c>
      <c r="F788" s="7" t="str">
        <f>VLOOKUP(E788,Data!$A$2:$L$4115,6,FALSE)</f>
        <v>failed</v>
      </c>
      <c r="G788" s="7">
        <f>VLOOKUP(E788,Data!$A$2:$L$4115,12,FALSE)</f>
        <v>2</v>
      </c>
    </row>
    <row r="789" spans="1:7" x14ac:dyDescent="0.25">
      <c r="A789" s="7">
        <v>1748</v>
      </c>
      <c r="B789" s="7" t="str">
        <f>VLOOKUP(A789,Data!$A$2:$L$4115,6,FALSE)</f>
        <v>successful</v>
      </c>
      <c r="C789" s="7">
        <f>VLOOKUP(A789,Data!$A$2:$L$4115,12,FALSE)</f>
        <v>181</v>
      </c>
      <c r="E789" s="7">
        <v>1864</v>
      </c>
      <c r="F789" s="7" t="str">
        <f>VLOOKUP(E789,Data!$A$2:$L$4115,6,FALSE)</f>
        <v>failed</v>
      </c>
      <c r="G789" s="7">
        <f>VLOOKUP(E789,Data!$A$2:$L$4115,12,FALSE)</f>
        <v>48</v>
      </c>
    </row>
    <row r="790" spans="1:7" x14ac:dyDescent="0.25">
      <c r="A790" s="7">
        <v>1749</v>
      </c>
      <c r="B790" s="7" t="str">
        <f>VLOOKUP(A790,Data!$A$2:$L$4115,6,FALSE)</f>
        <v>successful</v>
      </c>
      <c r="C790" s="7">
        <f>VLOOKUP(A790,Data!$A$2:$L$4115,12,FALSE)</f>
        <v>131</v>
      </c>
      <c r="E790" s="7">
        <v>1865</v>
      </c>
      <c r="F790" s="7" t="str">
        <f>VLOOKUP(E790,Data!$A$2:$L$4115,6,FALSE)</f>
        <v>failed</v>
      </c>
      <c r="G790" s="7">
        <f>VLOOKUP(E790,Data!$A$2:$L$4115,12,FALSE)</f>
        <v>2</v>
      </c>
    </row>
    <row r="791" spans="1:7" x14ac:dyDescent="0.25">
      <c r="A791" s="7">
        <v>1750</v>
      </c>
      <c r="B791" s="7" t="str">
        <f>VLOOKUP(A791,Data!$A$2:$L$4115,6,FALSE)</f>
        <v>successful</v>
      </c>
      <c r="C791" s="7">
        <f>VLOOKUP(A791,Data!$A$2:$L$4115,12,FALSE)</f>
        <v>125</v>
      </c>
      <c r="E791" s="7">
        <v>1866</v>
      </c>
      <c r="F791" s="7" t="str">
        <f>VLOOKUP(E791,Data!$A$2:$L$4115,6,FALSE)</f>
        <v>failed</v>
      </c>
      <c r="G791" s="7">
        <f>VLOOKUP(E791,Data!$A$2:$L$4115,12,FALSE)</f>
        <v>2</v>
      </c>
    </row>
    <row r="792" spans="1:7" x14ac:dyDescent="0.25">
      <c r="A792" s="7">
        <v>1751</v>
      </c>
      <c r="B792" s="7" t="str">
        <f>VLOOKUP(A792,Data!$A$2:$L$4115,6,FALSE)</f>
        <v>successful</v>
      </c>
      <c r="C792" s="7">
        <f>VLOOKUP(A792,Data!$A$2:$L$4115,12,FALSE)</f>
        <v>61</v>
      </c>
      <c r="E792" s="7">
        <v>1867</v>
      </c>
      <c r="F792" s="7" t="str">
        <f>VLOOKUP(E792,Data!$A$2:$L$4115,6,FALSE)</f>
        <v>failed</v>
      </c>
      <c r="G792" s="7">
        <f>VLOOKUP(E792,Data!$A$2:$L$4115,12,FALSE)</f>
        <v>1</v>
      </c>
    </row>
    <row r="793" spans="1:7" x14ac:dyDescent="0.25">
      <c r="A793" s="7">
        <v>1752</v>
      </c>
      <c r="B793" s="7" t="str">
        <f>VLOOKUP(A793,Data!$A$2:$L$4115,6,FALSE)</f>
        <v>successful</v>
      </c>
      <c r="C793" s="7">
        <f>VLOOKUP(A793,Data!$A$2:$L$4115,12,FALSE)</f>
        <v>90</v>
      </c>
      <c r="E793" s="7">
        <v>1868</v>
      </c>
      <c r="F793" s="7" t="str">
        <f>VLOOKUP(E793,Data!$A$2:$L$4115,6,FALSE)</f>
        <v>failed</v>
      </c>
      <c r="G793" s="7">
        <f>VLOOKUP(E793,Data!$A$2:$L$4115,12,FALSE)</f>
        <v>17</v>
      </c>
    </row>
    <row r="794" spans="1:7" x14ac:dyDescent="0.25">
      <c r="A794" s="7">
        <v>1753</v>
      </c>
      <c r="B794" s="7" t="str">
        <f>VLOOKUP(A794,Data!$A$2:$L$4115,6,FALSE)</f>
        <v>successful</v>
      </c>
      <c r="C794" s="7">
        <f>VLOOKUP(A794,Data!$A$2:$L$4115,12,FALSE)</f>
        <v>35</v>
      </c>
      <c r="E794" s="7">
        <v>1869</v>
      </c>
      <c r="F794" s="7" t="str">
        <f>VLOOKUP(E794,Data!$A$2:$L$4115,6,FALSE)</f>
        <v>failed</v>
      </c>
      <c r="G794" s="7">
        <f>VLOOKUP(E794,Data!$A$2:$L$4115,12,FALSE)</f>
        <v>0</v>
      </c>
    </row>
    <row r="795" spans="1:7" x14ac:dyDescent="0.25">
      <c r="A795" s="7">
        <v>1754</v>
      </c>
      <c r="B795" s="7" t="str">
        <f>VLOOKUP(A795,Data!$A$2:$L$4115,6,FALSE)</f>
        <v>successful</v>
      </c>
      <c r="C795" s="7">
        <f>VLOOKUP(A795,Data!$A$2:$L$4115,12,FALSE)</f>
        <v>90</v>
      </c>
      <c r="E795" s="7">
        <v>1870</v>
      </c>
      <c r="F795" s="7" t="str">
        <f>VLOOKUP(E795,Data!$A$2:$L$4115,6,FALSE)</f>
        <v>failed</v>
      </c>
      <c r="G795" s="7">
        <f>VLOOKUP(E795,Data!$A$2:$L$4115,12,FALSE)</f>
        <v>11</v>
      </c>
    </row>
    <row r="796" spans="1:7" x14ac:dyDescent="0.25">
      <c r="A796" s="7">
        <v>1755</v>
      </c>
      <c r="B796" s="7" t="str">
        <f>VLOOKUP(A796,Data!$A$2:$L$4115,6,FALSE)</f>
        <v>successful</v>
      </c>
      <c r="C796" s="7">
        <f>VLOOKUP(A796,Data!$A$2:$L$4115,12,FALSE)</f>
        <v>4</v>
      </c>
      <c r="E796" s="7">
        <v>1871</v>
      </c>
      <c r="F796" s="7" t="str">
        <f>VLOOKUP(E796,Data!$A$2:$L$4115,6,FALSE)</f>
        <v>failed</v>
      </c>
      <c r="G796" s="7">
        <f>VLOOKUP(E796,Data!$A$2:$L$4115,12,FALSE)</f>
        <v>95</v>
      </c>
    </row>
    <row r="797" spans="1:7" x14ac:dyDescent="0.25">
      <c r="A797" s="7">
        <v>1756</v>
      </c>
      <c r="B797" s="7" t="str">
        <f>VLOOKUP(A797,Data!$A$2:$L$4115,6,FALSE)</f>
        <v>successful</v>
      </c>
      <c r="C797" s="7">
        <f>VLOOKUP(A797,Data!$A$2:$L$4115,12,FALSE)</f>
        <v>120</v>
      </c>
      <c r="E797" s="7">
        <v>1872</v>
      </c>
      <c r="F797" s="7" t="str">
        <f>VLOOKUP(E797,Data!$A$2:$L$4115,6,FALSE)</f>
        <v>failed</v>
      </c>
      <c r="G797" s="7">
        <f>VLOOKUP(E797,Data!$A$2:$L$4115,12,FALSE)</f>
        <v>13</v>
      </c>
    </row>
    <row r="798" spans="1:7" x14ac:dyDescent="0.25">
      <c r="A798" s="7">
        <v>1757</v>
      </c>
      <c r="B798" s="7" t="str">
        <f>VLOOKUP(A798,Data!$A$2:$L$4115,6,FALSE)</f>
        <v>successful</v>
      </c>
      <c r="C798" s="7">
        <f>VLOOKUP(A798,Data!$A$2:$L$4115,12,FALSE)</f>
        <v>14</v>
      </c>
      <c r="E798" s="7">
        <v>1873</v>
      </c>
      <c r="F798" s="7" t="str">
        <f>VLOOKUP(E798,Data!$A$2:$L$4115,6,FALSE)</f>
        <v>failed</v>
      </c>
      <c r="G798" s="7">
        <f>VLOOKUP(E798,Data!$A$2:$L$4115,12,FALSE)</f>
        <v>2</v>
      </c>
    </row>
    <row r="799" spans="1:7" x14ac:dyDescent="0.25">
      <c r="A799" s="7">
        <v>1758</v>
      </c>
      <c r="B799" s="7" t="str">
        <f>VLOOKUP(A799,Data!$A$2:$L$4115,6,FALSE)</f>
        <v>successful</v>
      </c>
      <c r="C799" s="7">
        <f>VLOOKUP(A799,Data!$A$2:$L$4115,12,FALSE)</f>
        <v>27</v>
      </c>
      <c r="E799" s="7">
        <v>1874</v>
      </c>
      <c r="F799" s="7" t="str">
        <f>VLOOKUP(E799,Data!$A$2:$L$4115,6,FALSE)</f>
        <v>failed</v>
      </c>
      <c r="G799" s="7">
        <f>VLOOKUP(E799,Data!$A$2:$L$4115,12,FALSE)</f>
        <v>2</v>
      </c>
    </row>
    <row r="800" spans="1:7" x14ac:dyDescent="0.25">
      <c r="A800" s="7">
        <v>1759</v>
      </c>
      <c r="B800" s="7" t="str">
        <f>VLOOKUP(A800,Data!$A$2:$L$4115,6,FALSE)</f>
        <v>successful</v>
      </c>
      <c r="C800" s="7">
        <f>VLOOKUP(A800,Data!$A$2:$L$4115,12,FALSE)</f>
        <v>49</v>
      </c>
      <c r="E800" s="7">
        <v>1875</v>
      </c>
      <c r="F800" s="7" t="str">
        <f>VLOOKUP(E800,Data!$A$2:$L$4115,6,FALSE)</f>
        <v>failed</v>
      </c>
      <c r="G800" s="7">
        <f>VLOOKUP(E800,Data!$A$2:$L$4115,12,FALSE)</f>
        <v>3</v>
      </c>
    </row>
    <row r="801" spans="1:7" x14ac:dyDescent="0.25">
      <c r="A801" s="7">
        <v>1760</v>
      </c>
      <c r="B801" s="7" t="str">
        <f>VLOOKUP(A801,Data!$A$2:$L$4115,6,FALSE)</f>
        <v>successful</v>
      </c>
      <c r="C801" s="7">
        <f>VLOOKUP(A801,Data!$A$2:$L$4115,12,FALSE)</f>
        <v>102</v>
      </c>
      <c r="E801" s="7">
        <v>1876</v>
      </c>
      <c r="F801" s="7" t="str">
        <f>VLOOKUP(E801,Data!$A$2:$L$4115,6,FALSE)</f>
        <v>failed</v>
      </c>
      <c r="G801" s="7">
        <f>VLOOKUP(E801,Data!$A$2:$L$4115,12,FALSE)</f>
        <v>0</v>
      </c>
    </row>
    <row r="802" spans="1:7" x14ac:dyDescent="0.25">
      <c r="A802" s="7">
        <v>1761</v>
      </c>
      <c r="B802" s="7" t="str">
        <f>VLOOKUP(A802,Data!$A$2:$L$4115,6,FALSE)</f>
        <v>successful</v>
      </c>
      <c r="C802" s="7">
        <f>VLOOKUP(A802,Data!$A$2:$L$4115,12,FALSE)</f>
        <v>3</v>
      </c>
      <c r="E802" s="7">
        <v>1877</v>
      </c>
      <c r="F802" s="7" t="str">
        <f>VLOOKUP(E802,Data!$A$2:$L$4115,6,FALSE)</f>
        <v>failed</v>
      </c>
      <c r="G802" s="7">
        <f>VLOOKUP(E802,Data!$A$2:$L$4115,12,FALSE)</f>
        <v>0</v>
      </c>
    </row>
    <row r="803" spans="1:7" x14ac:dyDescent="0.25">
      <c r="A803" s="7">
        <v>1762</v>
      </c>
      <c r="B803" s="7" t="str">
        <f>VLOOKUP(A803,Data!$A$2:$L$4115,6,FALSE)</f>
        <v>successful</v>
      </c>
      <c r="C803" s="7">
        <f>VLOOKUP(A803,Data!$A$2:$L$4115,12,FALSE)</f>
        <v>25</v>
      </c>
      <c r="E803" s="7">
        <v>1878</v>
      </c>
      <c r="F803" s="7" t="str">
        <f>VLOOKUP(E803,Data!$A$2:$L$4115,6,FALSE)</f>
        <v>failed</v>
      </c>
      <c r="G803" s="7">
        <f>VLOOKUP(E803,Data!$A$2:$L$4115,12,FALSE)</f>
        <v>0</v>
      </c>
    </row>
    <row r="804" spans="1:7" x14ac:dyDescent="0.25">
      <c r="A804" s="7">
        <v>1763</v>
      </c>
      <c r="B804" s="7" t="str">
        <f>VLOOKUP(A804,Data!$A$2:$L$4115,6,FALSE)</f>
        <v>successful</v>
      </c>
      <c r="C804" s="7">
        <f>VLOOKUP(A804,Data!$A$2:$L$4115,12,FALSE)</f>
        <v>118</v>
      </c>
      <c r="E804" s="7">
        <v>1879</v>
      </c>
      <c r="F804" s="7" t="str">
        <f>VLOOKUP(E804,Data!$A$2:$L$4115,6,FALSE)</f>
        <v>failed</v>
      </c>
      <c r="G804" s="7">
        <f>VLOOKUP(E804,Data!$A$2:$L$4115,12,FALSE)</f>
        <v>2</v>
      </c>
    </row>
    <row r="805" spans="1:7" x14ac:dyDescent="0.25">
      <c r="A805" s="7">
        <v>1821</v>
      </c>
      <c r="B805" s="7" t="str">
        <f>VLOOKUP(A805,Data!$A$2:$L$4115,6,FALSE)</f>
        <v>successful</v>
      </c>
      <c r="C805" s="7">
        <f>VLOOKUP(A805,Data!$A$2:$L$4115,12,FALSE)</f>
        <v>57</v>
      </c>
      <c r="E805" s="7">
        <v>1880</v>
      </c>
      <c r="F805" s="7" t="str">
        <f>VLOOKUP(E805,Data!$A$2:$L$4115,6,FALSE)</f>
        <v>failed</v>
      </c>
      <c r="G805" s="7">
        <f>VLOOKUP(E805,Data!$A$2:$L$4115,12,FALSE)</f>
        <v>24</v>
      </c>
    </row>
    <row r="806" spans="1:7" x14ac:dyDescent="0.25">
      <c r="A806" s="7">
        <v>1822</v>
      </c>
      <c r="B806" s="7" t="str">
        <f>VLOOKUP(A806,Data!$A$2:$L$4115,6,FALSE)</f>
        <v>successful</v>
      </c>
      <c r="C806" s="7">
        <f>VLOOKUP(A806,Data!$A$2:$L$4115,12,FALSE)</f>
        <v>11</v>
      </c>
      <c r="E806" s="7">
        <v>1901</v>
      </c>
      <c r="F806" s="7" t="str">
        <f>VLOOKUP(E806,Data!$A$2:$L$4115,6,FALSE)</f>
        <v>failed</v>
      </c>
      <c r="G806" s="7">
        <f>VLOOKUP(E806,Data!$A$2:$L$4115,12,FALSE)</f>
        <v>25</v>
      </c>
    </row>
    <row r="807" spans="1:7" x14ac:dyDescent="0.25">
      <c r="A807" s="7">
        <v>1823</v>
      </c>
      <c r="B807" s="7" t="str">
        <f>VLOOKUP(A807,Data!$A$2:$L$4115,6,FALSE)</f>
        <v>successful</v>
      </c>
      <c r="C807" s="7">
        <f>VLOOKUP(A807,Data!$A$2:$L$4115,12,FALSE)</f>
        <v>33</v>
      </c>
      <c r="E807" s="7">
        <v>1902</v>
      </c>
      <c r="F807" s="7" t="str">
        <f>VLOOKUP(E807,Data!$A$2:$L$4115,6,FALSE)</f>
        <v>failed</v>
      </c>
      <c r="G807" s="7">
        <f>VLOOKUP(E807,Data!$A$2:$L$4115,12,FALSE)</f>
        <v>3</v>
      </c>
    </row>
    <row r="808" spans="1:7" x14ac:dyDescent="0.25">
      <c r="A808" s="7">
        <v>1824</v>
      </c>
      <c r="B808" s="7" t="str">
        <f>VLOOKUP(A808,Data!$A$2:$L$4115,6,FALSE)</f>
        <v>successful</v>
      </c>
      <c r="C808" s="7">
        <f>VLOOKUP(A808,Data!$A$2:$L$4115,12,FALSE)</f>
        <v>40</v>
      </c>
      <c r="E808" s="7">
        <v>1903</v>
      </c>
      <c r="F808" s="7" t="str">
        <f>VLOOKUP(E808,Data!$A$2:$L$4115,6,FALSE)</f>
        <v>failed</v>
      </c>
      <c r="G808" s="7">
        <f>VLOOKUP(E808,Data!$A$2:$L$4115,12,FALSE)</f>
        <v>41</v>
      </c>
    </row>
    <row r="809" spans="1:7" x14ac:dyDescent="0.25">
      <c r="A809" s="7">
        <v>1825</v>
      </c>
      <c r="B809" s="7" t="str">
        <f>VLOOKUP(A809,Data!$A$2:$L$4115,6,FALSE)</f>
        <v>successful</v>
      </c>
      <c r="C809" s="7">
        <f>VLOOKUP(A809,Data!$A$2:$L$4115,12,FALSE)</f>
        <v>50</v>
      </c>
      <c r="E809" s="7">
        <v>1904</v>
      </c>
      <c r="F809" s="7" t="str">
        <f>VLOOKUP(E809,Data!$A$2:$L$4115,6,FALSE)</f>
        <v>failed</v>
      </c>
      <c r="G809" s="7">
        <f>VLOOKUP(E809,Data!$A$2:$L$4115,12,FALSE)</f>
        <v>2</v>
      </c>
    </row>
    <row r="810" spans="1:7" x14ac:dyDescent="0.25">
      <c r="A810" s="7">
        <v>1826</v>
      </c>
      <c r="B810" s="7" t="str">
        <f>VLOOKUP(A810,Data!$A$2:$L$4115,6,FALSE)</f>
        <v>successful</v>
      </c>
      <c r="C810" s="7">
        <f>VLOOKUP(A810,Data!$A$2:$L$4115,12,FALSE)</f>
        <v>38</v>
      </c>
      <c r="E810" s="7">
        <v>1905</v>
      </c>
      <c r="F810" s="7" t="str">
        <f>VLOOKUP(E810,Data!$A$2:$L$4115,6,FALSE)</f>
        <v>failed</v>
      </c>
      <c r="G810" s="7">
        <f>VLOOKUP(E810,Data!$A$2:$L$4115,12,FALSE)</f>
        <v>4</v>
      </c>
    </row>
    <row r="811" spans="1:7" x14ac:dyDescent="0.25">
      <c r="A811" s="7">
        <v>1827</v>
      </c>
      <c r="B811" s="7" t="str">
        <f>VLOOKUP(A811,Data!$A$2:$L$4115,6,FALSE)</f>
        <v>successful</v>
      </c>
      <c r="C811" s="7">
        <f>VLOOKUP(A811,Data!$A$2:$L$4115,12,FALSE)</f>
        <v>96</v>
      </c>
      <c r="E811" s="7">
        <v>1906</v>
      </c>
      <c r="F811" s="7" t="str">
        <f>VLOOKUP(E811,Data!$A$2:$L$4115,6,FALSE)</f>
        <v>failed</v>
      </c>
      <c r="G811" s="7">
        <f>VLOOKUP(E811,Data!$A$2:$L$4115,12,FALSE)</f>
        <v>99</v>
      </c>
    </row>
    <row r="812" spans="1:7" x14ac:dyDescent="0.25">
      <c r="A812" s="7">
        <v>1828</v>
      </c>
      <c r="B812" s="7" t="str">
        <f>VLOOKUP(A812,Data!$A$2:$L$4115,6,FALSE)</f>
        <v>successful</v>
      </c>
      <c r="C812" s="7">
        <f>VLOOKUP(A812,Data!$A$2:$L$4115,12,FALSE)</f>
        <v>48</v>
      </c>
      <c r="E812" s="7">
        <v>1907</v>
      </c>
      <c r="F812" s="7" t="str">
        <f>VLOOKUP(E812,Data!$A$2:$L$4115,6,FALSE)</f>
        <v>failed</v>
      </c>
      <c r="G812" s="7">
        <f>VLOOKUP(E812,Data!$A$2:$L$4115,12,FALSE)</f>
        <v>4</v>
      </c>
    </row>
    <row r="813" spans="1:7" x14ac:dyDescent="0.25">
      <c r="A813" s="7">
        <v>1829</v>
      </c>
      <c r="B813" s="7" t="str">
        <f>VLOOKUP(A813,Data!$A$2:$L$4115,6,FALSE)</f>
        <v>successful</v>
      </c>
      <c r="C813" s="7">
        <f>VLOOKUP(A813,Data!$A$2:$L$4115,12,FALSE)</f>
        <v>33</v>
      </c>
      <c r="E813" s="7">
        <v>1908</v>
      </c>
      <c r="F813" s="7" t="str">
        <f>VLOOKUP(E813,Data!$A$2:$L$4115,6,FALSE)</f>
        <v>failed</v>
      </c>
      <c r="G813" s="7">
        <f>VLOOKUP(E813,Data!$A$2:$L$4115,12,FALSE)</f>
        <v>4</v>
      </c>
    </row>
    <row r="814" spans="1:7" x14ac:dyDescent="0.25">
      <c r="A814" s="7">
        <v>1830</v>
      </c>
      <c r="B814" s="7" t="str">
        <f>VLOOKUP(A814,Data!$A$2:$L$4115,6,FALSE)</f>
        <v>successful</v>
      </c>
      <c r="C814" s="7">
        <f>VLOOKUP(A814,Data!$A$2:$L$4115,12,FALSE)</f>
        <v>226</v>
      </c>
      <c r="E814" s="7">
        <v>1909</v>
      </c>
      <c r="F814" s="7" t="str">
        <f>VLOOKUP(E814,Data!$A$2:$L$4115,6,FALSE)</f>
        <v>failed</v>
      </c>
      <c r="G814" s="7">
        <f>VLOOKUP(E814,Data!$A$2:$L$4115,12,FALSE)</f>
        <v>38</v>
      </c>
    </row>
    <row r="815" spans="1:7" x14ac:dyDescent="0.25">
      <c r="A815" s="7">
        <v>1831</v>
      </c>
      <c r="B815" s="7" t="str">
        <f>VLOOKUP(A815,Data!$A$2:$L$4115,6,FALSE)</f>
        <v>successful</v>
      </c>
      <c r="C815" s="7">
        <f>VLOOKUP(A815,Data!$A$2:$L$4115,12,FALSE)</f>
        <v>14</v>
      </c>
      <c r="E815" s="7">
        <v>1910</v>
      </c>
      <c r="F815" s="7" t="str">
        <f>VLOOKUP(E815,Data!$A$2:$L$4115,6,FALSE)</f>
        <v>failed</v>
      </c>
      <c r="G815" s="7">
        <f>VLOOKUP(E815,Data!$A$2:$L$4115,12,FALSE)</f>
        <v>285</v>
      </c>
    </row>
    <row r="816" spans="1:7" x14ac:dyDescent="0.25">
      <c r="A816" s="7">
        <v>1832</v>
      </c>
      <c r="B816" s="7" t="str">
        <f>VLOOKUP(A816,Data!$A$2:$L$4115,6,FALSE)</f>
        <v>successful</v>
      </c>
      <c r="C816" s="7">
        <f>VLOOKUP(A816,Data!$A$2:$L$4115,12,FALSE)</f>
        <v>20</v>
      </c>
      <c r="E816" s="7">
        <v>1911</v>
      </c>
      <c r="F816" s="7" t="str">
        <f>VLOOKUP(E816,Data!$A$2:$L$4115,6,FALSE)</f>
        <v>failed</v>
      </c>
      <c r="G816" s="7">
        <f>VLOOKUP(E816,Data!$A$2:$L$4115,12,FALSE)</f>
        <v>1</v>
      </c>
    </row>
    <row r="817" spans="1:7" x14ac:dyDescent="0.25">
      <c r="A817" s="7">
        <v>1833</v>
      </c>
      <c r="B817" s="7" t="str">
        <f>VLOOKUP(A817,Data!$A$2:$L$4115,6,FALSE)</f>
        <v>successful</v>
      </c>
      <c r="C817" s="7">
        <f>VLOOKUP(A817,Data!$A$2:$L$4115,12,FALSE)</f>
        <v>25</v>
      </c>
      <c r="E817" s="7">
        <v>1912</v>
      </c>
      <c r="F817" s="7" t="str">
        <f>VLOOKUP(E817,Data!$A$2:$L$4115,6,FALSE)</f>
        <v>failed</v>
      </c>
      <c r="G817" s="7">
        <f>VLOOKUP(E817,Data!$A$2:$L$4115,12,FALSE)</f>
        <v>42</v>
      </c>
    </row>
    <row r="818" spans="1:7" x14ac:dyDescent="0.25">
      <c r="A818" s="7">
        <v>1834</v>
      </c>
      <c r="B818" s="7" t="str">
        <f>VLOOKUP(A818,Data!$A$2:$L$4115,6,FALSE)</f>
        <v>successful</v>
      </c>
      <c r="C818" s="7">
        <f>VLOOKUP(A818,Data!$A$2:$L$4115,12,FALSE)</f>
        <v>90</v>
      </c>
      <c r="E818" s="7">
        <v>1913</v>
      </c>
      <c r="F818" s="7" t="str">
        <f>VLOOKUP(E818,Data!$A$2:$L$4115,6,FALSE)</f>
        <v>failed</v>
      </c>
      <c r="G818" s="7">
        <f>VLOOKUP(E818,Data!$A$2:$L$4115,12,FALSE)</f>
        <v>26</v>
      </c>
    </row>
    <row r="819" spans="1:7" x14ac:dyDescent="0.25">
      <c r="A819" s="7">
        <v>1835</v>
      </c>
      <c r="B819" s="7" t="str">
        <f>VLOOKUP(A819,Data!$A$2:$L$4115,6,FALSE)</f>
        <v>successful</v>
      </c>
      <c r="C819" s="7">
        <f>VLOOKUP(A819,Data!$A$2:$L$4115,12,FALSE)</f>
        <v>11</v>
      </c>
      <c r="E819" s="7">
        <v>1914</v>
      </c>
      <c r="F819" s="7" t="str">
        <f>VLOOKUP(E819,Data!$A$2:$L$4115,6,FALSE)</f>
        <v>failed</v>
      </c>
      <c r="G819" s="7">
        <f>VLOOKUP(E819,Data!$A$2:$L$4115,12,FALSE)</f>
        <v>2</v>
      </c>
    </row>
    <row r="820" spans="1:7" x14ac:dyDescent="0.25">
      <c r="A820" s="7">
        <v>1836</v>
      </c>
      <c r="B820" s="7" t="str">
        <f>VLOOKUP(A820,Data!$A$2:$L$4115,6,FALSE)</f>
        <v>successful</v>
      </c>
      <c r="C820" s="7">
        <f>VLOOKUP(A820,Data!$A$2:$L$4115,12,FALSE)</f>
        <v>55</v>
      </c>
      <c r="E820" s="7">
        <v>1915</v>
      </c>
      <c r="F820" s="7" t="str">
        <f>VLOOKUP(E820,Data!$A$2:$L$4115,6,FALSE)</f>
        <v>failed</v>
      </c>
      <c r="G820" s="7">
        <f>VLOOKUP(E820,Data!$A$2:$L$4115,12,FALSE)</f>
        <v>4</v>
      </c>
    </row>
    <row r="821" spans="1:7" x14ac:dyDescent="0.25">
      <c r="A821" s="7">
        <v>1837</v>
      </c>
      <c r="B821" s="7" t="str">
        <f>VLOOKUP(A821,Data!$A$2:$L$4115,6,FALSE)</f>
        <v>successful</v>
      </c>
      <c r="C821" s="7">
        <f>VLOOKUP(A821,Data!$A$2:$L$4115,12,FALSE)</f>
        <v>30</v>
      </c>
      <c r="E821" s="7">
        <v>1916</v>
      </c>
      <c r="F821" s="7" t="str">
        <f>VLOOKUP(E821,Data!$A$2:$L$4115,6,FALSE)</f>
        <v>failed</v>
      </c>
      <c r="G821" s="7">
        <f>VLOOKUP(E821,Data!$A$2:$L$4115,12,FALSE)</f>
        <v>6</v>
      </c>
    </row>
    <row r="822" spans="1:7" x14ac:dyDescent="0.25">
      <c r="A822" s="7">
        <v>1838</v>
      </c>
      <c r="B822" s="7" t="str">
        <f>VLOOKUP(A822,Data!$A$2:$L$4115,6,FALSE)</f>
        <v>successful</v>
      </c>
      <c r="C822" s="7">
        <f>VLOOKUP(A822,Data!$A$2:$L$4115,12,FALSE)</f>
        <v>28</v>
      </c>
      <c r="E822" s="7">
        <v>1917</v>
      </c>
      <c r="F822" s="7" t="str">
        <f>VLOOKUP(E822,Data!$A$2:$L$4115,6,FALSE)</f>
        <v>failed</v>
      </c>
      <c r="G822" s="7">
        <f>VLOOKUP(E822,Data!$A$2:$L$4115,12,FALSE)</f>
        <v>70</v>
      </c>
    </row>
    <row r="823" spans="1:7" x14ac:dyDescent="0.25">
      <c r="A823" s="7">
        <v>1839</v>
      </c>
      <c r="B823" s="7" t="str">
        <f>VLOOKUP(A823,Data!$A$2:$L$4115,6,FALSE)</f>
        <v>successful</v>
      </c>
      <c r="C823" s="7">
        <f>VLOOKUP(A823,Data!$A$2:$L$4115,12,FALSE)</f>
        <v>45</v>
      </c>
      <c r="E823" s="7">
        <v>1918</v>
      </c>
      <c r="F823" s="7" t="str">
        <f>VLOOKUP(E823,Data!$A$2:$L$4115,6,FALSE)</f>
        <v>failed</v>
      </c>
      <c r="G823" s="7">
        <f>VLOOKUP(E823,Data!$A$2:$L$4115,12,FALSE)</f>
        <v>9</v>
      </c>
    </row>
    <row r="824" spans="1:7" x14ac:dyDescent="0.25">
      <c r="A824" s="7">
        <v>1840</v>
      </c>
      <c r="B824" s="7" t="str">
        <f>VLOOKUP(A824,Data!$A$2:$L$4115,6,FALSE)</f>
        <v>successful</v>
      </c>
      <c r="C824" s="7">
        <f>VLOOKUP(A824,Data!$A$2:$L$4115,12,FALSE)</f>
        <v>13</v>
      </c>
      <c r="E824" s="7">
        <v>1919</v>
      </c>
      <c r="F824" s="7" t="str">
        <f>VLOOKUP(E824,Data!$A$2:$L$4115,6,FALSE)</f>
        <v>failed</v>
      </c>
      <c r="G824" s="7">
        <f>VLOOKUP(E824,Data!$A$2:$L$4115,12,FALSE)</f>
        <v>8</v>
      </c>
    </row>
    <row r="825" spans="1:7" x14ac:dyDescent="0.25">
      <c r="A825" s="7">
        <v>1841</v>
      </c>
      <c r="B825" s="7" t="str">
        <f>VLOOKUP(A825,Data!$A$2:$L$4115,6,FALSE)</f>
        <v>successful</v>
      </c>
      <c r="C825" s="7">
        <f>VLOOKUP(A825,Data!$A$2:$L$4115,12,FALSE)</f>
        <v>40</v>
      </c>
      <c r="E825" s="7">
        <v>1920</v>
      </c>
      <c r="F825" s="7" t="str">
        <f>VLOOKUP(E825,Data!$A$2:$L$4115,6,FALSE)</f>
        <v>failed</v>
      </c>
      <c r="G825" s="7">
        <f>VLOOKUP(E825,Data!$A$2:$L$4115,12,FALSE)</f>
        <v>105</v>
      </c>
    </row>
    <row r="826" spans="1:7" x14ac:dyDescent="0.25">
      <c r="A826" s="7">
        <v>1842</v>
      </c>
      <c r="B826" s="7" t="str">
        <f>VLOOKUP(A826,Data!$A$2:$L$4115,6,FALSE)</f>
        <v>successful</v>
      </c>
      <c r="C826" s="7">
        <f>VLOOKUP(A826,Data!$A$2:$L$4115,12,FALSE)</f>
        <v>21</v>
      </c>
      <c r="E826" s="7">
        <v>1981</v>
      </c>
      <c r="F826" s="7" t="str">
        <f>VLOOKUP(E826,Data!$A$2:$L$4115,6,FALSE)</f>
        <v>failed</v>
      </c>
      <c r="G826" s="7">
        <f>VLOOKUP(E826,Data!$A$2:$L$4115,12,FALSE)</f>
        <v>12</v>
      </c>
    </row>
    <row r="827" spans="1:7" x14ac:dyDescent="0.25">
      <c r="A827" s="7">
        <v>1843</v>
      </c>
      <c r="B827" s="7" t="str">
        <f>VLOOKUP(A827,Data!$A$2:$L$4115,6,FALSE)</f>
        <v>successful</v>
      </c>
      <c r="C827" s="7">
        <f>VLOOKUP(A827,Data!$A$2:$L$4115,12,FALSE)</f>
        <v>134</v>
      </c>
      <c r="E827" s="7">
        <v>1982</v>
      </c>
      <c r="F827" s="7" t="str">
        <f>VLOOKUP(E827,Data!$A$2:$L$4115,6,FALSE)</f>
        <v>failed</v>
      </c>
      <c r="G827" s="7">
        <f>VLOOKUP(E827,Data!$A$2:$L$4115,12,FALSE)</f>
        <v>0</v>
      </c>
    </row>
    <row r="828" spans="1:7" x14ac:dyDescent="0.25">
      <c r="A828" s="7">
        <v>1844</v>
      </c>
      <c r="B828" s="7" t="str">
        <f>VLOOKUP(A828,Data!$A$2:$L$4115,6,FALSE)</f>
        <v>successful</v>
      </c>
      <c r="C828" s="7">
        <f>VLOOKUP(A828,Data!$A$2:$L$4115,12,FALSE)</f>
        <v>20</v>
      </c>
      <c r="E828" s="7">
        <v>1983</v>
      </c>
      <c r="F828" s="7" t="str">
        <f>VLOOKUP(E828,Data!$A$2:$L$4115,6,FALSE)</f>
        <v>failed</v>
      </c>
      <c r="G828" s="7">
        <f>VLOOKUP(E828,Data!$A$2:$L$4115,12,FALSE)</f>
        <v>16</v>
      </c>
    </row>
    <row r="829" spans="1:7" x14ac:dyDescent="0.25">
      <c r="A829" s="7">
        <v>1845</v>
      </c>
      <c r="B829" s="7" t="str">
        <f>VLOOKUP(A829,Data!$A$2:$L$4115,6,FALSE)</f>
        <v>successful</v>
      </c>
      <c r="C829" s="7">
        <f>VLOOKUP(A829,Data!$A$2:$L$4115,12,FALSE)</f>
        <v>19</v>
      </c>
      <c r="E829" s="7">
        <v>1984</v>
      </c>
      <c r="F829" s="7" t="str">
        <f>VLOOKUP(E829,Data!$A$2:$L$4115,6,FALSE)</f>
        <v>failed</v>
      </c>
      <c r="G829" s="7">
        <f>VLOOKUP(E829,Data!$A$2:$L$4115,12,FALSE)</f>
        <v>7</v>
      </c>
    </row>
    <row r="830" spans="1:7" x14ac:dyDescent="0.25">
      <c r="A830" s="7">
        <v>1846</v>
      </c>
      <c r="B830" s="7" t="str">
        <f>VLOOKUP(A830,Data!$A$2:$L$4115,6,FALSE)</f>
        <v>successful</v>
      </c>
      <c r="C830" s="7">
        <f>VLOOKUP(A830,Data!$A$2:$L$4115,12,FALSE)</f>
        <v>209</v>
      </c>
      <c r="E830" s="7">
        <v>1985</v>
      </c>
      <c r="F830" s="7" t="str">
        <f>VLOOKUP(E830,Data!$A$2:$L$4115,6,FALSE)</f>
        <v>failed</v>
      </c>
      <c r="G830" s="7">
        <f>VLOOKUP(E830,Data!$A$2:$L$4115,12,FALSE)</f>
        <v>4</v>
      </c>
    </row>
    <row r="831" spans="1:7" x14ac:dyDescent="0.25">
      <c r="A831" s="7">
        <v>1847</v>
      </c>
      <c r="B831" s="7" t="str">
        <f>VLOOKUP(A831,Data!$A$2:$L$4115,6,FALSE)</f>
        <v>successful</v>
      </c>
      <c r="C831" s="7">
        <f>VLOOKUP(A831,Data!$A$2:$L$4115,12,FALSE)</f>
        <v>38</v>
      </c>
      <c r="E831" s="7">
        <v>1986</v>
      </c>
      <c r="F831" s="7" t="str">
        <f>VLOOKUP(E831,Data!$A$2:$L$4115,6,FALSE)</f>
        <v>failed</v>
      </c>
      <c r="G831" s="7">
        <f>VLOOKUP(E831,Data!$A$2:$L$4115,12,FALSE)</f>
        <v>1</v>
      </c>
    </row>
    <row r="832" spans="1:7" x14ac:dyDescent="0.25">
      <c r="A832" s="7">
        <v>1848</v>
      </c>
      <c r="B832" s="7" t="str">
        <f>VLOOKUP(A832,Data!$A$2:$L$4115,6,FALSE)</f>
        <v>successful</v>
      </c>
      <c r="C832" s="7">
        <f>VLOOKUP(A832,Data!$A$2:$L$4115,12,FALSE)</f>
        <v>24</v>
      </c>
      <c r="E832" s="7">
        <v>1987</v>
      </c>
      <c r="F832" s="7" t="str">
        <f>VLOOKUP(E832,Data!$A$2:$L$4115,6,FALSE)</f>
        <v>failed</v>
      </c>
      <c r="G832" s="7">
        <f>VLOOKUP(E832,Data!$A$2:$L$4115,12,FALSE)</f>
        <v>28</v>
      </c>
    </row>
    <row r="833" spans="1:7" x14ac:dyDescent="0.25">
      <c r="A833" s="7">
        <v>1849</v>
      </c>
      <c r="B833" s="7" t="str">
        <f>VLOOKUP(A833,Data!$A$2:$L$4115,6,FALSE)</f>
        <v>successful</v>
      </c>
      <c r="C833" s="7">
        <f>VLOOKUP(A833,Data!$A$2:$L$4115,12,FALSE)</f>
        <v>8</v>
      </c>
      <c r="E833" s="7">
        <v>1988</v>
      </c>
      <c r="F833" s="7" t="str">
        <f>VLOOKUP(E833,Data!$A$2:$L$4115,6,FALSE)</f>
        <v>failed</v>
      </c>
      <c r="G833" s="7">
        <f>VLOOKUP(E833,Data!$A$2:$L$4115,12,FALSE)</f>
        <v>1</v>
      </c>
    </row>
    <row r="834" spans="1:7" x14ac:dyDescent="0.25">
      <c r="A834" s="7">
        <v>1850</v>
      </c>
      <c r="B834" s="7" t="str">
        <f>VLOOKUP(A834,Data!$A$2:$L$4115,6,FALSE)</f>
        <v>successful</v>
      </c>
      <c r="C834" s="7">
        <f>VLOOKUP(A834,Data!$A$2:$L$4115,12,FALSE)</f>
        <v>179</v>
      </c>
      <c r="E834" s="7">
        <v>1989</v>
      </c>
      <c r="F834" s="7" t="str">
        <f>VLOOKUP(E834,Data!$A$2:$L$4115,6,FALSE)</f>
        <v>failed</v>
      </c>
      <c r="G834" s="7">
        <f>VLOOKUP(E834,Data!$A$2:$L$4115,12,FALSE)</f>
        <v>1</v>
      </c>
    </row>
    <row r="835" spans="1:7" x14ac:dyDescent="0.25">
      <c r="A835" s="7">
        <v>1851</v>
      </c>
      <c r="B835" s="7" t="str">
        <f>VLOOKUP(A835,Data!$A$2:$L$4115,6,FALSE)</f>
        <v>successful</v>
      </c>
      <c r="C835" s="7">
        <f>VLOOKUP(A835,Data!$A$2:$L$4115,12,FALSE)</f>
        <v>26</v>
      </c>
      <c r="E835" s="7">
        <v>1990</v>
      </c>
      <c r="F835" s="7" t="str">
        <f>VLOOKUP(E835,Data!$A$2:$L$4115,6,FALSE)</f>
        <v>failed</v>
      </c>
      <c r="G835" s="7">
        <f>VLOOKUP(E835,Data!$A$2:$L$4115,12,FALSE)</f>
        <v>5</v>
      </c>
    </row>
    <row r="836" spans="1:7" x14ac:dyDescent="0.25">
      <c r="A836" s="7">
        <v>1852</v>
      </c>
      <c r="B836" s="7" t="str">
        <f>VLOOKUP(A836,Data!$A$2:$L$4115,6,FALSE)</f>
        <v>successful</v>
      </c>
      <c r="C836" s="7">
        <f>VLOOKUP(A836,Data!$A$2:$L$4115,12,FALSE)</f>
        <v>131</v>
      </c>
      <c r="E836" s="7">
        <v>1991</v>
      </c>
      <c r="F836" s="7" t="str">
        <f>VLOOKUP(E836,Data!$A$2:$L$4115,6,FALSE)</f>
        <v>failed</v>
      </c>
      <c r="G836" s="7">
        <f>VLOOKUP(E836,Data!$A$2:$L$4115,12,FALSE)</f>
        <v>3</v>
      </c>
    </row>
    <row r="837" spans="1:7" x14ac:dyDescent="0.25">
      <c r="A837" s="7">
        <v>1853</v>
      </c>
      <c r="B837" s="7" t="str">
        <f>VLOOKUP(A837,Data!$A$2:$L$4115,6,FALSE)</f>
        <v>successful</v>
      </c>
      <c r="C837" s="7">
        <f>VLOOKUP(A837,Data!$A$2:$L$4115,12,FALSE)</f>
        <v>14</v>
      </c>
      <c r="E837" s="7">
        <v>1992</v>
      </c>
      <c r="F837" s="7" t="str">
        <f>VLOOKUP(E837,Data!$A$2:$L$4115,6,FALSE)</f>
        <v>failed</v>
      </c>
      <c r="G837" s="7">
        <f>VLOOKUP(E837,Data!$A$2:$L$4115,12,FALSE)</f>
        <v>2</v>
      </c>
    </row>
    <row r="838" spans="1:7" x14ac:dyDescent="0.25">
      <c r="A838" s="7">
        <v>1854</v>
      </c>
      <c r="B838" s="7" t="str">
        <f>VLOOKUP(A838,Data!$A$2:$L$4115,6,FALSE)</f>
        <v>successful</v>
      </c>
      <c r="C838" s="7">
        <f>VLOOKUP(A838,Data!$A$2:$L$4115,12,FALSE)</f>
        <v>174</v>
      </c>
      <c r="E838" s="7">
        <v>1993</v>
      </c>
      <c r="F838" s="7" t="str">
        <f>VLOOKUP(E838,Data!$A$2:$L$4115,6,FALSE)</f>
        <v>failed</v>
      </c>
      <c r="G838" s="7">
        <f>VLOOKUP(E838,Data!$A$2:$L$4115,12,FALSE)</f>
        <v>0</v>
      </c>
    </row>
    <row r="839" spans="1:7" x14ac:dyDescent="0.25">
      <c r="A839" s="7">
        <v>1855</v>
      </c>
      <c r="B839" s="7" t="str">
        <f>VLOOKUP(A839,Data!$A$2:$L$4115,6,FALSE)</f>
        <v>successful</v>
      </c>
      <c r="C839" s="7">
        <f>VLOOKUP(A839,Data!$A$2:$L$4115,12,FALSE)</f>
        <v>191</v>
      </c>
      <c r="E839" s="7">
        <v>1994</v>
      </c>
      <c r="F839" s="7" t="str">
        <f>VLOOKUP(E839,Data!$A$2:$L$4115,6,FALSE)</f>
        <v>failed</v>
      </c>
      <c r="G839" s="7">
        <f>VLOOKUP(E839,Data!$A$2:$L$4115,12,FALSE)</f>
        <v>0</v>
      </c>
    </row>
    <row r="840" spans="1:7" x14ac:dyDescent="0.25">
      <c r="A840" s="7">
        <v>1856</v>
      </c>
      <c r="B840" s="7" t="str">
        <f>VLOOKUP(A840,Data!$A$2:$L$4115,6,FALSE)</f>
        <v>successful</v>
      </c>
      <c r="C840" s="7">
        <f>VLOOKUP(A840,Data!$A$2:$L$4115,12,FALSE)</f>
        <v>38</v>
      </c>
      <c r="E840" s="7">
        <v>1995</v>
      </c>
      <c r="F840" s="7" t="str">
        <f>VLOOKUP(E840,Data!$A$2:$L$4115,6,FALSE)</f>
        <v>failed</v>
      </c>
      <c r="G840" s="7">
        <f>VLOOKUP(E840,Data!$A$2:$L$4115,12,FALSE)</f>
        <v>3</v>
      </c>
    </row>
    <row r="841" spans="1:7" x14ac:dyDescent="0.25">
      <c r="A841" s="7">
        <v>1857</v>
      </c>
      <c r="B841" s="7" t="str">
        <f>VLOOKUP(A841,Data!$A$2:$L$4115,6,FALSE)</f>
        <v>successful</v>
      </c>
      <c r="C841" s="7">
        <f>VLOOKUP(A841,Data!$A$2:$L$4115,12,FALSE)</f>
        <v>22</v>
      </c>
      <c r="E841" s="7">
        <v>1996</v>
      </c>
      <c r="F841" s="7" t="str">
        <f>VLOOKUP(E841,Data!$A$2:$L$4115,6,FALSE)</f>
        <v>failed</v>
      </c>
      <c r="G841" s="7">
        <f>VLOOKUP(E841,Data!$A$2:$L$4115,12,FALSE)</f>
        <v>0</v>
      </c>
    </row>
    <row r="842" spans="1:7" x14ac:dyDescent="0.25">
      <c r="A842" s="7">
        <v>1858</v>
      </c>
      <c r="B842" s="7" t="str">
        <f>VLOOKUP(A842,Data!$A$2:$L$4115,6,FALSE)</f>
        <v>successful</v>
      </c>
      <c r="C842" s="7">
        <f>VLOOKUP(A842,Data!$A$2:$L$4115,12,FALSE)</f>
        <v>149</v>
      </c>
      <c r="E842" s="7">
        <v>1997</v>
      </c>
      <c r="F842" s="7" t="str">
        <f>VLOOKUP(E842,Data!$A$2:$L$4115,6,FALSE)</f>
        <v>failed</v>
      </c>
      <c r="G842" s="7">
        <f>VLOOKUP(E842,Data!$A$2:$L$4115,12,FALSE)</f>
        <v>0</v>
      </c>
    </row>
    <row r="843" spans="1:7" x14ac:dyDescent="0.25">
      <c r="A843" s="7">
        <v>1859</v>
      </c>
      <c r="B843" s="7" t="str">
        <f>VLOOKUP(A843,Data!$A$2:$L$4115,6,FALSE)</f>
        <v>successful</v>
      </c>
      <c r="C843" s="7">
        <f>VLOOKUP(A843,Data!$A$2:$L$4115,12,FALSE)</f>
        <v>56</v>
      </c>
      <c r="E843" s="7">
        <v>1998</v>
      </c>
      <c r="F843" s="7" t="str">
        <f>VLOOKUP(E843,Data!$A$2:$L$4115,6,FALSE)</f>
        <v>failed</v>
      </c>
      <c r="G843" s="7">
        <f>VLOOKUP(E843,Data!$A$2:$L$4115,12,FALSE)</f>
        <v>3</v>
      </c>
    </row>
    <row r="844" spans="1:7" x14ac:dyDescent="0.25">
      <c r="A844" s="7">
        <v>1860</v>
      </c>
      <c r="B844" s="7" t="str">
        <f>VLOOKUP(A844,Data!$A$2:$L$4115,6,FALSE)</f>
        <v>successful</v>
      </c>
      <c r="C844" s="7">
        <f>VLOOKUP(A844,Data!$A$2:$L$4115,12,FALSE)</f>
        <v>19</v>
      </c>
      <c r="E844" s="7">
        <v>1999</v>
      </c>
      <c r="F844" s="7" t="str">
        <f>VLOOKUP(E844,Data!$A$2:$L$4115,6,FALSE)</f>
        <v>failed</v>
      </c>
      <c r="G844" s="7">
        <f>VLOOKUP(E844,Data!$A$2:$L$4115,12,FALSE)</f>
        <v>7</v>
      </c>
    </row>
    <row r="845" spans="1:7" x14ac:dyDescent="0.25">
      <c r="A845" s="7">
        <v>1881</v>
      </c>
      <c r="B845" s="7" t="str">
        <f>VLOOKUP(A845,Data!$A$2:$L$4115,6,FALSE)</f>
        <v>successful</v>
      </c>
      <c r="C845" s="7">
        <f>VLOOKUP(A845,Data!$A$2:$L$4115,12,FALSE)</f>
        <v>70</v>
      </c>
      <c r="E845" s="7">
        <v>2000</v>
      </c>
      <c r="F845" s="7" t="str">
        <f>VLOOKUP(E845,Data!$A$2:$L$4115,6,FALSE)</f>
        <v>failed</v>
      </c>
      <c r="G845" s="7">
        <f>VLOOKUP(E845,Data!$A$2:$L$4115,12,FALSE)</f>
        <v>25</v>
      </c>
    </row>
    <row r="846" spans="1:7" x14ac:dyDescent="0.25">
      <c r="A846" s="7">
        <v>1882</v>
      </c>
      <c r="B846" s="7" t="str">
        <f>VLOOKUP(A846,Data!$A$2:$L$4115,6,FALSE)</f>
        <v>successful</v>
      </c>
      <c r="C846" s="7">
        <f>VLOOKUP(A846,Data!$A$2:$L$4115,12,FALSE)</f>
        <v>81</v>
      </c>
      <c r="E846" s="7">
        <v>2121</v>
      </c>
      <c r="F846" s="7" t="str">
        <f>VLOOKUP(E846,Data!$A$2:$L$4115,6,FALSE)</f>
        <v>failed</v>
      </c>
      <c r="G846" s="7">
        <f>VLOOKUP(E846,Data!$A$2:$L$4115,12,FALSE)</f>
        <v>10</v>
      </c>
    </row>
    <row r="847" spans="1:7" x14ac:dyDescent="0.25">
      <c r="A847" s="7">
        <v>1883</v>
      </c>
      <c r="B847" s="7" t="str">
        <f>VLOOKUP(A847,Data!$A$2:$L$4115,6,FALSE)</f>
        <v>successful</v>
      </c>
      <c r="C847" s="7">
        <f>VLOOKUP(A847,Data!$A$2:$L$4115,12,FALSE)</f>
        <v>32</v>
      </c>
      <c r="E847" s="7">
        <v>2122</v>
      </c>
      <c r="F847" s="7" t="str">
        <f>VLOOKUP(E847,Data!$A$2:$L$4115,6,FALSE)</f>
        <v>failed</v>
      </c>
      <c r="G847" s="7">
        <f>VLOOKUP(E847,Data!$A$2:$L$4115,12,FALSE)</f>
        <v>3</v>
      </c>
    </row>
    <row r="848" spans="1:7" x14ac:dyDescent="0.25">
      <c r="A848" s="7">
        <v>1884</v>
      </c>
      <c r="B848" s="7" t="str">
        <f>VLOOKUP(A848,Data!$A$2:$L$4115,6,FALSE)</f>
        <v>successful</v>
      </c>
      <c r="C848" s="7">
        <f>VLOOKUP(A848,Data!$A$2:$L$4115,12,FALSE)</f>
        <v>26</v>
      </c>
      <c r="E848" s="7">
        <v>2123</v>
      </c>
      <c r="F848" s="7" t="str">
        <f>VLOOKUP(E848,Data!$A$2:$L$4115,6,FALSE)</f>
        <v>failed</v>
      </c>
      <c r="G848" s="7">
        <f>VLOOKUP(E848,Data!$A$2:$L$4115,12,FALSE)</f>
        <v>5</v>
      </c>
    </row>
    <row r="849" spans="1:7" x14ac:dyDescent="0.25">
      <c r="A849" s="7">
        <v>1885</v>
      </c>
      <c r="B849" s="7" t="str">
        <f>VLOOKUP(A849,Data!$A$2:$L$4115,6,FALSE)</f>
        <v>successful</v>
      </c>
      <c r="C849" s="7">
        <f>VLOOKUP(A849,Data!$A$2:$L$4115,12,FALSE)</f>
        <v>105</v>
      </c>
      <c r="E849" s="7">
        <v>2124</v>
      </c>
      <c r="F849" s="7" t="str">
        <f>VLOOKUP(E849,Data!$A$2:$L$4115,6,FALSE)</f>
        <v>failed</v>
      </c>
      <c r="G849" s="7">
        <f>VLOOKUP(E849,Data!$A$2:$L$4115,12,FALSE)</f>
        <v>5</v>
      </c>
    </row>
    <row r="850" spans="1:7" x14ac:dyDescent="0.25">
      <c r="A850" s="7">
        <v>1886</v>
      </c>
      <c r="B850" s="7" t="str">
        <f>VLOOKUP(A850,Data!$A$2:$L$4115,6,FALSE)</f>
        <v>successful</v>
      </c>
      <c r="C850" s="7">
        <f>VLOOKUP(A850,Data!$A$2:$L$4115,12,FALSE)</f>
        <v>29</v>
      </c>
      <c r="E850" s="7">
        <v>2125</v>
      </c>
      <c r="F850" s="7" t="str">
        <f>VLOOKUP(E850,Data!$A$2:$L$4115,6,FALSE)</f>
        <v>failed</v>
      </c>
      <c r="G850" s="7">
        <f>VLOOKUP(E850,Data!$A$2:$L$4115,12,FALSE)</f>
        <v>27</v>
      </c>
    </row>
    <row r="851" spans="1:7" x14ac:dyDescent="0.25">
      <c r="A851" s="7">
        <v>1887</v>
      </c>
      <c r="B851" s="7" t="str">
        <f>VLOOKUP(A851,Data!$A$2:$L$4115,6,FALSE)</f>
        <v>successful</v>
      </c>
      <c r="C851" s="7">
        <f>VLOOKUP(A851,Data!$A$2:$L$4115,12,FALSE)</f>
        <v>8</v>
      </c>
      <c r="E851" s="7">
        <v>2126</v>
      </c>
      <c r="F851" s="7" t="str">
        <f>VLOOKUP(E851,Data!$A$2:$L$4115,6,FALSE)</f>
        <v>failed</v>
      </c>
      <c r="G851" s="7">
        <f>VLOOKUP(E851,Data!$A$2:$L$4115,12,FALSE)</f>
        <v>2</v>
      </c>
    </row>
    <row r="852" spans="1:7" x14ac:dyDescent="0.25">
      <c r="A852" s="7">
        <v>1888</v>
      </c>
      <c r="B852" s="7" t="str">
        <f>VLOOKUP(A852,Data!$A$2:$L$4115,6,FALSE)</f>
        <v>successful</v>
      </c>
      <c r="C852" s="7">
        <f>VLOOKUP(A852,Data!$A$2:$L$4115,12,FALSE)</f>
        <v>89</v>
      </c>
      <c r="E852" s="7">
        <v>2127</v>
      </c>
      <c r="F852" s="7" t="str">
        <f>VLOOKUP(E852,Data!$A$2:$L$4115,6,FALSE)</f>
        <v>failed</v>
      </c>
      <c r="G852" s="7">
        <f>VLOOKUP(E852,Data!$A$2:$L$4115,12,FALSE)</f>
        <v>236</v>
      </c>
    </row>
    <row r="853" spans="1:7" x14ac:dyDescent="0.25">
      <c r="A853" s="7">
        <v>1889</v>
      </c>
      <c r="B853" s="7" t="str">
        <f>VLOOKUP(A853,Data!$A$2:$L$4115,6,FALSE)</f>
        <v>successful</v>
      </c>
      <c r="C853" s="7">
        <f>VLOOKUP(A853,Data!$A$2:$L$4115,12,FALSE)</f>
        <v>44</v>
      </c>
      <c r="E853" s="7">
        <v>2128</v>
      </c>
      <c r="F853" s="7" t="str">
        <f>VLOOKUP(E853,Data!$A$2:$L$4115,6,FALSE)</f>
        <v>failed</v>
      </c>
      <c r="G853" s="7">
        <f>VLOOKUP(E853,Data!$A$2:$L$4115,12,FALSE)</f>
        <v>1</v>
      </c>
    </row>
    <row r="854" spans="1:7" x14ac:dyDescent="0.25">
      <c r="A854" s="7">
        <v>1890</v>
      </c>
      <c r="B854" s="7" t="str">
        <f>VLOOKUP(A854,Data!$A$2:$L$4115,6,FALSE)</f>
        <v>successful</v>
      </c>
      <c r="C854" s="7">
        <f>VLOOKUP(A854,Data!$A$2:$L$4115,12,FALSE)</f>
        <v>246</v>
      </c>
      <c r="E854" s="7">
        <v>2129</v>
      </c>
      <c r="F854" s="7" t="str">
        <f>VLOOKUP(E854,Data!$A$2:$L$4115,6,FALSE)</f>
        <v>failed</v>
      </c>
      <c r="G854" s="7">
        <f>VLOOKUP(E854,Data!$A$2:$L$4115,12,FALSE)</f>
        <v>12</v>
      </c>
    </row>
    <row r="855" spans="1:7" x14ac:dyDescent="0.25">
      <c r="A855" s="7">
        <v>1891</v>
      </c>
      <c r="B855" s="7" t="str">
        <f>VLOOKUP(A855,Data!$A$2:$L$4115,6,FALSE)</f>
        <v>successful</v>
      </c>
      <c r="C855" s="7">
        <f>VLOOKUP(A855,Data!$A$2:$L$4115,12,FALSE)</f>
        <v>120</v>
      </c>
      <c r="E855" s="7">
        <v>2130</v>
      </c>
      <c r="F855" s="7" t="str">
        <f>VLOOKUP(E855,Data!$A$2:$L$4115,6,FALSE)</f>
        <v>failed</v>
      </c>
      <c r="G855" s="7">
        <f>VLOOKUP(E855,Data!$A$2:$L$4115,12,FALSE)</f>
        <v>4</v>
      </c>
    </row>
    <row r="856" spans="1:7" x14ac:dyDescent="0.25">
      <c r="A856" s="7">
        <v>1892</v>
      </c>
      <c r="B856" s="7" t="str">
        <f>VLOOKUP(A856,Data!$A$2:$L$4115,6,FALSE)</f>
        <v>successful</v>
      </c>
      <c r="C856" s="7">
        <f>VLOOKUP(A856,Data!$A$2:$L$4115,12,FALSE)</f>
        <v>26</v>
      </c>
      <c r="E856" s="7">
        <v>2131</v>
      </c>
      <c r="F856" s="7" t="str">
        <f>VLOOKUP(E856,Data!$A$2:$L$4115,6,FALSE)</f>
        <v>failed</v>
      </c>
      <c r="G856" s="7">
        <f>VLOOKUP(E856,Data!$A$2:$L$4115,12,FALSE)</f>
        <v>3</v>
      </c>
    </row>
    <row r="857" spans="1:7" x14ac:dyDescent="0.25">
      <c r="A857" s="7">
        <v>1893</v>
      </c>
      <c r="B857" s="7" t="str">
        <f>VLOOKUP(A857,Data!$A$2:$L$4115,6,FALSE)</f>
        <v>successful</v>
      </c>
      <c r="C857" s="7">
        <f>VLOOKUP(A857,Data!$A$2:$L$4115,12,FALSE)</f>
        <v>45</v>
      </c>
      <c r="E857" s="7">
        <v>2132</v>
      </c>
      <c r="F857" s="7" t="str">
        <f>VLOOKUP(E857,Data!$A$2:$L$4115,6,FALSE)</f>
        <v>failed</v>
      </c>
      <c r="G857" s="7">
        <f>VLOOKUP(E857,Data!$A$2:$L$4115,12,FALSE)</f>
        <v>99</v>
      </c>
    </row>
    <row r="858" spans="1:7" x14ac:dyDescent="0.25">
      <c r="A858" s="7">
        <v>1894</v>
      </c>
      <c r="B858" s="7" t="str">
        <f>VLOOKUP(A858,Data!$A$2:$L$4115,6,FALSE)</f>
        <v>successful</v>
      </c>
      <c r="C858" s="7">
        <f>VLOOKUP(A858,Data!$A$2:$L$4115,12,FALSE)</f>
        <v>20</v>
      </c>
      <c r="E858" s="7">
        <v>2133</v>
      </c>
      <c r="F858" s="7" t="str">
        <f>VLOOKUP(E858,Data!$A$2:$L$4115,6,FALSE)</f>
        <v>failed</v>
      </c>
      <c r="G858" s="7">
        <f>VLOOKUP(E858,Data!$A$2:$L$4115,12,FALSE)</f>
        <v>3</v>
      </c>
    </row>
    <row r="859" spans="1:7" x14ac:dyDescent="0.25">
      <c r="A859" s="7">
        <v>1895</v>
      </c>
      <c r="B859" s="7" t="str">
        <f>VLOOKUP(A859,Data!$A$2:$L$4115,6,FALSE)</f>
        <v>successful</v>
      </c>
      <c r="C859" s="7">
        <f>VLOOKUP(A859,Data!$A$2:$L$4115,12,FALSE)</f>
        <v>47</v>
      </c>
      <c r="E859" s="7">
        <v>2134</v>
      </c>
      <c r="F859" s="7" t="str">
        <f>VLOOKUP(E859,Data!$A$2:$L$4115,6,FALSE)</f>
        <v>failed</v>
      </c>
      <c r="G859" s="7">
        <f>VLOOKUP(E859,Data!$A$2:$L$4115,12,FALSE)</f>
        <v>3</v>
      </c>
    </row>
    <row r="860" spans="1:7" x14ac:dyDescent="0.25">
      <c r="A860" s="7">
        <v>1896</v>
      </c>
      <c r="B860" s="7" t="str">
        <f>VLOOKUP(A860,Data!$A$2:$L$4115,6,FALSE)</f>
        <v>successful</v>
      </c>
      <c r="C860" s="7">
        <f>VLOOKUP(A860,Data!$A$2:$L$4115,12,FALSE)</f>
        <v>13</v>
      </c>
      <c r="E860" s="7">
        <v>2135</v>
      </c>
      <c r="F860" s="7" t="str">
        <f>VLOOKUP(E860,Data!$A$2:$L$4115,6,FALSE)</f>
        <v>failed</v>
      </c>
      <c r="G860" s="7">
        <f>VLOOKUP(E860,Data!$A$2:$L$4115,12,FALSE)</f>
        <v>22</v>
      </c>
    </row>
    <row r="861" spans="1:7" x14ac:dyDescent="0.25">
      <c r="A861" s="7">
        <v>1897</v>
      </c>
      <c r="B861" s="7" t="str">
        <f>VLOOKUP(A861,Data!$A$2:$L$4115,6,FALSE)</f>
        <v>successful</v>
      </c>
      <c r="C861" s="7">
        <f>VLOOKUP(A861,Data!$A$2:$L$4115,12,FALSE)</f>
        <v>183</v>
      </c>
      <c r="E861" s="7">
        <v>2136</v>
      </c>
      <c r="F861" s="7" t="str">
        <f>VLOOKUP(E861,Data!$A$2:$L$4115,6,FALSE)</f>
        <v>failed</v>
      </c>
      <c r="G861" s="7">
        <f>VLOOKUP(E861,Data!$A$2:$L$4115,12,FALSE)</f>
        <v>4</v>
      </c>
    </row>
    <row r="862" spans="1:7" x14ac:dyDescent="0.25">
      <c r="A862" s="7">
        <v>1898</v>
      </c>
      <c r="B862" s="7" t="str">
        <f>VLOOKUP(A862,Data!$A$2:$L$4115,6,FALSE)</f>
        <v>successful</v>
      </c>
      <c r="C862" s="7">
        <f>VLOOKUP(A862,Data!$A$2:$L$4115,12,FALSE)</f>
        <v>21</v>
      </c>
      <c r="E862" s="7">
        <v>2137</v>
      </c>
      <c r="F862" s="7" t="str">
        <f>VLOOKUP(E862,Data!$A$2:$L$4115,6,FALSE)</f>
        <v>failed</v>
      </c>
      <c r="G862" s="7">
        <f>VLOOKUP(E862,Data!$A$2:$L$4115,12,FALSE)</f>
        <v>534</v>
      </c>
    </row>
    <row r="863" spans="1:7" x14ac:dyDescent="0.25">
      <c r="A863" s="7">
        <v>1899</v>
      </c>
      <c r="B863" s="7" t="str">
        <f>VLOOKUP(A863,Data!$A$2:$L$4115,6,FALSE)</f>
        <v>successful</v>
      </c>
      <c r="C863" s="7">
        <f>VLOOKUP(A863,Data!$A$2:$L$4115,12,FALSE)</f>
        <v>42</v>
      </c>
      <c r="E863" s="7">
        <v>2138</v>
      </c>
      <c r="F863" s="7" t="str">
        <f>VLOOKUP(E863,Data!$A$2:$L$4115,6,FALSE)</f>
        <v>failed</v>
      </c>
      <c r="G863" s="7">
        <f>VLOOKUP(E863,Data!$A$2:$L$4115,12,FALSE)</f>
        <v>12</v>
      </c>
    </row>
    <row r="864" spans="1:7" x14ac:dyDescent="0.25">
      <c r="A864" s="7">
        <v>1900</v>
      </c>
      <c r="B864" s="7" t="str">
        <f>VLOOKUP(A864,Data!$A$2:$L$4115,6,FALSE)</f>
        <v>successful</v>
      </c>
      <c r="C864" s="7">
        <f>VLOOKUP(A864,Data!$A$2:$L$4115,12,FALSE)</f>
        <v>54</v>
      </c>
      <c r="E864" s="7">
        <v>2139</v>
      </c>
      <c r="F864" s="7" t="str">
        <f>VLOOKUP(E864,Data!$A$2:$L$4115,6,FALSE)</f>
        <v>failed</v>
      </c>
      <c r="G864" s="7">
        <f>VLOOKUP(E864,Data!$A$2:$L$4115,12,FALSE)</f>
        <v>56</v>
      </c>
    </row>
    <row r="865" spans="1:7" x14ac:dyDescent="0.25">
      <c r="A865" s="7">
        <v>1921</v>
      </c>
      <c r="B865" s="7" t="str">
        <f>VLOOKUP(A865,Data!$A$2:$L$4115,6,FALSE)</f>
        <v>successful</v>
      </c>
      <c r="C865" s="7">
        <f>VLOOKUP(A865,Data!$A$2:$L$4115,12,FALSE)</f>
        <v>38</v>
      </c>
      <c r="E865" s="7">
        <v>2140</v>
      </c>
      <c r="F865" s="7" t="str">
        <f>VLOOKUP(E865,Data!$A$2:$L$4115,6,FALSE)</f>
        <v>failed</v>
      </c>
      <c r="G865" s="7">
        <f>VLOOKUP(E865,Data!$A$2:$L$4115,12,FALSE)</f>
        <v>11</v>
      </c>
    </row>
    <row r="866" spans="1:7" x14ac:dyDescent="0.25">
      <c r="A866" s="7">
        <v>1922</v>
      </c>
      <c r="B866" s="7" t="str">
        <f>VLOOKUP(A866,Data!$A$2:$L$4115,6,FALSE)</f>
        <v>successful</v>
      </c>
      <c r="C866" s="7">
        <f>VLOOKUP(A866,Data!$A$2:$L$4115,12,FALSE)</f>
        <v>64</v>
      </c>
      <c r="E866" s="7">
        <v>2141</v>
      </c>
      <c r="F866" s="7" t="str">
        <f>VLOOKUP(E866,Data!$A$2:$L$4115,6,FALSE)</f>
        <v>failed</v>
      </c>
      <c r="G866" s="7">
        <f>VLOOKUP(E866,Data!$A$2:$L$4115,12,FALSE)</f>
        <v>0</v>
      </c>
    </row>
    <row r="867" spans="1:7" x14ac:dyDescent="0.25">
      <c r="A867" s="7">
        <v>1923</v>
      </c>
      <c r="B867" s="7" t="str">
        <f>VLOOKUP(A867,Data!$A$2:$L$4115,6,FALSE)</f>
        <v>successful</v>
      </c>
      <c r="C867" s="7">
        <f>VLOOKUP(A867,Data!$A$2:$L$4115,12,FALSE)</f>
        <v>13</v>
      </c>
      <c r="E867" s="7">
        <v>2142</v>
      </c>
      <c r="F867" s="7" t="str">
        <f>VLOOKUP(E867,Data!$A$2:$L$4115,6,FALSE)</f>
        <v>failed</v>
      </c>
      <c r="G867" s="7">
        <f>VLOOKUP(E867,Data!$A$2:$L$4115,12,FALSE)</f>
        <v>12</v>
      </c>
    </row>
    <row r="868" spans="1:7" x14ac:dyDescent="0.25">
      <c r="A868" s="7">
        <v>1924</v>
      </c>
      <c r="B868" s="7" t="str">
        <f>VLOOKUP(A868,Data!$A$2:$L$4115,6,FALSE)</f>
        <v>successful</v>
      </c>
      <c r="C868" s="7">
        <f>VLOOKUP(A868,Data!$A$2:$L$4115,12,FALSE)</f>
        <v>33</v>
      </c>
      <c r="E868" s="7">
        <v>2143</v>
      </c>
      <c r="F868" s="7" t="str">
        <f>VLOOKUP(E868,Data!$A$2:$L$4115,6,FALSE)</f>
        <v>failed</v>
      </c>
      <c r="G868" s="7">
        <f>VLOOKUP(E868,Data!$A$2:$L$4115,12,FALSE)</f>
        <v>5</v>
      </c>
    </row>
    <row r="869" spans="1:7" x14ac:dyDescent="0.25">
      <c r="A869" s="7">
        <v>1925</v>
      </c>
      <c r="B869" s="7" t="str">
        <f>VLOOKUP(A869,Data!$A$2:$L$4115,6,FALSE)</f>
        <v>successful</v>
      </c>
      <c r="C869" s="7">
        <f>VLOOKUP(A869,Data!$A$2:$L$4115,12,FALSE)</f>
        <v>52</v>
      </c>
      <c r="E869" s="7">
        <v>2144</v>
      </c>
      <c r="F869" s="7" t="str">
        <f>VLOOKUP(E869,Data!$A$2:$L$4115,6,FALSE)</f>
        <v>failed</v>
      </c>
      <c r="G869" s="7">
        <f>VLOOKUP(E869,Data!$A$2:$L$4115,12,FALSE)</f>
        <v>24</v>
      </c>
    </row>
    <row r="870" spans="1:7" x14ac:dyDescent="0.25">
      <c r="A870" s="7">
        <v>1926</v>
      </c>
      <c r="B870" s="7" t="str">
        <f>VLOOKUP(A870,Data!$A$2:$L$4115,6,FALSE)</f>
        <v>successful</v>
      </c>
      <c r="C870" s="7">
        <f>VLOOKUP(A870,Data!$A$2:$L$4115,12,FALSE)</f>
        <v>107</v>
      </c>
      <c r="E870" s="7">
        <v>2145</v>
      </c>
      <c r="F870" s="7" t="str">
        <f>VLOOKUP(E870,Data!$A$2:$L$4115,6,FALSE)</f>
        <v>failed</v>
      </c>
      <c r="G870" s="7">
        <f>VLOOKUP(E870,Data!$A$2:$L$4115,12,FALSE)</f>
        <v>89</v>
      </c>
    </row>
    <row r="871" spans="1:7" x14ac:dyDescent="0.25">
      <c r="A871" s="7">
        <v>1927</v>
      </c>
      <c r="B871" s="7" t="str">
        <f>VLOOKUP(A871,Data!$A$2:$L$4115,6,FALSE)</f>
        <v>successful</v>
      </c>
      <c r="C871" s="7">
        <f>VLOOKUP(A871,Data!$A$2:$L$4115,12,FALSE)</f>
        <v>11</v>
      </c>
      <c r="E871" s="7">
        <v>2146</v>
      </c>
      <c r="F871" s="7" t="str">
        <f>VLOOKUP(E871,Data!$A$2:$L$4115,6,FALSE)</f>
        <v>failed</v>
      </c>
      <c r="G871" s="7">
        <f>VLOOKUP(E871,Data!$A$2:$L$4115,12,FALSE)</f>
        <v>1</v>
      </c>
    </row>
    <row r="872" spans="1:7" x14ac:dyDescent="0.25">
      <c r="A872" s="7">
        <v>1928</v>
      </c>
      <c r="B872" s="7" t="str">
        <f>VLOOKUP(A872,Data!$A$2:$L$4115,6,FALSE)</f>
        <v>successful</v>
      </c>
      <c r="C872" s="7">
        <f>VLOOKUP(A872,Data!$A$2:$L$4115,12,FALSE)</f>
        <v>34</v>
      </c>
      <c r="E872" s="7">
        <v>2147</v>
      </c>
      <c r="F872" s="7" t="str">
        <f>VLOOKUP(E872,Data!$A$2:$L$4115,6,FALSE)</f>
        <v>failed</v>
      </c>
      <c r="G872" s="7">
        <f>VLOOKUP(E872,Data!$A$2:$L$4115,12,FALSE)</f>
        <v>55</v>
      </c>
    </row>
    <row r="873" spans="1:7" x14ac:dyDescent="0.25">
      <c r="A873" s="7">
        <v>1929</v>
      </c>
      <c r="B873" s="7" t="str">
        <f>VLOOKUP(A873,Data!$A$2:$L$4115,6,FALSE)</f>
        <v>successful</v>
      </c>
      <c r="C873" s="7">
        <f>VLOOKUP(A873,Data!$A$2:$L$4115,12,FALSE)</f>
        <v>75</v>
      </c>
      <c r="E873" s="7">
        <v>2148</v>
      </c>
      <c r="F873" s="7" t="str">
        <f>VLOOKUP(E873,Data!$A$2:$L$4115,6,FALSE)</f>
        <v>failed</v>
      </c>
      <c r="G873" s="7">
        <f>VLOOKUP(E873,Data!$A$2:$L$4115,12,FALSE)</f>
        <v>2</v>
      </c>
    </row>
    <row r="874" spans="1:7" x14ac:dyDescent="0.25">
      <c r="A874" s="7">
        <v>1930</v>
      </c>
      <c r="B874" s="7" t="str">
        <f>VLOOKUP(A874,Data!$A$2:$L$4115,6,FALSE)</f>
        <v>successful</v>
      </c>
      <c r="C874" s="7">
        <f>VLOOKUP(A874,Data!$A$2:$L$4115,12,FALSE)</f>
        <v>26</v>
      </c>
      <c r="E874" s="7">
        <v>2149</v>
      </c>
      <c r="F874" s="7" t="str">
        <f>VLOOKUP(E874,Data!$A$2:$L$4115,6,FALSE)</f>
        <v>failed</v>
      </c>
      <c r="G874" s="7">
        <f>VLOOKUP(E874,Data!$A$2:$L$4115,12,FALSE)</f>
        <v>0</v>
      </c>
    </row>
    <row r="875" spans="1:7" x14ac:dyDescent="0.25">
      <c r="A875" s="7">
        <v>1931</v>
      </c>
      <c r="B875" s="7" t="str">
        <f>VLOOKUP(A875,Data!$A$2:$L$4115,6,FALSE)</f>
        <v>successful</v>
      </c>
      <c r="C875" s="7">
        <f>VLOOKUP(A875,Data!$A$2:$L$4115,12,FALSE)</f>
        <v>50</v>
      </c>
      <c r="E875" s="7">
        <v>2150</v>
      </c>
      <c r="F875" s="7" t="str">
        <f>VLOOKUP(E875,Data!$A$2:$L$4115,6,FALSE)</f>
        <v>failed</v>
      </c>
      <c r="G875" s="7">
        <f>VLOOKUP(E875,Data!$A$2:$L$4115,12,FALSE)</f>
        <v>4</v>
      </c>
    </row>
    <row r="876" spans="1:7" x14ac:dyDescent="0.25">
      <c r="A876" s="7">
        <v>1932</v>
      </c>
      <c r="B876" s="7" t="str">
        <f>VLOOKUP(A876,Data!$A$2:$L$4115,6,FALSE)</f>
        <v>successful</v>
      </c>
      <c r="C876" s="7">
        <f>VLOOKUP(A876,Data!$A$2:$L$4115,12,FALSE)</f>
        <v>80</v>
      </c>
      <c r="E876" s="7">
        <v>2151</v>
      </c>
      <c r="F876" s="7" t="str">
        <f>VLOOKUP(E876,Data!$A$2:$L$4115,6,FALSE)</f>
        <v>failed</v>
      </c>
      <c r="G876" s="7">
        <f>VLOOKUP(E876,Data!$A$2:$L$4115,12,FALSE)</f>
        <v>6</v>
      </c>
    </row>
    <row r="877" spans="1:7" x14ac:dyDescent="0.25">
      <c r="A877" s="7">
        <v>1933</v>
      </c>
      <c r="B877" s="7" t="str">
        <f>VLOOKUP(A877,Data!$A$2:$L$4115,6,FALSE)</f>
        <v>successful</v>
      </c>
      <c r="C877" s="7">
        <f>VLOOKUP(A877,Data!$A$2:$L$4115,12,FALSE)</f>
        <v>110</v>
      </c>
      <c r="E877" s="7">
        <v>2152</v>
      </c>
      <c r="F877" s="7" t="str">
        <f>VLOOKUP(E877,Data!$A$2:$L$4115,6,FALSE)</f>
        <v>failed</v>
      </c>
      <c r="G877" s="7">
        <f>VLOOKUP(E877,Data!$A$2:$L$4115,12,FALSE)</f>
        <v>4</v>
      </c>
    </row>
    <row r="878" spans="1:7" x14ac:dyDescent="0.25">
      <c r="A878" s="7">
        <v>1934</v>
      </c>
      <c r="B878" s="7" t="str">
        <f>VLOOKUP(A878,Data!$A$2:$L$4115,6,FALSE)</f>
        <v>successful</v>
      </c>
      <c r="C878" s="7">
        <f>VLOOKUP(A878,Data!$A$2:$L$4115,12,FALSE)</f>
        <v>77</v>
      </c>
      <c r="E878" s="7">
        <v>2153</v>
      </c>
      <c r="F878" s="7" t="str">
        <f>VLOOKUP(E878,Data!$A$2:$L$4115,6,FALSE)</f>
        <v>failed</v>
      </c>
      <c r="G878" s="7">
        <f>VLOOKUP(E878,Data!$A$2:$L$4115,12,FALSE)</f>
        <v>4</v>
      </c>
    </row>
    <row r="879" spans="1:7" x14ac:dyDescent="0.25">
      <c r="A879" s="7">
        <v>1935</v>
      </c>
      <c r="B879" s="7" t="str">
        <f>VLOOKUP(A879,Data!$A$2:$L$4115,6,FALSE)</f>
        <v>successful</v>
      </c>
      <c r="C879" s="7">
        <f>VLOOKUP(A879,Data!$A$2:$L$4115,12,FALSE)</f>
        <v>50</v>
      </c>
      <c r="E879" s="7">
        <v>2154</v>
      </c>
      <c r="F879" s="7" t="str">
        <f>VLOOKUP(E879,Data!$A$2:$L$4115,6,FALSE)</f>
        <v>failed</v>
      </c>
      <c r="G879" s="7">
        <f>VLOOKUP(E879,Data!$A$2:$L$4115,12,FALSE)</f>
        <v>2</v>
      </c>
    </row>
    <row r="880" spans="1:7" x14ac:dyDescent="0.25">
      <c r="A880" s="7">
        <v>1936</v>
      </c>
      <c r="B880" s="7" t="str">
        <f>VLOOKUP(A880,Data!$A$2:$L$4115,6,FALSE)</f>
        <v>successful</v>
      </c>
      <c r="C880" s="7">
        <f>VLOOKUP(A880,Data!$A$2:$L$4115,12,FALSE)</f>
        <v>145</v>
      </c>
      <c r="E880" s="7">
        <v>2155</v>
      </c>
      <c r="F880" s="7" t="str">
        <f>VLOOKUP(E880,Data!$A$2:$L$4115,6,FALSE)</f>
        <v>failed</v>
      </c>
      <c r="G880" s="7">
        <f>VLOOKUP(E880,Data!$A$2:$L$4115,12,FALSE)</f>
        <v>5</v>
      </c>
    </row>
    <row r="881" spans="1:7" x14ac:dyDescent="0.25">
      <c r="A881" s="7">
        <v>1937</v>
      </c>
      <c r="B881" s="7" t="str">
        <f>VLOOKUP(A881,Data!$A$2:$L$4115,6,FALSE)</f>
        <v>successful</v>
      </c>
      <c r="C881" s="7">
        <f>VLOOKUP(A881,Data!$A$2:$L$4115,12,FALSE)</f>
        <v>29</v>
      </c>
      <c r="E881" s="7">
        <v>2156</v>
      </c>
      <c r="F881" s="7" t="str">
        <f>VLOOKUP(E881,Data!$A$2:$L$4115,6,FALSE)</f>
        <v>failed</v>
      </c>
      <c r="G881" s="7">
        <f>VLOOKUP(E881,Data!$A$2:$L$4115,12,FALSE)</f>
        <v>83</v>
      </c>
    </row>
    <row r="882" spans="1:7" x14ac:dyDescent="0.25">
      <c r="A882" s="7">
        <v>1938</v>
      </c>
      <c r="B882" s="7" t="str">
        <f>VLOOKUP(A882,Data!$A$2:$L$4115,6,FALSE)</f>
        <v>successful</v>
      </c>
      <c r="C882" s="7">
        <f>VLOOKUP(A882,Data!$A$2:$L$4115,12,FALSE)</f>
        <v>114</v>
      </c>
      <c r="E882" s="7">
        <v>2157</v>
      </c>
      <c r="F882" s="7" t="str">
        <f>VLOOKUP(E882,Data!$A$2:$L$4115,6,FALSE)</f>
        <v>failed</v>
      </c>
      <c r="G882" s="7">
        <f>VLOOKUP(E882,Data!$A$2:$L$4115,12,FALSE)</f>
        <v>57</v>
      </c>
    </row>
    <row r="883" spans="1:7" x14ac:dyDescent="0.25">
      <c r="A883" s="7">
        <v>1939</v>
      </c>
      <c r="B883" s="7" t="str">
        <f>VLOOKUP(A883,Data!$A$2:$L$4115,6,FALSE)</f>
        <v>successful</v>
      </c>
      <c r="C883" s="7">
        <f>VLOOKUP(A883,Data!$A$2:$L$4115,12,FALSE)</f>
        <v>96</v>
      </c>
      <c r="E883" s="7">
        <v>2158</v>
      </c>
      <c r="F883" s="7" t="str">
        <f>VLOOKUP(E883,Data!$A$2:$L$4115,6,FALSE)</f>
        <v>failed</v>
      </c>
      <c r="G883" s="7">
        <f>VLOOKUP(E883,Data!$A$2:$L$4115,12,FALSE)</f>
        <v>311</v>
      </c>
    </row>
    <row r="884" spans="1:7" x14ac:dyDescent="0.25">
      <c r="A884" s="7">
        <v>1940</v>
      </c>
      <c r="B884" s="7" t="str">
        <f>VLOOKUP(A884,Data!$A$2:$L$4115,6,FALSE)</f>
        <v>successful</v>
      </c>
      <c r="C884" s="7">
        <f>VLOOKUP(A884,Data!$A$2:$L$4115,12,FALSE)</f>
        <v>31</v>
      </c>
      <c r="E884" s="7">
        <v>2159</v>
      </c>
      <c r="F884" s="7" t="str">
        <f>VLOOKUP(E884,Data!$A$2:$L$4115,6,FALSE)</f>
        <v>failed</v>
      </c>
      <c r="G884" s="7">
        <f>VLOOKUP(E884,Data!$A$2:$L$4115,12,FALSE)</f>
        <v>2</v>
      </c>
    </row>
    <row r="885" spans="1:7" x14ac:dyDescent="0.25">
      <c r="A885" s="7">
        <v>1941</v>
      </c>
      <c r="B885" s="7" t="str">
        <f>VLOOKUP(A885,Data!$A$2:$L$4115,6,FALSE)</f>
        <v>successful</v>
      </c>
      <c r="C885" s="7">
        <f>VLOOKUP(A885,Data!$A$2:$L$4115,12,FALSE)</f>
        <v>4883</v>
      </c>
      <c r="E885" s="7">
        <v>2160</v>
      </c>
      <c r="F885" s="7" t="str">
        <f>VLOOKUP(E885,Data!$A$2:$L$4115,6,FALSE)</f>
        <v>failed</v>
      </c>
      <c r="G885" s="7">
        <f>VLOOKUP(E885,Data!$A$2:$L$4115,12,FALSE)</f>
        <v>16</v>
      </c>
    </row>
    <row r="886" spans="1:7" x14ac:dyDescent="0.25">
      <c r="A886" s="7">
        <v>1942</v>
      </c>
      <c r="B886" s="7" t="str">
        <f>VLOOKUP(A886,Data!$A$2:$L$4115,6,FALSE)</f>
        <v>successful</v>
      </c>
      <c r="C886" s="7">
        <f>VLOOKUP(A886,Data!$A$2:$L$4115,12,FALSE)</f>
        <v>95</v>
      </c>
      <c r="E886" s="7">
        <v>2401</v>
      </c>
      <c r="F886" s="7" t="str">
        <f>VLOOKUP(E886,Data!$A$2:$L$4115,6,FALSE)</f>
        <v>failed</v>
      </c>
      <c r="G886" s="7">
        <f>VLOOKUP(E886,Data!$A$2:$L$4115,12,FALSE)</f>
        <v>9</v>
      </c>
    </row>
    <row r="887" spans="1:7" x14ac:dyDescent="0.25">
      <c r="A887" s="7">
        <v>1943</v>
      </c>
      <c r="B887" s="7" t="str">
        <f>VLOOKUP(A887,Data!$A$2:$L$4115,6,FALSE)</f>
        <v>successful</v>
      </c>
      <c r="C887" s="7">
        <f>VLOOKUP(A887,Data!$A$2:$L$4115,12,FALSE)</f>
        <v>2478</v>
      </c>
      <c r="E887" s="7">
        <v>2402</v>
      </c>
      <c r="F887" s="7" t="str">
        <f>VLOOKUP(E887,Data!$A$2:$L$4115,6,FALSE)</f>
        <v>failed</v>
      </c>
      <c r="G887" s="7">
        <f>VLOOKUP(E887,Data!$A$2:$L$4115,12,FALSE)</f>
        <v>1</v>
      </c>
    </row>
    <row r="888" spans="1:7" x14ac:dyDescent="0.25">
      <c r="A888" s="7">
        <v>1944</v>
      </c>
      <c r="B888" s="7" t="str">
        <f>VLOOKUP(A888,Data!$A$2:$L$4115,6,FALSE)</f>
        <v>successful</v>
      </c>
      <c r="C888" s="7">
        <f>VLOOKUP(A888,Data!$A$2:$L$4115,12,FALSE)</f>
        <v>1789</v>
      </c>
      <c r="E888" s="7">
        <v>2403</v>
      </c>
      <c r="F888" s="7" t="str">
        <f>VLOOKUP(E888,Data!$A$2:$L$4115,6,FALSE)</f>
        <v>failed</v>
      </c>
      <c r="G888" s="7">
        <f>VLOOKUP(E888,Data!$A$2:$L$4115,12,FALSE)</f>
        <v>12</v>
      </c>
    </row>
    <row r="889" spans="1:7" x14ac:dyDescent="0.25">
      <c r="A889" s="7">
        <v>1945</v>
      </c>
      <c r="B889" s="7" t="str">
        <f>VLOOKUP(A889,Data!$A$2:$L$4115,6,FALSE)</f>
        <v>successful</v>
      </c>
      <c r="C889" s="7">
        <f>VLOOKUP(A889,Data!$A$2:$L$4115,12,FALSE)</f>
        <v>680</v>
      </c>
      <c r="E889" s="7">
        <v>2404</v>
      </c>
      <c r="F889" s="7" t="str">
        <f>VLOOKUP(E889,Data!$A$2:$L$4115,6,FALSE)</f>
        <v>failed</v>
      </c>
      <c r="G889" s="7">
        <f>VLOOKUP(E889,Data!$A$2:$L$4115,12,FALSE)</f>
        <v>0</v>
      </c>
    </row>
    <row r="890" spans="1:7" x14ac:dyDescent="0.25">
      <c r="A890" s="7">
        <v>1946</v>
      </c>
      <c r="B890" s="7" t="str">
        <f>VLOOKUP(A890,Data!$A$2:$L$4115,6,FALSE)</f>
        <v>successful</v>
      </c>
      <c r="C890" s="7">
        <f>VLOOKUP(A890,Data!$A$2:$L$4115,12,FALSE)</f>
        <v>70</v>
      </c>
      <c r="E890" s="7">
        <v>2405</v>
      </c>
      <c r="F890" s="7" t="str">
        <f>VLOOKUP(E890,Data!$A$2:$L$4115,6,FALSE)</f>
        <v>failed</v>
      </c>
      <c r="G890" s="7">
        <f>VLOOKUP(E890,Data!$A$2:$L$4115,12,FALSE)</f>
        <v>20</v>
      </c>
    </row>
    <row r="891" spans="1:7" x14ac:dyDescent="0.25">
      <c r="A891" s="7">
        <v>1947</v>
      </c>
      <c r="B891" s="7" t="str">
        <f>VLOOKUP(A891,Data!$A$2:$L$4115,6,FALSE)</f>
        <v>successful</v>
      </c>
      <c r="C891" s="7">
        <f>VLOOKUP(A891,Data!$A$2:$L$4115,12,FALSE)</f>
        <v>23</v>
      </c>
      <c r="E891" s="7">
        <v>2406</v>
      </c>
      <c r="F891" s="7" t="str">
        <f>VLOOKUP(E891,Data!$A$2:$L$4115,6,FALSE)</f>
        <v>failed</v>
      </c>
      <c r="G891" s="7">
        <f>VLOOKUP(E891,Data!$A$2:$L$4115,12,FALSE)</f>
        <v>16</v>
      </c>
    </row>
    <row r="892" spans="1:7" x14ac:dyDescent="0.25">
      <c r="A892" s="7">
        <v>1948</v>
      </c>
      <c r="B892" s="7" t="str">
        <f>VLOOKUP(A892,Data!$A$2:$L$4115,6,FALSE)</f>
        <v>successful</v>
      </c>
      <c r="C892" s="7">
        <f>VLOOKUP(A892,Data!$A$2:$L$4115,12,FALSE)</f>
        <v>4245</v>
      </c>
      <c r="E892" s="7">
        <v>2407</v>
      </c>
      <c r="F892" s="7" t="str">
        <f>VLOOKUP(E892,Data!$A$2:$L$4115,6,FALSE)</f>
        <v>failed</v>
      </c>
      <c r="G892" s="7">
        <f>VLOOKUP(E892,Data!$A$2:$L$4115,12,FALSE)</f>
        <v>33</v>
      </c>
    </row>
    <row r="893" spans="1:7" x14ac:dyDescent="0.25">
      <c r="A893" s="7">
        <v>1949</v>
      </c>
      <c r="B893" s="7" t="str">
        <f>VLOOKUP(A893,Data!$A$2:$L$4115,6,FALSE)</f>
        <v>successful</v>
      </c>
      <c r="C893" s="7">
        <f>VLOOKUP(A893,Data!$A$2:$L$4115,12,FALSE)</f>
        <v>943</v>
      </c>
      <c r="E893" s="7">
        <v>2408</v>
      </c>
      <c r="F893" s="7" t="str">
        <f>VLOOKUP(E893,Data!$A$2:$L$4115,6,FALSE)</f>
        <v>failed</v>
      </c>
      <c r="G893" s="7">
        <f>VLOOKUP(E893,Data!$A$2:$L$4115,12,FALSE)</f>
        <v>2</v>
      </c>
    </row>
    <row r="894" spans="1:7" x14ac:dyDescent="0.25">
      <c r="A894" s="7">
        <v>1950</v>
      </c>
      <c r="B894" s="7" t="str">
        <f>VLOOKUP(A894,Data!$A$2:$L$4115,6,FALSE)</f>
        <v>successful</v>
      </c>
      <c r="C894" s="7">
        <f>VLOOKUP(A894,Data!$A$2:$L$4115,12,FALSE)</f>
        <v>1876</v>
      </c>
      <c r="E894" s="7">
        <v>2409</v>
      </c>
      <c r="F894" s="7" t="str">
        <f>VLOOKUP(E894,Data!$A$2:$L$4115,6,FALSE)</f>
        <v>failed</v>
      </c>
      <c r="G894" s="7">
        <f>VLOOKUP(E894,Data!$A$2:$L$4115,12,FALSE)</f>
        <v>6</v>
      </c>
    </row>
    <row r="895" spans="1:7" x14ac:dyDescent="0.25">
      <c r="A895" s="7">
        <v>1951</v>
      </c>
      <c r="B895" s="7" t="str">
        <f>VLOOKUP(A895,Data!$A$2:$L$4115,6,FALSE)</f>
        <v>successful</v>
      </c>
      <c r="C895" s="7">
        <f>VLOOKUP(A895,Data!$A$2:$L$4115,12,FALSE)</f>
        <v>834</v>
      </c>
      <c r="E895" s="7">
        <v>2410</v>
      </c>
      <c r="F895" s="7" t="str">
        <f>VLOOKUP(E895,Data!$A$2:$L$4115,6,FALSE)</f>
        <v>failed</v>
      </c>
      <c r="G895" s="7">
        <f>VLOOKUP(E895,Data!$A$2:$L$4115,12,FALSE)</f>
        <v>0</v>
      </c>
    </row>
    <row r="896" spans="1:7" x14ac:dyDescent="0.25">
      <c r="A896" s="7">
        <v>1952</v>
      </c>
      <c r="B896" s="7" t="str">
        <f>VLOOKUP(A896,Data!$A$2:$L$4115,6,FALSE)</f>
        <v>successful</v>
      </c>
      <c r="C896" s="7">
        <f>VLOOKUP(A896,Data!$A$2:$L$4115,12,FALSE)</f>
        <v>682</v>
      </c>
      <c r="E896" s="7">
        <v>2411</v>
      </c>
      <c r="F896" s="7" t="str">
        <f>VLOOKUP(E896,Data!$A$2:$L$4115,6,FALSE)</f>
        <v>failed</v>
      </c>
      <c r="G896" s="7">
        <f>VLOOKUP(E896,Data!$A$2:$L$4115,12,FALSE)</f>
        <v>3</v>
      </c>
    </row>
    <row r="897" spans="1:7" x14ac:dyDescent="0.25">
      <c r="A897" s="7">
        <v>1953</v>
      </c>
      <c r="B897" s="7" t="str">
        <f>VLOOKUP(A897,Data!$A$2:$L$4115,6,FALSE)</f>
        <v>successful</v>
      </c>
      <c r="C897" s="7">
        <f>VLOOKUP(A897,Data!$A$2:$L$4115,12,FALSE)</f>
        <v>147</v>
      </c>
      <c r="E897" s="7">
        <v>2412</v>
      </c>
      <c r="F897" s="7" t="str">
        <f>VLOOKUP(E897,Data!$A$2:$L$4115,6,FALSE)</f>
        <v>failed</v>
      </c>
      <c r="G897" s="7">
        <f>VLOOKUP(E897,Data!$A$2:$L$4115,12,FALSE)</f>
        <v>0</v>
      </c>
    </row>
    <row r="898" spans="1:7" x14ac:dyDescent="0.25">
      <c r="A898" s="7">
        <v>1954</v>
      </c>
      <c r="B898" s="7" t="str">
        <f>VLOOKUP(A898,Data!$A$2:$L$4115,6,FALSE)</f>
        <v>successful</v>
      </c>
      <c r="C898" s="7">
        <f>VLOOKUP(A898,Data!$A$2:$L$4115,12,FALSE)</f>
        <v>415</v>
      </c>
      <c r="E898" s="7">
        <v>2413</v>
      </c>
      <c r="F898" s="7" t="str">
        <f>VLOOKUP(E898,Data!$A$2:$L$4115,6,FALSE)</f>
        <v>failed</v>
      </c>
      <c r="G898" s="7">
        <f>VLOOKUP(E898,Data!$A$2:$L$4115,12,FALSE)</f>
        <v>3</v>
      </c>
    </row>
    <row r="899" spans="1:7" x14ac:dyDescent="0.25">
      <c r="A899" s="7">
        <v>1955</v>
      </c>
      <c r="B899" s="7" t="str">
        <f>VLOOKUP(A899,Data!$A$2:$L$4115,6,FALSE)</f>
        <v>successful</v>
      </c>
      <c r="C899" s="7">
        <f>VLOOKUP(A899,Data!$A$2:$L$4115,12,FALSE)</f>
        <v>290</v>
      </c>
      <c r="E899" s="7">
        <v>2414</v>
      </c>
      <c r="F899" s="7" t="str">
        <f>VLOOKUP(E899,Data!$A$2:$L$4115,6,FALSE)</f>
        <v>failed</v>
      </c>
      <c r="G899" s="7">
        <f>VLOOKUP(E899,Data!$A$2:$L$4115,12,FALSE)</f>
        <v>13</v>
      </c>
    </row>
    <row r="900" spans="1:7" x14ac:dyDescent="0.25">
      <c r="A900" s="7">
        <v>1956</v>
      </c>
      <c r="B900" s="7" t="str">
        <f>VLOOKUP(A900,Data!$A$2:$L$4115,6,FALSE)</f>
        <v>successful</v>
      </c>
      <c r="C900" s="7">
        <f>VLOOKUP(A900,Data!$A$2:$L$4115,12,FALSE)</f>
        <v>365</v>
      </c>
      <c r="E900" s="7">
        <v>2415</v>
      </c>
      <c r="F900" s="7" t="str">
        <f>VLOOKUP(E900,Data!$A$2:$L$4115,6,FALSE)</f>
        <v>failed</v>
      </c>
      <c r="G900" s="7">
        <f>VLOOKUP(E900,Data!$A$2:$L$4115,12,FALSE)</f>
        <v>6</v>
      </c>
    </row>
    <row r="901" spans="1:7" x14ac:dyDescent="0.25">
      <c r="A901" s="7">
        <v>1957</v>
      </c>
      <c r="B901" s="7" t="str">
        <f>VLOOKUP(A901,Data!$A$2:$L$4115,6,FALSE)</f>
        <v>successful</v>
      </c>
      <c r="C901" s="7">
        <f>VLOOKUP(A901,Data!$A$2:$L$4115,12,FALSE)</f>
        <v>660</v>
      </c>
      <c r="E901" s="7">
        <v>2416</v>
      </c>
      <c r="F901" s="7" t="str">
        <f>VLOOKUP(E901,Data!$A$2:$L$4115,6,FALSE)</f>
        <v>failed</v>
      </c>
      <c r="G901" s="7">
        <f>VLOOKUP(E901,Data!$A$2:$L$4115,12,FALSE)</f>
        <v>1</v>
      </c>
    </row>
    <row r="902" spans="1:7" x14ac:dyDescent="0.25">
      <c r="A902" s="7">
        <v>1958</v>
      </c>
      <c r="B902" s="7" t="str">
        <f>VLOOKUP(A902,Data!$A$2:$L$4115,6,FALSE)</f>
        <v>successful</v>
      </c>
      <c r="C902" s="7">
        <f>VLOOKUP(A902,Data!$A$2:$L$4115,12,FALSE)</f>
        <v>1356</v>
      </c>
      <c r="E902" s="7">
        <v>2417</v>
      </c>
      <c r="F902" s="7" t="str">
        <f>VLOOKUP(E902,Data!$A$2:$L$4115,6,FALSE)</f>
        <v>failed</v>
      </c>
      <c r="G902" s="7">
        <f>VLOOKUP(E902,Data!$A$2:$L$4115,12,FALSE)</f>
        <v>0</v>
      </c>
    </row>
    <row r="903" spans="1:7" x14ac:dyDescent="0.25">
      <c r="A903" s="7">
        <v>1959</v>
      </c>
      <c r="B903" s="7" t="str">
        <f>VLOOKUP(A903,Data!$A$2:$L$4115,6,FALSE)</f>
        <v>successful</v>
      </c>
      <c r="C903" s="7">
        <f>VLOOKUP(A903,Data!$A$2:$L$4115,12,FALSE)</f>
        <v>424</v>
      </c>
      <c r="E903" s="7">
        <v>2418</v>
      </c>
      <c r="F903" s="7" t="str">
        <f>VLOOKUP(E903,Data!$A$2:$L$4115,6,FALSE)</f>
        <v>failed</v>
      </c>
      <c r="G903" s="7">
        <f>VLOOKUP(E903,Data!$A$2:$L$4115,12,FALSE)</f>
        <v>5</v>
      </c>
    </row>
    <row r="904" spans="1:7" x14ac:dyDescent="0.25">
      <c r="A904" s="7">
        <v>1960</v>
      </c>
      <c r="B904" s="7" t="str">
        <f>VLOOKUP(A904,Data!$A$2:$L$4115,6,FALSE)</f>
        <v>successful</v>
      </c>
      <c r="C904" s="7">
        <f>VLOOKUP(A904,Data!$A$2:$L$4115,12,FALSE)</f>
        <v>33</v>
      </c>
      <c r="E904" s="7">
        <v>2419</v>
      </c>
      <c r="F904" s="7" t="str">
        <f>VLOOKUP(E904,Data!$A$2:$L$4115,6,FALSE)</f>
        <v>failed</v>
      </c>
      <c r="G904" s="7">
        <f>VLOOKUP(E904,Data!$A$2:$L$4115,12,FALSE)</f>
        <v>0</v>
      </c>
    </row>
    <row r="905" spans="1:7" x14ac:dyDescent="0.25">
      <c r="A905" s="7">
        <v>1961</v>
      </c>
      <c r="B905" s="7" t="str">
        <f>VLOOKUP(A905,Data!$A$2:$L$4115,6,FALSE)</f>
        <v>successful</v>
      </c>
      <c r="C905" s="7">
        <f>VLOOKUP(A905,Data!$A$2:$L$4115,12,FALSE)</f>
        <v>1633</v>
      </c>
      <c r="E905" s="7">
        <v>2420</v>
      </c>
      <c r="F905" s="7" t="str">
        <f>VLOOKUP(E905,Data!$A$2:$L$4115,6,FALSE)</f>
        <v>failed</v>
      </c>
      <c r="G905" s="7">
        <f>VLOOKUP(E905,Data!$A$2:$L$4115,12,FALSE)</f>
        <v>36</v>
      </c>
    </row>
    <row r="906" spans="1:7" x14ac:dyDescent="0.25">
      <c r="A906" s="7">
        <v>1962</v>
      </c>
      <c r="B906" s="7" t="str">
        <f>VLOOKUP(A906,Data!$A$2:$L$4115,6,FALSE)</f>
        <v>successful</v>
      </c>
      <c r="C906" s="7">
        <f>VLOOKUP(A906,Data!$A$2:$L$4115,12,FALSE)</f>
        <v>306</v>
      </c>
      <c r="E906" s="7">
        <v>2421</v>
      </c>
      <c r="F906" s="7" t="str">
        <f>VLOOKUP(E906,Data!$A$2:$L$4115,6,FALSE)</f>
        <v>failed</v>
      </c>
      <c r="G906" s="7">
        <f>VLOOKUP(E906,Data!$A$2:$L$4115,12,FALSE)</f>
        <v>1</v>
      </c>
    </row>
    <row r="907" spans="1:7" x14ac:dyDescent="0.25">
      <c r="A907" s="7">
        <v>1963</v>
      </c>
      <c r="B907" s="7" t="str">
        <f>VLOOKUP(A907,Data!$A$2:$L$4115,6,FALSE)</f>
        <v>successful</v>
      </c>
      <c r="C907" s="7">
        <f>VLOOKUP(A907,Data!$A$2:$L$4115,12,FALSE)</f>
        <v>205</v>
      </c>
      <c r="E907" s="7">
        <v>2422</v>
      </c>
      <c r="F907" s="7" t="str">
        <f>VLOOKUP(E907,Data!$A$2:$L$4115,6,FALSE)</f>
        <v>failed</v>
      </c>
      <c r="G907" s="7">
        <f>VLOOKUP(E907,Data!$A$2:$L$4115,12,FALSE)</f>
        <v>1</v>
      </c>
    </row>
    <row r="908" spans="1:7" x14ac:dyDescent="0.25">
      <c r="A908" s="7">
        <v>1964</v>
      </c>
      <c r="B908" s="7" t="str">
        <f>VLOOKUP(A908,Data!$A$2:$L$4115,6,FALSE)</f>
        <v>successful</v>
      </c>
      <c r="C908" s="7">
        <f>VLOOKUP(A908,Data!$A$2:$L$4115,12,FALSE)</f>
        <v>1281</v>
      </c>
      <c r="E908" s="7">
        <v>2423</v>
      </c>
      <c r="F908" s="7" t="str">
        <f>VLOOKUP(E908,Data!$A$2:$L$4115,6,FALSE)</f>
        <v>failed</v>
      </c>
      <c r="G908" s="7">
        <f>VLOOKUP(E908,Data!$A$2:$L$4115,12,FALSE)</f>
        <v>1</v>
      </c>
    </row>
    <row r="909" spans="1:7" x14ac:dyDescent="0.25">
      <c r="A909" s="7">
        <v>1965</v>
      </c>
      <c r="B909" s="7" t="str">
        <f>VLOOKUP(A909,Data!$A$2:$L$4115,6,FALSE)</f>
        <v>successful</v>
      </c>
      <c r="C909" s="7">
        <f>VLOOKUP(A909,Data!$A$2:$L$4115,12,FALSE)</f>
        <v>103</v>
      </c>
      <c r="E909" s="7">
        <v>2424</v>
      </c>
      <c r="F909" s="7" t="str">
        <f>VLOOKUP(E909,Data!$A$2:$L$4115,6,FALSE)</f>
        <v>failed</v>
      </c>
      <c r="G909" s="7">
        <f>VLOOKUP(E909,Data!$A$2:$L$4115,12,FALSE)</f>
        <v>9</v>
      </c>
    </row>
    <row r="910" spans="1:7" x14ac:dyDescent="0.25">
      <c r="A910" s="7">
        <v>1966</v>
      </c>
      <c r="B910" s="7" t="str">
        <f>VLOOKUP(A910,Data!$A$2:$L$4115,6,FALSE)</f>
        <v>successful</v>
      </c>
      <c r="C910" s="7">
        <f>VLOOKUP(A910,Data!$A$2:$L$4115,12,FALSE)</f>
        <v>1513</v>
      </c>
      <c r="E910" s="7">
        <v>2425</v>
      </c>
      <c r="F910" s="7" t="str">
        <f>VLOOKUP(E910,Data!$A$2:$L$4115,6,FALSE)</f>
        <v>failed</v>
      </c>
      <c r="G910" s="7">
        <f>VLOOKUP(E910,Data!$A$2:$L$4115,12,FALSE)</f>
        <v>1</v>
      </c>
    </row>
    <row r="911" spans="1:7" x14ac:dyDescent="0.25">
      <c r="A911" s="7">
        <v>1967</v>
      </c>
      <c r="B911" s="7" t="str">
        <f>VLOOKUP(A911,Data!$A$2:$L$4115,6,FALSE)</f>
        <v>successful</v>
      </c>
      <c r="C911" s="7">
        <f>VLOOKUP(A911,Data!$A$2:$L$4115,12,FALSE)</f>
        <v>405</v>
      </c>
      <c r="E911" s="7">
        <v>2426</v>
      </c>
      <c r="F911" s="7" t="str">
        <f>VLOOKUP(E911,Data!$A$2:$L$4115,6,FALSE)</f>
        <v>failed</v>
      </c>
      <c r="G911" s="7">
        <f>VLOOKUP(E911,Data!$A$2:$L$4115,12,FALSE)</f>
        <v>0</v>
      </c>
    </row>
    <row r="912" spans="1:7" x14ac:dyDescent="0.25">
      <c r="A912" s="7">
        <v>1968</v>
      </c>
      <c r="B912" s="7" t="str">
        <f>VLOOKUP(A912,Data!$A$2:$L$4115,6,FALSE)</f>
        <v>successful</v>
      </c>
      <c r="C912" s="7">
        <f>VLOOKUP(A912,Data!$A$2:$L$4115,12,FALSE)</f>
        <v>510</v>
      </c>
      <c r="E912" s="7">
        <v>2427</v>
      </c>
      <c r="F912" s="7" t="str">
        <f>VLOOKUP(E912,Data!$A$2:$L$4115,6,FALSE)</f>
        <v>failed</v>
      </c>
      <c r="G912" s="7">
        <f>VLOOKUP(E912,Data!$A$2:$L$4115,12,FALSE)</f>
        <v>1</v>
      </c>
    </row>
    <row r="913" spans="1:7" x14ac:dyDescent="0.25">
      <c r="A913" s="7">
        <v>1969</v>
      </c>
      <c r="B913" s="7" t="str">
        <f>VLOOKUP(A913,Data!$A$2:$L$4115,6,FALSE)</f>
        <v>successful</v>
      </c>
      <c r="C913" s="7">
        <f>VLOOKUP(A913,Data!$A$2:$L$4115,12,FALSE)</f>
        <v>1887</v>
      </c>
      <c r="E913" s="7">
        <v>2428</v>
      </c>
      <c r="F913" s="7" t="str">
        <f>VLOOKUP(E913,Data!$A$2:$L$4115,6,FALSE)</f>
        <v>failed</v>
      </c>
      <c r="G913" s="7">
        <f>VLOOKUP(E913,Data!$A$2:$L$4115,12,FALSE)</f>
        <v>1</v>
      </c>
    </row>
    <row r="914" spans="1:7" x14ac:dyDescent="0.25">
      <c r="A914" s="7">
        <v>1970</v>
      </c>
      <c r="B914" s="7" t="str">
        <f>VLOOKUP(A914,Data!$A$2:$L$4115,6,FALSE)</f>
        <v>successful</v>
      </c>
      <c r="C914" s="7">
        <f>VLOOKUP(A914,Data!$A$2:$L$4115,12,FALSE)</f>
        <v>701</v>
      </c>
      <c r="E914" s="7">
        <v>2429</v>
      </c>
      <c r="F914" s="7" t="str">
        <f>VLOOKUP(E914,Data!$A$2:$L$4115,6,FALSE)</f>
        <v>failed</v>
      </c>
      <c r="G914" s="7">
        <f>VLOOKUP(E914,Data!$A$2:$L$4115,12,FALSE)</f>
        <v>4</v>
      </c>
    </row>
    <row r="915" spans="1:7" x14ac:dyDescent="0.25">
      <c r="A915" s="7">
        <v>1971</v>
      </c>
      <c r="B915" s="7" t="str">
        <f>VLOOKUP(A915,Data!$A$2:$L$4115,6,FALSE)</f>
        <v>successful</v>
      </c>
      <c r="C915" s="7">
        <f>VLOOKUP(A915,Data!$A$2:$L$4115,12,FALSE)</f>
        <v>3863</v>
      </c>
      <c r="E915" s="7">
        <v>2430</v>
      </c>
      <c r="F915" s="7" t="str">
        <f>VLOOKUP(E915,Data!$A$2:$L$4115,6,FALSE)</f>
        <v>failed</v>
      </c>
      <c r="G915" s="7">
        <f>VLOOKUP(E915,Data!$A$2:$L$4115,12,FALSE)</f>
        <v>2</v>
      </c>
    </row>
    <row r="916" spans="1:7" x14ac:dyDescent="0.25">
      <c r="A916" s="7">
        <v>1972</v>
      </c>
      <c r="B916" s="7" t="str">
        <f>VLOOKUP(A916,Data!$A$2:$L$4115,6,FALSE)</f>
        <v>successful</v>
      </c>
      <c r="C916" s="7">
        <f>VLOOKUP(A916,Data!$A$2:$L$4115,12,FALSE)</f>
        <v>238</v>
      </c>
      <c r="E916" s="7">
        <v>2431</v>
      </c>
      <c r="F916" s="7" t="str">
        <f>VLOOKUP(E916,Data!$A$2:$L$4115,6,FALSE)</f>
        <v>failed</v>
      </c>
      <c r="G916" s="7">
        <f>VLOOKUP(E916,Data!$A$2:$L$4115,12,FALSE)</f>
        <v>2</v>
      </c>
    </row>
    <row r="917" spans="1:7" x14ac:dyDescent="0.25">
      <c r="A917" s="7">
        <v>1973</v>
      </c>
      <c r="B917" s="7" t="str">
        <f>VLOOKUP(A917,Data!$A$2:$L$4115,6,FALSE)</f>
        <v>successful</v>
      </c>
      <c r="C917" s="7">
        <f>VLOOKUP(A917,Data!$A$2:$L$4115,12,FALSE)</f>
        <v>2051</v>
      </c>
      <c r="E917" s="7">
        <v>2432</v>
      </c>
      <c r="F917" s="7" t="str">
        <f>VLOOKUP(E917,Data!$A$2:$L$4115,6,FALSE)</f>
        <v>failed</v>
      </c>
      <c r="G917" s="7">
        <f>VLOOKUP(E917,Data!$A$2:$L$4115,12,FALSE)</f>
        <v>2</v>
      </c>
    </row>
    <row r="918" spans="1:7" x14ac:dyDescent="0.25">
      <c r="A918" s="7">
        <v>1974</v>
      </c>
      <c r="B918" s="7" t="str">
        <f>VLOOKUP(A918,Data!$A$2:$L$4115,6,FALSE)</f>
        <v>successful</v>
      </c>
      <c r="C918" s="7">
        <f>VLOOKUP(A918,Data!$A$2:$L$4115,12,FALSE)</f>
        <v>402</v>
      </c>
      <c r="E918" s="7">
        <v>2433</v>
      </c>
      <c r="F918" s="7" t="str">
        <f>VLOOKUP(E918,Data!$A$2:$L$4115,6,FALSE)</f>
        <v>failed</v>
      </c>
      <c r="G918" s="7">
        <f>VLOOKUP(E918,Data!$A$2:$L$4115,12,FALSE)</f>
        <v>0</v>
      </c>
    </row>
    <row r="919" spans="1:7" x14ac:dyDescent="0.25">
      <c r="A919" s="7">
        <v>1975</v>
      </c>
      <c r="B919" s="7" t="str">
        <f>VLOOKUP(A919,Data!$A$2:$L$4115,6,FALSE)</f>
        <v>successful</v>
      </c>
      <c r="C919" s="7">
        <f>VLOOKUP(A919,Data!$A$2:$L$4115,12,FALSE)</f>
        <v>253</v>
      </c>
      <c r="E919" s="7">
        <v>2434</v>
      </c>
      <c r="F919" s="7" t="str">
        <f>VLOOKUP(E919,Data!$A$2:$L$4115,6,FALSE)</f>
        <v>failed</v>
      </c>
      <c r="G919" s="7">
        <f>VLOOKUP(E919,Data!$A$2:$L$4115,12,FALSE)</f>
        <v>2</v>
      </c>
    </row>
    <row r="920" spans="1:7" x14ac:dyDescent="0.25">
      <c r="A920" s="7">
        <v>1976</v>
      </c>
      <c r="B920" s="7" t="str">
        <f>VLOOKUP(A920,Data!$A$2:$L$4115,6,FALSE)</f>
        <v>successful</v>
      </c>
      <c r="C920" s="7">
        <f>VLOOKUP(A920,Data!$A$2:$L$4115,12,FALSE)</f>
        <v>473</v>
      </c>
      <c r="E920" s="7">
        <v>2435</v>
      </c>
      <c r="F920" s="7" t="str">
        <f>VLOOKUP(E920,Data!$A$2:$L$4115,6,FALSE)</f>
        <v>failed</v>
      </c>
      <c r="G920" s="7">
        <f>VLOOKUP(E920,Data!$A$2:$L$4115,12,FALSE)</f>
        <v>4</v>
      </c>
    </row>
    <row r="921" spans="1:7" x14ac:dyDescent="0.25">
      <c r="A921" s="7">
        <v>1977</v>
      </c>
      <c r="B921" s="7" t="str">
        <f>VLOOKUP(A921,Data!$A$2:$L$4115,6,FALSE)</f>
        <v>successful</v>
      </c>
      <c r="C921" s="7">
        <f>VLOOKUP(A921,Data!$A$2:$L$4115,12,FALSE)</f>
        <v>821</v>
      </c>
      <c r="E921" s="7">
        <v>2436</v>
      </c>
      <c r="F921" s="7" t="str">
        <f>VLOOKUP(E921,Data!$A$2:$L$4115,6,FALSE)</f>
        <v>failed</v>
      </c>
      <c r="G921" s="7">
        <f>VLOOKUP(E921,Data!$A$2:$L$4115,12,FALSE)</f>
        <v>2</v>
      </c>
    </row>
    <row r="922" spans="1:7" x14ac:dyDescent="0.25">
      <c r="A922" s="7">
        <v>1978</v>
      </c>
      <c r="B922" s="7" t="str">
        <f>VLOOKUP(A922,Data!$A$2:$L$4115,6,FALSE)</f>
        <v>successful</v>
      </c>
      <c r="C922" s="7">
        <f>VLOOKUP(A922,Data!$A$2:$L$4115,12,FALSE)</f>
        <v>388</v>
      </c>
      <c r="E922" s="7">
        <v>2437</v>
      </c>
      <c r="F922" s="7" t="str">
        <f>VLOOKUP(E922,Data!$A$2:$L$4115,6,FALSE)</f>
        <v>failed</v>
      </c>
      <c r="G922" s="7">
        <f>VLOOKUP(E922,Data!$A$2:$L$4115,12,FALSE)</f>
        <v>0</v>
      </c>
    </row>
    <row r="923" spans="1:7" x14ac:dyDescent="0.25">
      <c r="A923" s="7">
        <v>1979</v>
      </c>
      <c r="B923" s="7" t="str">
        <f>VLOOKUP(A923,Data!$A$2:$L$4115,6,FALSE)</f>
        <v>successful</v>
      </c>
      <c r="C923" s="7">
        <f>VLOOKUP(A923,Data!$A$2:$L$4115,12,FALSE)</f>
        <v>813</v>
      </c>
      <c r="E923" s="7">
        <v>2438</v>
      </c>
      <c r="F923" s="7" t="str">
        <f>VLOOKUP(E923,Data!$A$2:$L$4115,6,FALSE)</f>
        <v>failed</v>
      </c>
      <c r="G923" s="7">
        <f>VLOOKUP(E923,Data!$A$2:$L$4115,12,FALSE)</f>
        <v>1</v>
      </c>
    </row>
    <row r="924" spans="1:7" x14ac:dyDescent="0.25">
      <c r="A924" s="7">
        <v>1980</v>
      </c>
      <c r="B924" s="7" t="str">
        <f>VLOOKUP(A924,Data!$A$2:$L$4115,6,FALSE)</f>
        <v>successful</v>
      </c>
      <c r="C924" s="7">
        <f>VLOOKUP(A924,Data!$A$2:$L$4115,12,FALSE)</f>
        <v>1945</v>
      </c>
      <c r="E924" s="7">
        <v>2439</v>
      </c>
      <c r="F924" s="7" t="str">
        <f>VLOOKUP(E924,Data!$A$2:$L$4115,6,FALSE)</f>
        <v>failed</v>
      </c>
      <c r="G924" s="7">
        <f>VLOOKUP(E924,Data!$A$2:$L$4115,12,FALSE)</f>
        <v>0</v>
      </c>
    </row>
    <row r="925" spans="1:7" x14ac:dyDescent="0.25">
      <c r="A925" s="7">
        <v>2001</v>
      </c>
      <c r="B925" s="7" t="str">
        <f>VLOOKUP(A925,Data!$A$2:$L$4115,6,FALSE)</f>
        <v>successful</v>
      </c>
      <c r="C925" s="7">
        <f>VLOOKUP(A925,Data!$A$2:$L$4115,12,FALSE)</f>
        <v>1637</v>
      </c>
      <c r="E925" s="7">
        <v>2440</v>
      </c>
      <c r="F925" s="7" t="str">
        <f>VLOOKUP(E925,Data!$A$2:$L$4115,6,FALSE)</f>
        <v>failed</v>
      </c>
      <c r="G925" s="7">
        <f>VLOOKUP(E925,Data!$A$2:$L$4115,12,FALSE)</f>
        <v>2</v>
      </c>
    </row>
    <row r="926" spans="1:7" x14ac:dyDescent="0.25">
      <c r="A926" s="7">
        <v>2002</v>
      </c>
      <c r="B926" s="7" t="str">
        <f>VLOOKUP(A926,Data!$A$2:$L$4115,6,FALSE)</f>
        <v>successful</v>
      </c>
      <c r="C926" s="7">
        <f>VLOOKUP(A926,Data!$A$2:$L$4115,12,FALSE)</f>
        <v>1375</v>
      </c>
      <c r="E926" s="7">
        <v>2501</v>
      </c>
      <c r="F926" s="7" t="str">
        <f>VLOOKUP(E926,Data!$A$2:$L$4115,6,FALSE)</f>
        <v>failed</v>
      </c>
      <c r="G926" s="7">
        <f>VLOOKUP(E926,Data!$A$2:$L$4115,12,FALSE)</f>
        <v>7</v>
      </c>
    </row>
    <row r="927" spans="1:7" x14ac:dyDescent="0.25">
      <c r="A927" s="7">
        <v>2003</v>
      </c>
      <c r="B927" s="7" t="str">
        <f>VLOOKUP(A927,Data!$A$2:$L$4115,6,FALSE)</f>
        <v>successful</v>
      </c>
      <c r="C927" s="7">
        <f>VLOOKUP(A927,Data!$A$2:$L$4115,12,FALSE)</f>
        <v>17</v>
      </c>
      <c r="E927" s="7">
        <v>2502</v>
      </c>
      <c r="F927" s="7" t="str">
        <f>VLOOKUP(E927,Data!$A$2:$L$4115,6,FALSE)</f>
        <v>failed</v>
      </c>
      <c r="G927" s="7">
        <f>VLOOKUP(E927,Data!$A$2:$L$4115,12,FALSE)</f>
        <v>5</v>
      </c>
    </row>
    <row r="928" spans="1:7" x14ac:dyDescent="0.25">
      <c r="A928" s="7">
        <v>2004</v>
      </c>
      <c r="B928" s="7" t="str">
        <f>VLOOKUP(A928,Data!$A$2:$L$4115,6,FALSE)</f>
        <v>successful</v>
      </c>
      <c r="C928" s="7">
        <f>VLOOKUP(A928,Data!$A$2:$L$4115,12,FALSE)</f>
        <v>354</v>
      </c>
      <c r="E928" s="7">
        <v>2503</v>
      </c>
      <c r="F928" s="7" t="str">
        <f>VLOOKUP(E928,Data!$A$2:$L$4115,6,FALSE)</f>
        <v>failed</v>
      </c>
      <c r="G928" s="7">
        <f>VLOOKUP(E928,Data!$A$2:$L$4115,12,FALSE)</f>
        <v>0</v>
      </c>
    </row>
    <row r="929" spans="1:7" x14ac:dyDescent="0.25">
      <c r="A929" s="7">
        <v>2005</v>
      </c>
      <c r="B929" s="7" t="str">
        <f>VLOOKUP(A929,Data!$A$2:$L$4115,6,FALSE)</f>
        <v>successful</v>
      </c>
      <c r="C929" s="7">
        <f>VLOOKUP(A929,Data!$A$2:$L$4115,12,FALSE)</f>
        <v>191</v>
      </c>
      <c r="E929" s="7">
        <v>2504</v>
      </c>
      <c r="F929" s="7" t="str">
        <f>VLOOKUP(E929,Data!$A$2:$L$4115,6,FALSE)</f>
        <v>failed</v>
      </c>
      <c r="G929" s="7">
        <f>VLOOKUP(E929,Data!$A$2:$L$4115,12,FALSE)</f>
        <v>0</v>
      </c>
    </row>
    <row r="930" spans="1:7" x14ac:dyDescent="0.25">
      <c r="A930" s="7">
        <v>2006</v>
      </c>
      <c r="B930" s="7" t="str">
        <f>VLOOKUP(A930,Data!$A$2:$L$4115,6,FALSE)</f>
        <v>successful</v>
      </c>
      <c r="C930" s="7">
        <f>VLOOKUP(A930,Data!$A$2:$L$4115,12,FALSE)</f>
        <v>303</v>
      </c>
      <c r="E930" s="7">
        <v>2505</v>
      </c>
      <c r="F930" s="7" t="str">
        <f>VLOOKUP(E930,Data!$A$2:$L$4115,6,FALSE)</f>
        <v>failed</v>
      </c>
      <c r="G930" s="7">
        <f>VLOOKUP(E930,Data!$A$2:$L$4115,12,FALSE)</f>
        <v>0</v>
      </c>
    </row>
    <row r="931" spans="1:7" x14ac:dyDescent="0.25">
      <c r="A931" s="7">
        <v>2007</v>
      </c>
      <c r="B931" s="7" t="str">
        <f>VLOOKUP(A931,Data!$A$2:$L$4115,6,FALSE)</f>
        <v>successful</v>
      </c>
      <c r="C931" s="7">
        <f>VLOOKUP(A931,Data!$A$2:$L$4115,12,FALSE)</f>
        <v>137</v>
      </c>
      <c r="E931" s="7">
        <v>2506</v>
      </c>
      <c r="F931" s="7" t="str">
        <f>VLOOKUP(E931,Data!$A$2:$L$4115,6,FALSE)</f>
        <v>failed</v>
      </c>
      <c r="G931" s="7">
        <f>VLOOKUP(E931,Data!$A$2:$L$4115,12,FALSE)</f>
        <v>2</v>
      </c>
    </row>
    <row r="932" spans="1:7" x14ac:dyDescent="0.25">
      <c r="A932" s="7">
        <v>2008</v>
      </c>
      <c r="B932" s="7" t="str">
        <f>VLOOKUP(A932,Data!$A$2:$L$4115,6,FALSE)</f>
        <v>successful</v>
      </c>
      <c r="C932" s="7">
        <f>VLOOKUP(A932,Data!$A$2:$L$4115,12,FALSE)</f>
        <v>41</v>
      </c>
      <c r="E932" s="7">
        <v>2507</v>
      </c>
      <c r="F932" s="7" t="str">
        <f>VLOOKUP(E932,Data!$A$2:$L$4115,6,FALSE)</f>
        <v>failed</v>
      </c>
      <c r="G932" s="7">
        <f>VLOOKUP(E932,Data!$A$2:$L$4115,12,FALSE)</f>
        <v>0</v>
      </c>
    </row>
    <row r="933" spans="1:7" x14ac:dyDescent="0.25">
      <c r="A933" s="7">
        <v>2009</v>
      </c>
      <c r="B933" s="7" t="str">
        <f>VLOOKUP(A933,Data!$A$2:$L$4115,6,FALSE)</f>
        <v>successful</v>
      </c>
      <c r="C933" s="7">
        <f>VLOOKUP(A933,Data!$A$2:$L$4115,12,FALSE)</f>
        <v>398</v>
      </c>
      <c r="E933" s="7">
        <v>2508</v>
      </c>
      <c r="F933" s="7" t="str">
        <f>VLOOKUP(E933,Data!$A$2:$L$4115,6,FALSE)</f>
        <v>failed</v>
      </c>
      <c r="G933" s="7">
        <f>VLOOKUP(E933,Data!$A$2:$L$4115,12,FALSE)</f>
        <v>0</v>
      </c>
    </row>
    <row r="934" spans="1:7" x14ac:dyDescent="0.25">
      <c r="A934" s="7">
        <v>2010</v>
      </c>
      <c r="B934" s="7" t="str">
        <f>VLOOKUP(A934,Data!$A$2:$L$4115,6,FALSE)</f>
        <v>successful</v>
      </c>
      <c r="C934" s="7">
        <f>VLOOKUP(A934,Data!$A$2:$L$4115,12,FALSE)</f>
        <v>1737</v>
      </c>
      <c r="E934" s="7">
        <v>2509</v>
      </c>
      <c r="F934" s="7" t="str">
        <f>VLOOKUP(E934,Data!$A$2:$L$4115,6,FALSE)</f>
        <v>failed</v>
      </c>
      <c r="G934" s="7">
        <f>VLOOKUP(E934,Data!$A$2:$L$4115,12,FALSE)</f>
        <v>28</v>
      </c>
    </row>
    <row r="935" spans="1:7" x14ac:dyDescent="0.25">
      <c r="A935" s="7">
        <v>2011</v>
      </c>
      <c r="B935" s="7" t="str">
        <f>VLOOKUP(A935,Data!$A$2:$L$4115,6,FALSE)</f>
        <v>successful</v>
      </c>
      <c r="C935" s="7">
        <f>VLOOKUP(A935,Data!$A$2:$L$4115,12,FALSE)</f>
        <v>971</v>
      </c>
      <c r="E935" s="7">
        <v>2510</v>
      </c>
      <c r="F935" s="7" t="str">
        <f>VLOOKUP(E935,Data!$A$2:$L$4115,6,FALSE)</f>
        <v>failed</v>
      </c>
      <c r="G935" s="7">
        <f>VLOOKUP(E935,Data!$A$2:$L$4115,12,FALSE)</f>
        <v>2</v>
      </c>
    </row>
    <row r="936" spans="1:7" x14ac:dyDescent="0.25">
      <c r="A936" s="7">
        <v>2012</v>
      </c>
      <c r="B936" s="7" t="str">
        <f>VLOOKUP(A936,Data!$A$2:$L$4115,6,FALSE)</f>
        <v>successful</v>
      </c>
      <c r="C936" s="7">
        <f>VLOOKUP(A936,Data!$A$2:$L$4115,12,FALSE)</f>
        <v>183</v>
      </c>
      <c r="E936" s="7">
        <v>2511</v>
      </c>
      <c r="F936" s="7" t="str">
        <f>VLOOKUP(E936,Data!$A$2:$L$4115,6,FALSE)</f>
        <v>failed</v>
      </c>
      <c r="G936" s="7">
        <f>VLOOKUP(E936,Data!$A$2:$L$4115,12,FALSE)</f>
        <v>0</v>
      </c>
    </row>
    <row r="937" spans="1:7" x14ac:dyDescent="0.25">
      <c r="A937" s="7">
        <v>2013</v>
      </c>
      <c r="B937" s="7" t="str">
        <f>VLOOKUP(A937,Data!$A$2:$L$4115,6,FALSE)</f>
        <v>successful</v>
      </c>
      <c r="C937" s="7">
        <f>VLOOKUP(A937,Data!$A$2:$L$4115,12,FALSE)</f>
        <v>4562</v>
      </c>
      <c r="E937" s="7">
        <v>2512</v>
      </c>
      <c r="F937" s="7" t="str">
        <f>VLOOKUP(E937,Data!$A$2:$L$4115,6,FALSE)</f>
        <v>failed</v>
      </c>
      <c r="G937" s="7">
        <f>VLOOKUP(E937,Data!$A$2:$L$4115,12,FALSE)</f>
        <v>0</v>
      </c>
    </row>
    <row r="938" spans="1:7" x14ac:dyDescent="0.25">
      <c r="A938" s="7">
        <v>2014</v>
      </c>
      <c r="B938" s="7" t="str">
        <f>VLOOKUP(A938,Data!$A$2:$L$4115,6,FALSE)</f>
        <v>successful</v>
      </c>
      <c r="C938" s="7">
        <f>VLOOKUP(A938,Data!$A$2:$L$4115,12,FALSE)</f>
        <v>26457</v>
      </c>
      <c r="E938" s="7">
        <v>2513</v>
      </c>
      <c r="F938" s="7" t="str">
        <f>VLOOKUP(E938,Data!$A$2:$L$4115,6,FALSE)</f>
        <v>failed</v>
      </c>
      <c r="G938" s="7">
        <f>VLOOKUP(E938,Data!$A$2:$L$4115,12,FALSE)</f>
        <v>0</v>
      </c>
    </row>
    <row r="939" spans="1:7" x14ac:dyDescent="0.25">
      <c r="A939" s="7">
        <v>2015</v>
      </c>
      <c r="B939" s="7" t="str">
        <f>VLOOKUP(A939,Data!$A$2:$L$4115,6,FALSE)</f>
        <v>successful</v>
      </c>
      <c r="C939" s="7">
        <f>VLOOKUP(A939,Data!$A$2:$L$4115,12,FALSE)</f>
        <v>162</v>
      </c>
      <c r="E939" s="7">
        <v>2514</v>
      </c>
      <c r="F939" s="7" t="str">
        <f>VLOOKUP(E939,Data!$A$2:$L$4115,6,FALSE)</f>
        <v>failed</v>
      </c>
      <c r="G939" s="7">
        <f>VLOOKUP(E939,Data!$A$2:$L$4115,12,FALSE)</f>
        <v>4</v>
      </c>
    </row>
    <row r="940" spans="1:7" x14ac:dyDescent="0.25">
      <c r="A940" s="7">
        <v>2016</v>
      </c>
      <c r="B940" s="7" t="str">
        <f>VLOOKUP(A940,Data!$A$2:$L$4115,6,FALSE)</f>
        <v>successful</v>
      </c>
      <c r="C940" s="7">
        <f>VLOOKUP(A940,Data!$A$2:$L$4115,12,FALSE)</f>
        <v>479</v>
      </c>
      <c r="E940" s="7">
        <v>2515</v>
      </c>
      <c r="F940" s="7" t="str">
        <f>VLOOKUP(E940,Data!$A$2:$L$4115,6,FALSE)</f>
        <v>failed</v>
      </c>
      <c r="G940" s="7">
        <f>VLOOKUP(E940,Data!$A$2:$L$4115,12,FALSE)</f>
        <v>12</v>
      </c>
    </row>
    <row r="941" spans="1:7" x14ac:dyDescent="0.25">
      <c r="A941" s="7">
        <v>2017</v>
      </c>
      <c r="B941" s="7" t="str">
        <f>VLOOKUP(A941,Data!$A$2:$L$4115,6,FALSE)</f>
        <v>successful</v>
      </c>
      <c r="C941" s="7">
        <f>VLOOKUP(A941,Data!$A$2:$L$4115,12,FALSE)</f>
        <v>426</v>
      </c>
      <c r="E941" s="7">
        <v>2516</v>
      </c>
      <c r="F941" s="7" t="str">
        <f>VLOOKUP(E941,Data!$A$2:$L$4115,6,FALSE)</f>
        <v>failed</v>
      </c>
      <c r="G941" s="7">
        <f>VLOOKUP(E941,Data!$A$2:$L$4115,12,FALSE)</f>
        <v>0</v>
      </c>
    </row>
    <row r="942" spans="1:7" x14ac:dyDescent="0.25">
      <c r="A942" s="7">
        <v>2018</v>
      </c>
      <c r="B942" s="7" t="str">
        <f>VLOOKUP(A942,Data!$A$2:$L$4115,6,FALSE)</f>
        <v>successful</v>
      </c>
      <c r="C942" s="7">
        <f>VLOOKUP(A942,Data!$A$2:$L$4115,12,FALSE)</f>
        <v>450</v>
      </c>
      <c r="E942" s="7">
        <v>2517</v>
      </c>
      <c r="F942" s="7" t="str">
        <f>VLOOKUP(E942,Data!$A$2:$L$4115,6,FALSE)</f>
        <v>failed</v>
      </c>
      <c r="G942" s="7">
        <f>VLOOKUP(E942,Data!$A$2:$L$4115,12,FALSE)</f>
        <v>33</v>
      </c>
    </row>
    <row r="943" spans="1:7" x14ac:dyDescent="0.25">
      <c r="A943" s="7">
        <v>2019</v>
      </c>
      <c r="B943" s="7" t="str">
        <f>VLOOKUP(A943,Data!$A$2:$L$4115,6,FALSE)</f>
        <v>successful</v>
      </c>
      <c r="C943" s="7">
        <f>VLOOKUP(A943,Data!$A$2:$L$4115,12,FALSE)</f>
        <v>1780</v>
      </c>
      <c r="E943" s="7">
        <v>2518</v>
      </c>
      <c r="F943" s="7" t="str">
        <f>VLOOKUP(E943,Data!$A$2:$L$4115,6,FALSE)</f>
        <v>failed</v>
      </c>
      <c r="G943" s="7">
        <f>VLOOKUP(E943,Data!$A$2:$L$4115,12,FALSE)</f>
        <v>0</v>
      </c>
    </row>
    <row r="944" spans="1:7" x14ac:dyDescent="0.25">
      <c r="A944" s="7">
        <v>2020</v>
      </c>
      <c r="B944" s="7" t="str">
        <f>VLOOKUP(A944,Data!$A$2:$L$4115,6,FALSE)</f>
        <v>successful</v>
      </c>
      <c r="C944" s="7">
        <f>VLOOKUP(A944,Data!$A$2:$L$4115,12,FALSE)</f>
        <v>122</v>
      </c>
      <c r="E944" s="7">
        <v>2519</v>
      </c>
      <c r="F944" s="7" t="str">
        <f>VLOOKUP(E944,Data!$A$2:$L$4115,6,FALSE)</f>
        <v>failed</v>
      </c>
      <c r="G944" s="7">
        <f>VLOOKUP(E944,Data!$A$2:$L$4115,12,FALSE)</f>
        <v>4</v>
      </c>
    </row>
    <row r="945" spans="1:7" x14ac:dyDescent="0.25">
      <c r="A945" s="7">
        <v>2021</v>
      </c>
      <c r="B945" s="7" t="str">
        <f>VLOOKUP(A945,Data!$A$2:$L$4115,6,FALSE)</f>
        <v>successful</v>
      </c>
      <c r="C945" s="7">
        <f>VLOOKUP(A945,Data!$A$2:$L$4115,12,FALSE)</f>
        <v>95</v>
      </c>
      <c r="E945" s="7">
        <v>2520</v>
      </c>
      <c r="F945" s="7" t="str">
        <f>VLOOKUP(E945,Data!$A$2:$L$4115,6,FALSE)</f>
        <v>failed</v>
      </c>
      <c r="G945" s="7">
        <f>VLOOKUP(E945,Data!$A$2:$L$4115,12,FALSE)</f>
        <v>0</v>
      </c>
    </row>
    <row r="946" spans="1:7" x14ac:dyDescent="0.25">
      <c r="A946" s="7">
        <v>2022</v>
      </c>
      <c r="B946" s="7" t="str">
        <f>VLOOKUP(A946,Data!$A$2:$L$4115,6,FALSE)</f>
        <v>successful</v>
      </c>
      <c r="C946" s="7">
        <f>VLOOKUP(A946,Data!$A$2:$L$4115,12,FALSE)</f>
        <v>325</v>
      </c>
      <c r="E946" s="7">
        <v>2581</v>
      </c>
      <c r="F946" s="7" t="str">
        <f>VLOOKUP(E946,Data!$A$2:$L$4115,6,FALSE)</f>
        <v>failed</v>
      </c>
      <c r="G946" s="7">
        <f>VLOOKUP(E946,Data!$A$2:$L$4115,12,FALSE)</f>
        <v>11</v>
      </c>
    </row>
    <row r="947" spans="1:7" x14ac:dyDescent="0.25">
      <c r="A947" s="7">
        <v>2023</v>
      </c>
      <c r="B947" s="7" t="str">
        <f>VLOOKUP(A947,Data!$A$2:$L$4115,6,FALSE)</f>
        <v>successful</v>
      </c>
      <c r="C947" s="7">
        <f>VLOOKUP(A947,Data!$A$2:$L$4115,12,FALSE)</f>
        <v>353</v>
      </c>
      <c r="E947" s="7">
        <v>2582</v>
      </c>
      <c r="F947" s="7" t="str">
        <f>VLOOKUP(E947,Data!$A$2:$L$4115,6,FALSE)</f>
        <v>failed</v>
      </c>
      <c r="G947" s="7">
        <f>VLOOKUP(E947,Data!$A$2:$L$4115,12,FALSE)</f>
        <v>1</v>
      </c>
    </row>
    <row r="948" spans="1:7" x14ac:dyDescent="0.25">
      <c r="A948" s="7">
        <v>2024</v>
      </c>
      <c r="B948" s="7" t="str">
        <f>VLOOKUP(A948,Data!$A$2:$L$4115,6,FALSE)</f>
        <v>successful</v>
      </c>
      <c r="C948" s="7">
        <f>VLOOKUP(A948,Data!$A$2:$L$4115,12,FALSE)</f>
        <v>105</v>
      </c>
      <c r="E948" s="7">
        <v>2583</v>
      </c>
      <c r="F948" s="7" t="str">
        <f>VLOOKUP(E948,Data!$A$2:$L$4115,6,FALSE)</f>
        <v>failed</v>
      </c>
      <c r="G948" s="7">
        <f>VLOOKUP(E948,Data!$A$2:$L$4115,12,FALSE)</f>
        <v>5</v>
      </c>
    </row>
    <row r="949" spans="1:7" x14ac:dyDescent="0.25">
      <c r="A949" s="7">
        <v>2025</v>
      </c>
      <c r="B949" s="7" t="str">
        <f>VLOOKUP(A949,Data!$A$2:$L$4115,6,FALSE)</f>
        <v>successful</v>
      </c>
      <c r="C949" s="7">
        <f>VLOOKUP(A949,Data!$A$2:$L$4115,12,FALSE)</f>
        <v>729</v>
      </c>
      <c r="E949" s="7">
        <v>2584</v>
      </c>
      <c r="F949" s="7" t="str">
        <f>VLOOKUP(E949,Data!$A$2:$L$4115,6,FALSE)</f>
        <v>failed</v>
      </c>
      <c r="G949" s="7">
        <f>VLOOKUP(E949,Data!$A$2:$L$4115,12,FALSE)</f>
        <v>0</v>
      </c>
    </row>
    <row r="950" spans="1:7" x14ac:dyDescent="0.25">
      <c r="A950" s="7">
        <v>2026</v>
      </c>
      <c r="B950" s="7" t="str">
        <f>VLOOKUP(A950,Data!$A$2:$L$4115,6,FALSE)</f>
        <v>successful</v>
      </c>
      <c r="C950" s="7">
        <f>VLOOKUP(A950,Data!$A$2:$L$4115,12,FALSE)</f>
        <v>454</v>
      </c>
      <c r="E950" s="7">
        <v>2585</v>
      </c>
      <c r="F950" s="7" t="str">
        <f>VLOOKUP(E950,Data!$A$2:$L$4115,6,FALSE)</f>
        <v>failed</v>
      </c>
      <c r="G950" s="7">
        <f>VLOOKUP(E950,Data!$A$2:$L$4115,12,FALSE)</f>
        <v>1</v>
      </c>
    </row>
    <row r="951" spans="1:7" x14ac:dyDescent="0.25">
      <c r="A951" s="7">
        <v>2027</v>
      </c>
      <c r="B951" s="7" t="str">
        <f>VLOOKUP(A951,Data!$A$2:$L$4115,6,FALSE)</f>
        <v>successful</v>
      </c>
      <c r="C951" s="7">
        <f>VLOOKUP(A951,Data!$A$2:$L$4115,12,FALSE)</f>
        <v>539</v>
      </c>
      <c r="E951" s="7">
        <v>2586</v>
      </c>
      <c r="F951" s="7" t="str">
        <f>VLOOKUP(E951,Data!$A$2:$L$4115,6,FALSE)</f>
        <v>failed</v>
      </c>
      <c r="G951" s="7">
        <f>VLOOKUP(E951,Data!$A$2:$L$4115,12,FALSE)</f>
        <v>1</v>
      </c>
    </row>
    <row r="952" spans="1:7" x14ac:dyDescent="0.25">
      <c r="A952" s="7">
        <v>2028</v>
      </c>
      <c r="B952" s="7" t="str">
        <f>VLOOKUP(A952,Data!$A$2:$L$4115,6,FALSE)</f>
        <v>successful</v>
      </c>
      <c r="C952" s="7">
        <f>VLOOKUP(A952,Data!$A$2:$L$4115,12,FALSE)</f>
        <v>79</v>
      </c>
      <c r="E952" s="7">
        <v>2587</v>
      </c>
      <c r="F952" s="7" t="str">
        <f>VLOOKUP(E952,Data!$A$2:$L$4115,6,FALSE)</f>
        <v>failed</v>
      </c>
      <c r="G952" s="7">
        <f>VLOOKUP(E952,Data!$A$2:$L$4115,12,FALSE)</f>
        <v>6</v>
      </c>
    </row>
    <row r="953" spans="1:7" x14ac:dyDescent="0.25">
      <c r="A953" s="7">
        <v>2029</v>
      </c>
      <c r="B953" s="7" t="str">
        <f>VLOOKUP(A953,Data!$A$2:$L$4115,6,FALSE)</f>
        <v>successful</v>
      </c>
      <c r="C953" s="7">
        <f>VLOOKUP(A953,Data!$A$2:$L$4115,12,FALSE)</f>
        <v>94</v>
      </c>
      <c r="E953" s="7">
        <v>2588</v>
      </c>
      <c r="F953" s="7" t="str">
        <f>VLOOKUP(E953,Data!$A$2:$L$4115,6,FALSE)</f>
        <v>failed</v>
      </c>
      <c r="G953" s="7">
        <f>VLOOKUP(E953,Data!$A$2:$L$4115,12,FALSE)</f>
        <v>8</v>
      </c>
    </row>
    <row r="954" spans="1:7" x14ac:dyDescent="0.25">
      <c r="A954" s="7">
        <v>2030</v>
      </c>
      <c r="B954" s="7" t="str">
        <f>VLOOKUP(A954,Data!$A$2:$L$4115,6,FALSE)</f>
        <v>successful</v>
      </c>
      <c r="C954" s="7">
        <f>VLOOKUP(A954,Data!$A$2:$L$4115,12,FALSE)</f>
        <v>625</v>
      </c>
      <c r="E954" s="7">
        <v>2589</v>
      </c>
      <c r="F954" s="7" t="str">
        <f>VLOOKUP(E954,Data!$A$2:$L$4115,6,FALSE)</f>
        <v>failed</v>
      </c>
      <c r="G954" s="7">
        <f>VLOOKUP(E954,Data!$A$2:$L$4115,12,FALSE)</f>
        <v>1</v>
      </c>
    </row>
    <row r="955" spans="1:7" x14ac:dyDescent="0.25">
      <c r="A955" s="7">
        <v>2031</v>
      </c>
      <c r="B955" s="7" t="str">
        <f>VLOOKUP(A955,Data!$A$2:$L$4115,6,FALSE)</f>
        <v>successful</v>
      </c>
      <c r="C955" s="7">
        <f>VLOOKUP(A955,Data!$A$2:$L$4115,12,FALSE)</f>
        <v>508</v>
      </c>
      <c r="E955" s="7">
        <v>2590</v>
      </c>
      <c r="F955" s="7" t="str">
        <f>VLOOKUP(E955,Data!$A$2:$L$4115,6,FALSE)</f>
        <v>failed</v>
      </c>
      <c r="G955" s="7">
        <f>VLOOKUP(E955,Data!$A$2:$L$4115,12,FALSE)</f>
        <v>0</v>
      </c>
    </row>
    <row r="956" spans="1:7" x14ac:dyDescent="0.25">
      <c r="A956" s="7">
        <v>2032</v>
      </c>
      <c r="B956" s="7" t="str">
        <f>VLOOKUP(A956,Data!$A$2:$L$4115,6,FALSE)</f>
        <v>successful</v>
      </c>
      <c r="C956" s="7">
        <f>VLOOKUP(A956,Data!$A$2:$L$4115,12,FALSE)</f>
        <v>531</v>
      </c>
      <c r="E956" s="7">
        <v>2591</v>
      </c>
      <c r="F956" s="7" t="str">
        <f>VLOOKUP(E956,Data!$A$2:$L$4115,6,FALSE)</f>
        <v>failed</v>
      </c>
      <c r="G956" s="7">
        <f>VLOOKUP(E956,Data!$A$2:$L$4115,12,FALSE)</f>
        <v>2</v>
      </c>
    </row>
    <row r="957" spans="1:7" x14ac:dyDescent="0.25">
      <c r="A957" s="7">
        <v>2033</v>
      </c>
      <c r="B957" s="7" t="str">
        <f>VLOOKUP(A957,Data!$A$2:$L$4115,6,FALSE)</f>
        <v>successful</v>
      </c>
      <c r="C957" s="7">
        <f>VLOOKUP(A957,Data!$A$2:$L$4115,12,FALSE)</f>
        <v>158</v>
      </c>
      <c r="E957" s="7">
        <v>2592</v>
      </c>
      <c r="F957" s="7" t="str">
        <f>VLOOKUP(E957,Data!$A$2:$L$4115,6,FALSE)</f>
        <v>failed</v>
      </c>
      <c r="G957" s="7">
        <f>VLOOKUP(E957,Data!$A$2:$L$4115,12,FALSE)</f>
        <v>1</v>
      </c>
    </row>
    <row r="958" spans="1:7" x14ac:dyDescent="0.25">
      <c r="A958" s="7">
        <v>2034</v>
      </c>
      <c r="B958" s="7" t="str">
        <f>VLOOKUP(A958,Data!$A$2:$L$4115,6,FALSE)</f>
        <v>successful</v>
      </c>
      <c r="C958" s="7">
        <f>VLOOKUP(A958,Data!$A$2:$L$4115,12,FALSE)</f>
        <v>508</v>
      </c>
      <c r="E958" s="7">
        <v>2593</v>
      </c>
      <c r="F958" s="7" t="str">
        <f>VLOOKUP(E958,Data!$A$2:$L$4115,6,FALSE)</f>
        <v>failed</v>
      </c>
      <c r="G958" s="7">
        <f>VLOOKUP(E958,Data!$A$2:$L$4115,12,FALSE)</f>
        <v>0</v>
      </c>
    </row>
    <row r="959" spans="1:7" x14ac:dyDescent="0.25">
      <c r="A959" s="7">
        <v>2035</v>
      </c>
      <c r="B959" s="7" t="str">
        <f>VLOOKUP(A959,Data!$A$2:$L$4115,6,FALSE)</f>
        <v>successful</v>
      </c>
      <c r="C959" s="7">
        <f>VLOOKUP(A959,Data!$A$2:$L$4115,12,FALSE)</f>
        <v>644</v>
      </c>
      <c r="E959" s="7">
        <v>2594</v>
      </c>
      <c r="F959" s="7" t="str">
        <f>VLOOKUP(E959,Data!$A$2:$L$4115,6,FALSE)</f>
        <v>failed</v>
      </c>
      <c r="G959" s="7">
        <f>VLOOKUP(E959,Data!$A$2:$L$4115,12,FALSE)</f>
        <v>1</v>
      </c>
    </row>
    <row r="960" spans="1:7" x14ac:dyDescent="0.25">
      <c r="A960" s="7">
        <v>2036</v>
      </c>
      <c r="B960" s="7" t="str">
        <f>VLOOKUP(A960,Data!$A$2:$L$4115,6,FALSE)</f>
        <v>successful</v>
      </c>
      <c r="C960" s="7">
        <f>VLOOKUP(A960,Data!$A$2:$L$4115,12,FALSE)</f>
        <v>848</v>
      </c>
      <c r="E960" s="7">
        <v>2595</v>
      </c>
      <c r="F960" s="7" t="str">
        <f>VLOOKUP(E960,Data!$A$2:$L$4115,6,FALSE)</f>
        <v>failed</v>
      </c>
      <c r="G960" s="7">
        <f>VLOOKUP(E960,Data!$A$2:$L$4115,12,FALSE)</f>
        <v>19</v>
      </c>
    </row>
    <row r="961" spans="1:7" x14ac:dyDescent="0.25">
      <c r="A961" s="7">
        <v>2037</v>
      </c>
      <c r="B961" s="7" t="str">
        <f>VLOOKUP(A961,Data!$A$2:$L$4115,6,FALSE)</f>
        <v>successful</v>
      </c>
      <c r="C961" s="7">
        <f>VLOOKUP(A961,Data!$A$2:$L$4115,12,FALSE)</f>
        <v>429</v>
      </c>
      <c r="E961" s="7">
        <v>2596</v>
      </c>
      <c r="F961" s="7" t="str">
        <f>VLOOKUP(E961,Data!$A$2:$L$4115,6,FALSE)</f>
        <v>failed</v>
      </c>
      <c r="G961" s="7">
        <f>VLOOKUP(E961,Data!$A$2:$L$4115,12,FALSE)</f>
        <v>27</v>
      </c>
    </row>
    <row r="962" spans="1:7" x14ac:dyDescent="0.25">
      <c r="A962" s="7">
        <v>2038</v>
      </c>
      <c r="B962" s="7" t="str">
        <f>VLOOKUP(A962,Data!$A$2:$L$4115,6,FALSE)</f>
        <v>successful</v>
      </c>
      <c r="C962" s="7">
        <f>VLOOKUP(A962,Data!$A$2:$L$4115,12,FALSE)</f>
        <v>204</v>
      </c>
      <c r="E962" s="7">
        <v>2597</v>
      </c>
      <c r="F962" s="7" t="str">
        <f>VLOOKUP(E962,Data!$A$2:$L$4115,6,FALSE)</f>
        <v>failed</v>
      </c>
      <c r="G962" s="7">
        <f>VLOOKUP(E962,Data!$A$2:$L$4115,12,FALSE)</f>
        <v>7</v>
      </c>
    </row>
    <row r="963" spans="1:7" x14ac:dyDescent="0.25">
      <c r="A963" s="7">
        <v>2039</v>
      </c>
      <c r="B963" s="7" t="str">
        <f>VLOOKUP(A963,Data!$A$2:$L$4115,6,FALSE)</f>
        <v>successful</v>
      </c>
      <c r="C963" s="7">
        <f>VLOOKUP(A963,Data!$A$2:$L$4115,12,FALSE)</f>
        <v>379</v>
      </c>
      <c r="E963" s="7">
        <v>2598</v>
      </c>
      <c r="F963" s="7" t="str">
        <f>VLOOKUP(E963,Data!$A$2:$L$4115,6,FALSE)</f>
        <v>failed</v>
      </c>
      <c r="G963" s="7">
        <f>VLOOKUP(E963,Data!$A$2:$L$4115,12,FALSE)</f>
        <v>14</v>
      </c>
    </row>
    <row r="964" spans="1:7" x14ac:dyDescent="0.25">
      <c r="A964" s="7">
        <v>2040</v>
      </c>
      <c r="B964" s="7" t="str">
        <f>VLOOKUP(A964,Data!$A$2:$L$4115,6,FALSE)</f>
        <v>successful</v>
      </c>
      <c r="C964" s="7">
        <f>VLOOKUP(A964,Data!$A$2:$L$4115,12,FALSE)</f>
        <v>271</v>
      </c>
      <c r="E964" s="7">
        <v>2599</v>
      </c>
      <c r="F964" s="7" t="str">
        <f>VLOOKUP(E964,Data!$A$2:$L$4115,6,FALSE)</f>
        <v>failed</v>
      </c>
      <c r="G964" s="7">
        <f>VLOOKUP(E964,Data!$A$2:$L$4115,12,FALSE)</f>
        <v>5</v>
      </c>
    </row>
    <row r="965" spans="1:7" x14ac:dyDescent="0.25">
      <c r="A965" s="7">
        <v>2041</v>
      </c>
      <c r="B965" s="7" t="str">
        <f>VLOOKUP(A965,Data!$A$2:$L$4115,6,FALSE)</f>
        <v>successful</v>
      </c>
      <c r="C965" s="7">
        <f>VLOOKUP(A965,Data!$A$2:$L$4115,12,FALSE)</f>
        <v>120</v>
      </c>
      <c r="E965" s="7">
        <v>2600</v>
      </c>
      <c r="F965" s="7" t="str">
        <f>VLOOKUP(E965,Data!$A$2:$L$4115,6,FALSE)</f>
        <v>failed</v>
      </c>
      <c r="G965" s="7">
        <f>VLOOKUP(E965,Data!$A$2:$L$4115,12,FALSE)</f>
        <v>30</v>
      </c>
    </row>
    <row r="966" spans="1:7" x14ac:dyDescent="0.25">
      <c r="A966" s="7">
        <v>2042</v>
      </c>
      <c r="B966" s="7" t="str">
        <f>VLOOKUP(A966,Data!$A$2:$L$4115,6,FALSE)</f>
        <v>successful</v>
      </c>
      <c r="C966" s="7">
        <f>VLOOKUP(A966,Data!$A$2:$L$4115,12,FALSE)</f>
        <v>140</v>
      </c>
      <c r="E966" s="7">
        <v>2641</v>
      </c>
      <c r="F966" s="7" t="str">
        <f>VLOOKUP(E966,Data!$A$2:$L$4115,6,FALSE)</f>
        <v>failed</v>
      </c>
      <c r="G966" s="7">
        <f>VLOOKUP(E966,Data!$A$2:$L$4115,12,FALSE)</f>
        <v>1</v>
      </c>
    </row>
    <row r="967" spans="1:7" x14ac:dyDescent="0.25">
      <c r="A967" s="7">
        <v>2043</v>
      </c>
      <c r="B967" s="7" t="str">
        <f>VLOOKUP(A967,Data!$A$2:$L$4115,6,FALSE)</f>
        <v>successful</v>
      </c>
      <c r="C967" s="7">
        <f>VLOOKUP(A967,Data!$A$2:$L$4115,12,FALSE)</f>
        <v>193</v>
      </c>
      <c r="E967" s="7">
        <v>2642</v>
      </c>
      <c r="F967" s="7" t="str">
        <f>VLOOKUP(E967,Data!$A$2:$L$4115,6,FALSE)</f>
        <v>failed</v>
      </c>
      <c r="G967" s="7">
        <f>VLOOKUP(E967,Data!$A$2:$L$4115,12,FALSE)</f>
        <v>0</v>
      </c>
    </row>
    <row r="968" spans="1:7" x14ac:dyDescent="0.25">
      <c r="A968" s="7">
        <v>2044</v>
      </c>
      <c r="B968" s="7" t="str">
        <f>VLOOKUP(A968,Data!$A$2:$L$4115,6,FALSE)</f>
        <v>successful</v>
      </c>
      <c r="C968" s="7">
        <f>VLOOKUP(A968,Data!$A$2:$L$4115,12,FALSE)</f>
        <v>180</v>
      </c>
      <c r="E968" s="7">
        <v>2670</v>
      </c>
      <c r="F968" s="7" t="str">
        <f>VLOOKUP(E968,Data!$A$2:$L$4115,6,FALSE)</f>
        <v>failed</v>
      </c>
      <c r="G968" s="7">
        <f>VLOOKUP(E968,Data!$A$2:$L$4115,12,FALSE)</f>
        <v>60</v>
      </c>
    </row>
    <row r="969" spans="1:7" x14ac:dyDescent="0.25">
      <c r="A969" s="7">
        <v>2045</v>
      </c>
      <c r="B969" s="7" t="str">
        <f>VLOOKUP(A969,Data!$A$2:$L$4115,6,FALSE)</f>
        <v>successful</v>
      </c>
      <c r="C969" s="7">
        <f>VLOOKUP(A969,Data!$A$2:$L$4115,12,FALSE)</f>
        <v>263</v>
      </c>
      <c r="E969" s="7">
        <v>2671</v>
      </c>
      <c r="F969" s="7" t="str">
        <f>VLOOKUP(E969,Data!$A$2:$L$4115,6,FALSE)</f>
        <v>failed</v>
      </c>
      <c r="G969" s="7">
        <f>VLOOKUP(E969,Data!$A$2:$L$4115,12,FALSE)</f>
        <v>84</v>
      </c>
    </row>
    <row r="970" spans="1:7" x14ac:dyDescent="0.25">
      <c r="A970" s="7">
        <v>2046</v>
      </c>
      <c r="B970" s="7" t="str">
        <f>VLOOKUP(A970,Data!$A$2:$L$4115,6,FALSE)</f>
        <v>successful</v>
      </c>
      <c r="C970" s="7">
        <f>VLOOKUP(A970,Data!$A$2:$L$4115,12,FALSE)</f>
        <v>217</v>
      </c>
      <c r="E970" s="7">
        <v>2672</v>
      </c>
      <c r="F970" s="7" t="str">
        <f>VLOOKUP(E970,Data!$A$2:$L$4115,6,FALSE)</f>
        <v>failed</v>
      </c>
      <c r="G970" s="7">
        <f>VLOOKUP(E970,Data!$A$2:$L$4115,12,FALSE)</f>
        <v>47</v>
      </c>
    </row>
    <row r="971" spans="1:7" x14ac:dyDescent="0.25">
      <c r="A971" s="7">
        <v>2047</v>
      </c>
      <c r="B971" s="7" t="str">
        <f>VLOOKUP(A971,Data!$A$2:$L$4115,6,FALSE)</f>
        <v>successful</v>
      </c>
      <c r="C971" s="7">
        <f>VLOOKUP(A971,Data!$A$2:$L$4115,12,FALSE)</f>
        <v>443</v>
      </c>
      <c r="E971" s="7">
        <v>2673</v>
      </c>
      <c r="F971" s="7" t="str">
        <f>VLOOKUP(E971,Data!$A$2:$L$4115,6,FALSE)</f>
        <v>failed</v>
      </c>
      <c r="G971" s="7">
        <f>VLOOKUP(E971,Data!$A$2:$L$4115,12,FALSE)</f>
        <v>66</v>
      </c>
    </row>
    <row r="972" spans="1:7" x14ac:dyDescent="0.25">
      <c r="A972" s="7">
        <v>2048</v>
      </c>
      <c r="B972" s="7" t="str">
        <f>VLOOKUP(A972,Data!$A$2:$L$4115,6,FALSE)</f>
        <v>successful</v>
      </c>
      <c r="C972" s="7">
        <f>VLOOKUP(A972,Data!$A$2:$L$4115,12,FALSE)</f>
        <v>1373</v>
      </c>
      <c r="E972" s="7">
        <v>2674</v>
      </c>
      <c r="F972" s="7" t="str">
        <f>VLOOKUP(E972,Data!$A$2:$L$4115,6,FALSE)</f>
        <v>failed</v>
      </c>
      <c r="G972" s="7">
        <f>VLOOKUP(E972,Data!$A$2:$L$4115,12,FALSE)</f>
        <v>171</v>
      </c>
    </row>
    <row r="973" spans="1:7" x14ac:dyDescent="0.25">
      <c r="A973" s="7">
        <v>2049</v>
      </c>
      <c r="B973" s="7" t="str">
        <f>VLOOKUP(A973,Data!$A$2:$L$4115,6,FALSE)</f>
        <v>successful</v>
      </c>
      <c r="C973" s="7">
        <f>VLOOKUP(A973,Data!$A$2:$L$4115,12,FALSE)</f>
        <v>742</v>
      </c>
      <c r="E973" s="7">
        <v>2675</v>
      </c>
      <c r="F973" s="7" t="str">
        <f>VLOOKUP(E973,Data!$A$2:$L$4115,6,FALSE)</f>
        <v>failed</v>
      </c>
      <c r="G973" s="7">
        <f>VLOOKUP(E973,Data!$A$2:$L$4115,12,FALSE)</f>
        <v>29</v>
      </c>
    </row>
    <row r="974" spans="1:7" x14ac:dyDescent="0.25">
      <c r="A974" s="7">
        <v>2050</v>
      </c>
      <c r="B974" s="7" t="str">
        <f>VLOOKUP(A974,Data!$A$2:$L$4115,6,FALSE)</f>
        <v>successful</v>
      </c>
      <c r="C974" s="7">
        <f>VLOOKUP(A974,Data!$A$2:$L$4115,12,FALSE)</f>
        <v>170</v>
      </c>
      <c r="E974" s="7">
        <v>2676</v>
      </c>
      <c r="F974" s="7" t="str">
        <f>VLOOKUP(E974,Data!$A$2:$L$4115,6,FALSE)</f>
        <v>failed</v>
      </c>
      <c r="G974" s="7">
        <f>VLOOKUP(E974,Data!$A$2:$L$4115,12,FALSE)</f>
        <v>9</v>
      </c>
    </row>
    <row r="975" spans="1:7" x14ac:dyDescent="0.25">
      <c r="A975" s="7">
        <v>2051</v>
      </c>
      <c r="B975" s="7" t="str">
        <f>VLOOKUP(A975,Data!$A$2:$L$4115,6,FALSE)</f>
        <v>successful</v>
      </c>
      <c r="C975" s="7">
        <f>VLOOKUP(A975,Data!$A$2:$L$4115,12,FALSE)</f>
        <v>242</v>
      </c>
      <c r="E975" s="7">
        <v>2677</v>
      </c>
      <c r="F975" s="7" t="str">
        <f>VLOOKUP(E975,Data!$A$2:$L$4115,6,FALSE)</f>
        <v>failed</v>
      </c>
      <c r="G975" s="7">
        <f>VLOOKUP(E975,Data!$A$2:$L$4115,12,FALSE)</f>
        <v>27</v>
      </c>
    </row>
    <row r="976" spans="1:7" x14ac:dyDescent="0.25">
      <c r="A976" s="7">
        <v>2052</v>
      </c>
      <c r="B976" s="7" t="str">
        <f>VLOOKUP(A976,Data!$A$2:$L$4115,6,FALSE)</f>
        <v>successful</v>
      </c>
      <c r="C976" s="7">
        <f>VLOOKUP(A976,Data!$A$2:$L$4115,12,FALSE)</f>
        <v>541</v>
      </c>
      <c r="E976" s="7">
        <v>2678</v>
      </c>
      <c r="F976" s="7" t="str">
        <f>VLOOKUP(E976,Data!$A$2:$L$4115,6,FALSE)</f>
        <v>failed</v>
      </c>
      <c r="G976" s="7">
        <f>VLOOKUP(E976,Data!$A$2:$L$4115,12,FALSE)</f>
        <v>2</v>
      </c>
    </row>
    <row r="977" spans="1:7" x14ac:dyDescent="0.25">
      <c r="A977" s="7">
        <v>2053</v>
      </c>
      <c r="B977" s="7" t="str">
        <f>VLOOKUP(A977,Data!$A$2:$L$4115,6,FALSE)</f>
        <v>successful</v>
      </c>
      <c r="C977" s="7">
        <f>VLOOKUP(A977,Data!$A$2:$L$4115,12,FALSE)</f>
        <v>121</v>
      </c>
      <c r="E977" s="7">
        <v>2679</v>
      </c>
      <c r="F977" s="7" t="str">
        <f>VLOOKUP(E977,Data!$A$2:$L$4115,6,FALSE)</f>
        <v>failed</v>
      </c>
      <c r="G977" s="7">
        <f>VLOOKUP(E977,Data!$A$2:$L$4115,12,FALSE)</f>
        <v>3</v>
      </c>
    </row>
    <row r="978" spans="1:7" x14ac:dyDescent="0.25">
      <c r="A978" s="7">
        <v>2054</v>
      </c>
      <c r="B978" s="7" t="str">
        <f>VLOOKUP(A978,Data!$A$2:$L$4115,6,FALSE)</f>
        <v>successful</v>
      </c>
      <c r="C978" s="7">
        <f>VLOOKUP(A978,Data!$A$2:$L$4115,12,FALSE)</f>
        <v>621</v>
      </c>
      <c r="E978" s="7">
        <v>2680</v>
      </c>
      <c r="F978" s="7" t="str">
        <f>VLOOKUP(E978,Data!$A$2:$L$4115,6,FALSE)</f>
        <v>failed</v>
      </c>
      <c r="G978" s="7">
        <f>VLOOKUP(E978,Data!$A$2:$L$4115,12,FALSE)</f>
        <v>4</v>
      </c>
    </row>
    <row r="979" spans="1:7" x14ac:dyDescent="0.25">
      <c r="A979" s="7">
        <v>2055</v>
      </c>
      <c r="B979" s="7" t="str">
        <f>VLOOKUP(A979,Data!$A$2:$L$4115,6,FALSE)</f>
        <v>successful</v>
      </c>
      <c r="C979" s="7">
        <f>VLOOKUP(A979,Data!$A$2:$L$4115,12,FALSE)</f>
        <v>101</v>
      </c>
      <c r="E979" s="7">
        <v>2681</v>
      </c>
      <c r="F979" s="7" t="str">
        <f>VLOOKUP(E979,Data!$A$2:$L$4115,6,FALSE)</f>
        <v>failed</v>
      </c>
      <c r="G979" s="7">
        <f>VLOOKUP(E979,Data!$A$2:$L$4115,12,FALSE)</f>
        <v>2</v>
      </c>
    </row>
    <row r="980" spans="1:7" x14ac:dyDescent="0.25">
      <c r="A980" s="7">
        <v>2056</v>
      </c>
      <c r="B980" s="7" t="str">
        <f>VLOOKUP(A980,Data!$A$2:$L$4115,6,FALSE)</f>
        <v>successful</v>
      </c>
      <c r="C980" s="7">
        <f>VLOOKUP(A980,Data!$A$2:$L$4115,12,FALSE)</f>
        <v>554</v>
      </c>
      <c r="E980" s="7">
        <v>2682</v>
      </c>
      <c r="F980" s="7" t="str">
        <f>VLOOKUP(E980,Data!$A$2:$L$4115,6,FALSE)</f>
        <v>failed</v>
      </c>
      <c r="G980" s="7">
        <f>VLOOKUP(E980,Data!$A$2:$L$4115,12,FALSE)</f>
        <v>20</v>
      </c>
    </row>
    <row r="981" spans="1:7" x14ac:dyDescent="0.25">
      <c r="A981" s="7">
        <v>2057</v>
      </c>
      <c r="B981" s="7" t="str">
        <f>VLOOKUP(A981,Data!$A$2:$L$4115,6,FALSE)</f>
        <v>successful</v>
      </c>
      <c r="C981" s="7">
        <f>VLOOKUP(A981,Data!$A$2:$L$4115,12,FALSE)</f>
        <v>666</v>
      </c>
      <c r="E981" s="7">
        <v>2683</v>
      </c>
      <c r="F981" s="7" t="str">
        <f>VLOOKUP(E981,Data!$A$2:$L$4115,6,FALSE)</f>
        <v>failed</v>
      </c>
      <c r="G981" s="7">
        <f>VLOOKUP(E981,Data!$A$2:$L$4115,12,FALSE)</f>
        <v>3</v>
      </c>
    </row>
    <row r="982" spans="1:7" x14ac:dyDescent="0.25">
      <c r="A982" s="7">
        <v>2058</v>
      </c>
      <c r="B982" s="7" t="str">
        <f>VLOOKUP(A982,Data!$A$2:$L$4115,6,FALSE)</f>
        <v>successful</v>
      </c>
      <c r="C982" s="7">
        <f>VLOOKUP(A982,Data!$A$2:$L$4115,12,FALSE)</f>
        <v>410</v>
      </c>
      <c r="E982" s="7">
        <v>2684</v>
      </c>
      <c r="F982" s="7" t="str">
        <f>VLOOKUP(E982,Data!$A$2:$L$4115,6,FALSE)</f>
        <v>failed</v>
      </c>
      <c r="G982" s="7">
        <f>VLOOKUP(E982,Data!$A$2:$L$4115,12,FALSE)</f>
        <v>4</v>
      </c>
    </row>
    <row r="983" spans="1:7" x14ac:dyDescent="0.25">
      <c r="A983" s="7">
        <v>2059</v>
      </c>
      <c r="B983" s="7" t="str">
        <f>VLOOKUP(A983,Data!$A$2:$L$4115,6,FALSE)</f>
        <v>successful</v>
      </c>
      <c r="C983" s="7">
        <f>VLOOKUP(A983,Data!$A$2:$L$4115,12,FALSE)</f>
        <v>375</v>
      </c>
      <c r="E983" s="7">
        <v>2685</v>
      </c>
      <c r="F983" s="7" t="str">
        <f>VLOOKUP(E983,Data!$A$2:$L$4115,6,FALSE)</f>
        <v>failed</v>
      </c>
      <c r="G983" s="7">
        <f>VLOOKUP(E983,Data!$A$2:$L$4115,12,FALSE)</f>
        <v>1</v>
      </c>
    </row>
    <row r="984" spans="1:7" x14ac:dyDescent="0.25">
      <c r="A984" s="7">
        <v>2060</v>
      </c>
      <c r="B984" s="7" t="str">
        <f>VLOOKUP(A984,Data!$A$2:$L$4115,6,FALSE)</f>
        <v>successful</v>
      </c>
      <c r="C984" s="7">
        <f>VLOOKUP(A984,Data!$A$2:$L$4115,12,FALSE)</f>
        <v>1364</v>
      </c>
      <c r="E984" s="7">
        <v>2686</v>
      </c>
      <c r="F984" s="7" t="str">
        <f>VLOOKUP(E984,Data!$A$2:$L$4115,6,FALSE)</f>
        <v>failed</v>
      </c>
      <c r="G984" s="7">
        <f>VLOOKUP(E984,Data!$A$2:$L$4115,12,FALSE)</f>
        <v>0</v>
      </c>
    </row>
    <row r="985" spans="1:7" x14ac:dyDescent="0.25">
      <c r="A985" s="7">
        <v>2061</v>
      </c>
      <c r="B985" s="7" t="str">
        <f>VLOOKUP(A985,Data!$A$2:$L$4115,6,FALSE)</f>
        <v>successful</v>
      </c>
      <c r="C985" s="7">
        <f>VLOOKUP(A985,Data!$A$2:$L$4115,12,FALSE)</f>
        <v>35</v>
      </c>
      <c r="E985" s="7">
        <v>2687</v>
      </c>
      <c r="F985" s="7" t="str">
        <f>VLOOKUP(E985,Data!$A$2:$L$4115,6,FALSE)</f>
        <v>failed</v>
      </c>
      <c r="G985" s="7">
        <f>VLOOKUP(E985,Data!$A$2:$L$4115,12,FALSE)</f>
        <v>0</v>
      </c>
    </row>
    <row r="986" spans="1:7" x14ac:dyDescent="0.25">
      <c r="A986" s="7">
        <v>2062</v>
      </c>
      <c r="B986" s="7" t="str">
        <f>VLOOKUP(A986,Data!$A$2:$L$4115,6,FALSE)</f>
        <v>successful</v>
      </c>
      <c r="C986" s="7">
        <f>VLOOKUP(A986,Data!$A$2:$L$4115,12,FALSE)</f>
        <v>203</v>
      </c>
      <c r="E986" s="7">
        <v>2688</v>
      </c>
      <c r="F986" s="7" t="str">
        <f>VLOOKUP(E986,Data!$A$2:$L$4115,6,FALSE)</f>
        <v>failed</v>
      </c>
      <c r="G986" s="7">
        <f>VLOOKUP(E986,Data!$A$2:$L$4115,12,FALSE)</f>
        <v>14</v>
      </c>
    </row>
    <row r="987" spans="1:7" x14ac:dyDescent="0.25">
      <c r="A987" s="7">
        <v>2063</v>
      </c>
      <c r="B987" s="7" t="str">
        <f>VLOOKUP(A987,Data!$A$2:$L$4115,6,FALSE)</f>
        <v>successful</v>
      </c>
      <c r="C987" s="7">
        <f>VLOOKUP(A987,Data!$A$2:$L$4115,12,FALSE)</f>
        <v>49</v>
      </c>
      <c r="E987" s="7">
        <v>2689</v>
      </c>
      <c r="F987" s="7" t="str">
        <f>VLOOKUP(E987,Data!$A$2:$L$4115,6,FALSE)</f>
        <v>failed</v>
      </c>
      <c r="G987" s="7">
        <f>VLOOKUP(E987,Data!$A$2:$L$4115,12,FALSE)</f>
        <v>1</v>
      </c>
    </row>
    <row r="988" spans="1:7" x14ac:dyDescent="0.25">
      <c r="A988" s="7">
        <v>2064</v>
      </c>
      <c r="B988" s="7" t="str">
        <f>VLOOKUP(A988,Data!$A$2:$L$4115,6,FALSE)</f>
        <v>successful</v>
      </c>
      <c r="C988" s="7">
        <f>VLOOKUP(A988,Data!$A$2:$L$4115,12,FALSE)</f>
        <v>5812</v>
      </c>
      <c r="E988" s="7">
        <v>2690</v>
      </c>
      <c r="F988" s="7" t="str">
        <f>VLOOKUP(E988,Data!$A$2:$L$4115,6,FALSE)</f>
        <v>failed</v>
      </c>
      <c r="G988" s="7">
        <f>VLOOKUP(E988,Data!$A$2:$L$4115,12,FALSE)</f>
        <v>118</v>
      </c>
    </row>
    <row r="989" spans="1:7" x14ac:dyDescent="0.25">
      <c r="A989" s="7">
        <v>2065</v>
      </c>
      <c r="B989" s="7" t="str">
        <f>VLOOKUP(A989,Data!$A$2:$L$4115,6,FALSE)</f>
        <v>successful</v>
      </c>
      <c r="C989" s="7">
        <f>VLOOKUP(A989,Data!$A$2:$L$4115,12,FALSE)</f>
        <v>1556</v>
      </c>
      <c r="E989" s="7">
        <v>2691</v>
      </c>
      <c r="F989" s="7" t="str">
        <f>VLOOKUP(E989,Data!$A$2:$L$4115,6,FALSE)</f>
        <v>failed</v>
      </c>
      <c r="G989" s="7">
        <f>VLOOKUP(E989,Data!$A$2:$L$4115,12,FALSE)</f>
        <v>2</v>
      </c>
    </row>
    <row r="990" spans="1:7" x14ac:dyDescent="0.25">
      <c r="A990" s="7">
        <v>2066</v>
      </c>
      <c r="B990" s="7" t="str">
        <f>VLOOKUP(A990,Data!$A$2:$L$4115,6,FALSE)</f>
        <v>successful</v>
      </c>
      <c r="C990" s="7">
        <f>VLOOKUP(A990,Data!$A$2:$L$4115,12,FALSE)</f>
        <v>65</v>
      </c>
      <c r="E990" s="7">
        <v>2692</v>
      </c>
      <c r="F990" s="7" t="str">
        <f>VLOOKUP(E990,Data!$A$2:$L$4115,6,FALSE)</f>
        <v>failed</v>
      </c>
      <c r="G990" s="7">
        <f>VLOOKUP(E990,Data!$A$2:$L$4115,12,FALSE)</f>
        <v>1</v>
      </c>
    </row>
    <row r="991" spans="1:7" x14ac:dyDescent="0.25">
      <c r="A991" s="7">
        <v>2067</v>
      </c>
      <c r="B991" s="7" t="str">
        <f>VLOOKUP(A991,Data!$A$2:$L$4115,6,FALSE)</f>
        <v>successful</v>
      </c>
      <c r="C991" s="7">
        <f>VLOOKUP(A991,Data!$A$2:$L$4115,12,FALSE)</f>
        <v>10</v>
      </c>
      <c r="E991" s="7">
        <v>2693</v>
      </c>
      <c r="F991" s="7" t="str">
        <f>VLOOKUP(E991,Data!$A$2:$L$4115,6,FALSE)</f>
        <v>failed</v>
      </c>
      <c r="G991" s="7">
        <f>VLOOKUP(E991,Data!$A$2:$L$4115,12,FALSE)</f>
        <v>3</v>
      </c>
    </row>
    <row r="992" spans="1:7" x14ac:dyDescent="0.25">
      <c r="A992" s="7">
        <v>2068</v>
      </c>
      <c r="B992" s="7" t="str">
        <f>VLOOKUP(A992,Data!$A$2:$L$4115,6,FALSE)</f>
        <v>successful</v>
      </c>
      <c r="C992" s="7">
        <f>VLOOKUP(A992,Data!$A$2:$L$4115,12,FALSE)</f>
        <v>76</v>
      </c>
      <c r="E992" s="7">
        <v>2694</v>
      </c>
      <c r="F992" s="7" t="str">
        <f>VLOOKUP(E992,Data!$A$2:$L$4115,6,FALSE)</f>
        <v>failed</v>
      </c>
      <c r="G992" s="7">
        <f>VLOOKUP(E992,Data!$A$2:$L$4115,12,FALSE)</f>
        <v>1</v>
      </c>
    </row>
    <row r="993" spans="1:7" x14ac:dyDescent="0.25">
      <c r="A993" s="7">
        <v>2069</v>
      </c>
      <c r="B993" s="7" t="str">
        <f>VLOOKUP(A993,Data!$A$2:$L$4115,6,FALSE)</f>
        <v>successful</v>
      </c>
      <c r="C993" s="7">
        <f>VLOOKUP(A993,Data!$A$2:$L$4115,12,FALSE)</f>
        <v>263</v>
      </c>
      <c r="E993" s="7">
        <v>2695</v>
      </c>
      <c r="F993" s="7" t="str">
        <f>VLOOKUP(E993,Data!$A$2:$L$4115,6,FALSE)</f>
        <v>failed</v>
      </c>
      <c r="G993" s="7">
        <f>VLOOKUP(E993,Data!$A$2:$L$4115,12,FALSE)</f>
        <v>3</v>
      </c>
    </row>
    <row r="994" spans="1:7" x14ac:dyDescent="0.25">
      <c r="A994" s="7">
        <v>2070</v>
      </c>
      <c r="B994" s="7" t="str">
        <f>VLOOKUP(A994,Data!$A$2:$L$4115,6,FALSE)</f>
        <v>successful</v>
      </c>
      <c r="C994" s="7">
        <f>VLOOKUP(A994,Data!$A$2:$L$4115,12,FALSE)</f>
        <v>1530</v>
      </c>
      <c r="E994" s="7">
        <v>2696</v>
      </c>
      <c r="F994" s="7" t="str">
        <f>VLOOKUP(E994,Data!$A$2:$L$4115,6,FALSE)</f>
        <v>failed</v>
      </c>
      <c r="G994" s="7">
        <f>VLOOKUP(E994,Data!$A$2:$L$4115,12,FALSE)</f>
        <v>38</v>
      </c>
    </row>
    <row r="995" spans="1:7" x14ac:dyDescent="0.25">
      <c r="A995" s="7">
        <v>2071</v>
      </c>
      <c r="B995" s="7" t="str">
        <f>VLOOKUP(A995,Data!$A$2:$L$4115,6,FALSE)</f>
        <v>successful</v>
      </c>
      <c r="C995" s="7">
        <f>VLOOKUP(A995,Data!$A$2:$L$4115,12,FALSE)</f>
        <v>278</v>
      </c>
      <c r="E995" s="7">
        <v>2697</v>
      </c>
      <c r="F995" s="7" t="str">
        <f>VLOOKUP(E995,Data!$A$2:$L$4115,6,FALSE)</f>
        <v>failed</v>
      </c>
      <c r="G995" s="7">
        <f>VLOOKUP(E995,Data!$A$2:$L$4115,12,FALSE)</f>
        <v>52</v>
      </c>
    </row>
    <row r="996" spans="1:7" x14ac:dyDescent="0.25">
      <c r="A996" s="7">
        <v>2072</v>
      </c>
      <c r="B996" s="7" t="str">
        <f>VLOOKUP(A996,Data!$A$2:$L$4115,6,FALSE)</f>
        <v>successful</v>
      </c>
      <c r="C996" s="7">
        <f>VLOOKUP(A996,Data!$A$2:$L$4115,12,FALSE)</f>
        <v>350</v>
      </c>
      <c r="E996" s="7">
        <v>2698</v>
      </c>
      <c r="F996" s="7" t="str">
        <f>VLOOKUP(E996,Data!$A$2:$L$4115,6,FALSE)</f>
        <v>failed</v>
      </c>
      <c r="G996" s="7">
        <f>VLOOKUP(E996,Data!$A$2:$L$4115,12,FALSE)</f>
        <v>2</v>
      </c>
    </row>
    <row r="997" spans="1:7" x14ac:dyDescent="0.25">
      <c r="A997" s="7">
        <v>2073</v>
      </c>
      <c r="B997" s="7" t="str">
        <f>VLOOKUP(A997,Data!$A$2:$L$4115,6,FALSE)</f>
        <v>successful</v>
      </c>
      <c r="C997" s="7">
        <f>VLOOKUP(A997,Data!$A$2:$L$4115,12,FALSE)</f>
        <v>470</v>
      </c>
      <c r="E997" s="7">
        <v>2699</v>
      </c>
      <c r="F997" s="7" t="str">
        <f>VLOOKUP(E997,Data!$A$2:$L$4115,6,FALSE)</f>
        <v>failed</v>
      </c>
      <c r="G997" s="7">
        <f>VLOOKUP(E997,Data!$A$2:$L$4115,12,FALSE)</f>
        <v>0</v>
      </c>
    </row>
    <row r="998" spans="1:7" x14ac:dyDescent="0.25">
      <c r="A998" s="7">
        <v>2074</v>
      </c>
      <c r="B998" s="7" t="str">
        <f>VLOOKUP(A998,Data!$A$2:$L$4115,6,FALSE)</f>
        <v>successful</v>
      </c>
      <c r="C998" s="7">
        <f>VLOOKUP(A998,Data!$A$2:$L$4115,12,FALSE)</f>
        <v>3</v>
      </c>
      <c r="E998" s="7">
        <v>2700</v>
      </c>
      <c r="F998" s="7" t="str">
        <f>VLOOKUP(E998,Data!$A$2:$L$4115,6,FALSE)</f>
        <v>failed</v>
      </c>
      <c r="G998" s="7">
        <f>VLOOKUP(E998,Data!$A$2:$L$4115,12,FALSE)</f>
        <v>4</v>
      </c>
    </row>
    <row r="999" spans="1:7" x14ac:dyDescent="0.25">
      <c r="A999" s="7">
        <v>2075</v>
      </c>
      <c r="B999" s="7" t="str">
        <f>VLOOKUP(A999,Data!$A$2:$L$4115,6,FALSE)</f>
        <v>successful</v>
      </c>
      <c r="C999" s="7">
        <f>VLOOKUP(A999,Data!$A$2:$L$4115,12,FALSE)</f>
        <v>8200</v>
      </c>
      <c r="E999" s="7">
        <v>2741</v>
      </c>
      <c r="F999" s="7" t="str">
        <f>VLOOKUP(E999,Data!$A$2:$L$4115,6,FALSE)</f>
        <v>failed</v>
      </c>
      <c r="G999" s="7">
        <f>VLOOKUP(E999,Data!$A$2:$L$4115,12,FALSE)</f>
        <v>4</v>
      </c>
    </row>
    <row r="1000" spans="1:7" x14ac:dyDescent="0.25">
      <c r="A1000" s="7">
        <v>2076</v>
      </c>
      <c r="B1000" s="7" t="str">
        <f>VLOOKUP(A1000,Data!$A$2:$L$4115,6,FALSE)</f>
        <v>successful</v>
      </c>
      <c r="C1000" s="7">
        <f>VLOOKUP(A1000,Data!$A$2:$L$4115,12,FALSE)</f>
        <v>8359</v>
      </c>
      <c r="E1000" s="7">
        <v>2742</v>
      </c>
      <c r="F1000" s="7" t="str">
        <f>VLOOKUP(E1000,Data!$A$2:$L$4115,6,FALSE)</f>
        <v>failed</v>
      </c>
      <c r="G1000" s="7">
        <f>VLOOKUP(E1000,Data!$A$2:$L$4115,12,FALSE)</f>
        <v>18</v>
      </c>
    </row>
    <row r="1001" spans="1:7" x14ac:dyDescent="0.25">
      <c r="A1001" s="7">
        <v>2077</v>
      </c>
      <c r="B1001" s="7" t="str">
        <f>VLOOKUP(A1001,Data!$A$2:$L$4115,6,FALSE)</f>
        <v>successful</v>
      </c>
      <c r="C1001" s="7">
        <f>VLOOKUP(A1001,Data!$A$2:$L$4115,12,FALSE)</f>
        <v>188</v>
      </c>
      <c r="E1001" s="7">
        <v>2743</v>
      </c>
      <c r="F1001" s="7" t="str">
        <f>VLOOKUP(E1001,Data!$A$2:$L$4115,6,FALSE)</f>
        <v>failed</v>
      </c>
      <c r="G1001" s="7">
        <f>VLOOKUP(E1001,Data!$A$2:$L$4115,12,FALSE)</f>
        <v>0</v>
      </c>
    </row>
    <row r="1002" spans="1:7" x14ac:dyDescent="0.25">
      <c r="A1002" s="7">
        <v>2078</v>
      </c>
      <c r="B1002" s="7" t="str">
        <f>VLOOKUP(A1002,Data!$A$2:$L$4115,6,FALSE)</f>
        <v>successful</v>
      </c>
      <c r="C1002" s="7">
        <f>VLOOKUP(A1002,Data!$A$2:$L$4115,12,FALSE)</f>
        <v>48</v>
      </c>
      <c r="E1002" s="7">
        <v>2744</v>
      </c>
      <c r="F1002" s="7" t="str">
        <f>VLOOKUP(E1002,Data!$A$2:$L$4115,6,FALSE)</f>
        <v>failed</v>
      </c>
      <c r="G1002" s="7">
        <f>VLOOKUP(E1002,Data!$A$2:$L$4115,12,FALSE)</f>
        <v>22</v>
      </c>
    </row>
    <row r="1003" spans="1:7" x14ac:dyDescent="0.25">
      <c r="A1003" s="7">
        <v>2079</v>
      </c>
      <c r="B1003" s="7" t="str">
        <f>VLOOKUP(A1003,Data!$A$2:$L$4115,6,FALSE)</f>
        <v>successful</v>
      </c>
      <c r="C1003" s="7">
        <f>VLOOKUP(A1003,Data!$A$2:$L$4115,12,FALSE)</f>
        <v>607</v>
      </c>
      <c r="E1003" s="7">
        <v>2745</v>
      </c>
      <c r="F1003" s="7" t="str">
        <f>VLOOKUP(E1003,Data!$A$2:$L$4115,6,FALSE)</f>
        <v>failed</v>
      </c>
      <c r="G1003" s="7">
        <f>VLOOKUP(E1003,Data!$A$2:$L$4115,12,FALSE)</f>
        <v>49</v>
      </c>
    </row>
    <row r="1004" spans="1:7" x14ac:dyDescent="0.25">
      <c r="A1004" s="7">
        <v>2080</v>
      </c>
      <c r="B1004" s="7" t="str">
        <f>VLOOKUP(A1004,Data!$A$2:$L$4115,6,FALSE)</f>
        <v>successful</v>
      </c>
      <c r="C1004" s="7">
        <f>VLOOKUP(A1004,Data!$A$2:$L$4115,12,FALSE)</f>
        <v>50</v>
      </c>
      <c r="E1004" s="7">
        <v>2746</v>
      </c>
      <c r="F1004" s="7" t="str">
        <f>VLOOKUP(E1004,Data!$A$2:$L$4115,6,FALSE)</f>
        <v>failed</v>
      </c>
      <c r="G1004" s="7">
        <f>VLOOKUP(E1004,Data!$A$2:$L$4115,12,FALSE)</f>
        <v>19</v>
      </c>
    </row>
    <row r="1005" spans="1:7" x14ac:dyDescent="0.25">
      <c r="A1005" s="7">
        <v>2081</v>
      </c>
      <c r="B1005" s="7" t="str">
        <f>VLOOKUP(A1005,Data!$A$2:$L$4115,6,FALSE)</f>
        <v>successful</v>
      </c>
      <c r="C1005" s="7">
        <f>VLOOKUP(A1005,Data!$A$2:$L$4115,12,FALSE)</f>
        <v>55</v>
      </c>
      <c r="E1005" s="7">
        <v>2747</v>
      </c>
      <c r="F1005" s="7" t="str">
        <f>VLOOKUP(E1005,Data!$A$2:$L$4115,6,FALSE)</f>
        <v>failed</v>
      </c>
      <c r="G1005" s="7">
        <f>VLOOKUP(E1005,Data!$A$2:$L$4115,12,FALSE)</f>
        <v>4</v>
      </c>
    </row>
    <row r="1006" spans="1:7" x14ac:dyDescent="0.25">
      <c r="A1006" s="7">
        <v>2082</v>
      </c>
      <c r="B1006" s="7" t="str">
        <f>VLOOKUP(A1006,Data!$A$2:$L$4115,6,FALSE)</f>
        <v>successful</v>
      </c>
      <c r="C1006" s="7">
        <f>VLOOKUP(A1006,Data!$A$2:$L$4115,12,FALSE)</f>
        <v>38</v>
      </c>
      <c r="E1006" s="7">
        <v>2748</v>
      </c>
      <c r="F1006" s="7" t="str">
        <f>VLOOKUP(E1006,Data!$A$2:$L$4115,6,FALSE)</f>
        <v>failed</v>
      </c>
      <c r="G1006" s="7">
        <f>VLOOKUP(E1006,Data!$A$2:$L$4115,12,FALSE)</f>
        <v>4</v>
      </c>
    </row>
    <row r="1007" spans="1:7" x14ac:dyDescent="0.25">
      <c r="A1007" s="7">
        <v>2083</v>
      </c>
      <c r="B1007" s="7" t="str">
        <f>VLOOKUP(A1007,Data!$A$2:$L$4115,6,FALSE)</f>
        <v>successful</v>
      </c>
      <c r="C1007" s="7">
        <f>VLOOKUP(A1007,Data!$A$2:$L$4115,12,FALSE)</f>
        <v>25</v>
      </c>
      <c r="E1007" s="7">
        <v>2749</v>
      </c>
      <c r="F1007" s="7" t="str">
        <f>VLOOKUP(E1007,Data!$A$2:$L$4115,6,FALSE)</f>
        <v>failed</v>
      </c>
      <c r="G1007" s="7">
        <f>VLOOKUP(E1007,Data!$A$2:$L$4115,12,FALSE)</f>
        <v>2</v>
      </c>
    </row>
    <row r="1008" spans="1:7" x14ac:dyDescent="0.25">
      <c r="A1008" s="7">
        <v>2084</v>
      </c>
      <c r="B1008" s="7" t="str">
        <f>VLOOKUP(A1008,Data!$A$2:$L$4115,6,FALSE)</f>
        <v>successful</v>
      </c>
      <c r="C1008" s="7">
        <f>VLOOKUP(A1008,Data!$A$2:$L$4115,12,FALSE)</f>
        <v>46</v>
      </c>
      <c r="E1008" s="7">
        <v>2750</v>
      </c>
      <c r="F1008" s="7" t="str">
        <f>VLOOKUP(E1008,Data!$A$2:$L$4115,6,FALSE)</f>
        <v>failed</v>
      </c>
      <c r="G1008" s="7">
        <f>VLOOKUP(E1008,Data!$A$2:$L$4115,12,FALSE)</f>
        <v>0</v>
      </c>
    </row>
    <row r="1009" spans="1:7" x14ac:dyDescent="0.25">
      <c r="A1009" s="7">
        <v>2085</v>
      </c>
      <c r="B1009" s="7" t="str">
        <f>VLOOKUP(A1009,Data!$A$2:$L$4115,6,FALSE)</f>
        <v>successful</v>
      </c>
      <c r="C1009" s="7">
        <f>VLOOKUP(A1009,Data!$A$2:$L$4115,12,FALSE)</f>
        <v>83</v>
      </c>
      <c r="E1009" s="7">
        <v>2751</v>
      </c>
      <c r="F1009" s="7" t="str">
        <f>VLOOKUP(E1009,Data!$A$2:$L$4115,6,FALSE)</f>
        <v>failed</v>
      </c>
      <c r="G1009" s="7">
        <f>VLOOKUP(E1009,Data!$A$2:$L$4115,12,FALSE)</f>
        <v>0</v>
      </c>
    </row>
    <row r="1010" spans="1:7" x14ac:dyDescent="0.25">
      <c r="A1010" s="7">
        <v>2086</v>
      </c>
      <c r="B1010" s="7" t="str">
        <f>VLOOKUP(A1010,Data!$A$2:$L$4115,6,FALSE)</f>
        <v>successful</v>
      </c>
      <c r="C1010" s="7">
        <f>VLOOKUP(A1010,Data!$A$2:$L$4115,12,FALSE)</f>
        <v>35</v>
      </c>
      <c r="E1010" s="7">
        <v>2752</v>
      </c>
      <c r="F1010" s="7" t="str">
        <f>VLOOKUP(E1010,Data!$A$2:$L$4115,6,FALSE)</f>
        <v>failed</v>
      </c>
      <c r="G1010" s="7">
        <f>VLOOKUP(E1010,Data!$A$2:$L$4115,12,FALSE)</f>
        <v>14</v>
      </c>
    </row>
    <row r="1011" spans="1:7" x14ac:dyDescent="0.25">
      <c r="A1011" s="7">
        <v>2087</v>
      </c>
      <c r="B1011" s="7" t="str">
        <f>VLOOKUP(A1011,Data!$A$2:$L$4115,6,FALSE)</f>
        <v>successful</v>
      </c>
      <c r="C1011" s="7">
        <f>VLOOKUP(A1011,Data!$A$2:$L$4115,12,FALSE)</f>
        <v>25</v>
      </c>
      <c r="E1011" s="7">
        <v>2753</v>
      </c>
      <c r="F1011" s="7" t="str">
        <f>VLOOKUP(E1011,Data!$A$2:$L$4115,6,FALSE)</f>
        <v>failed</v>
      </c>
      <c r="G1011" s="7">
        <f>VLOOKUP(E1011,Data!$A$2:$L$4115,12,FALSE)</f>
        <v>8</v>
      </c>
    </row>
    <row r="1012" spans="1:7" x14ac:dyDescent="0.25">
      <c r="A1012" s="7">
        <v>2088</v>
      </c>
      <c r="B1012" s="7" t="str">
        <f>VLOOKUP(A1012,Data!$A$2:$L$4115,6,FALSE)</f>
        <v>successful</v>
      </c>
      <c r="C1012" s="7">
        <f>VLOOKUP(A1012,Data!$A$2:$L$4115,12,FALSE)</f>
        <v>75</v>
      </c>
      <c r="E1012" s="7">
        <v>2754</v>
      </c>
      <c r="F1012" s="7" t="str">
        <f>VLOOKUP(E1012,Data!$A$2:$L$4115,6,FALSE)</f>
        <v>failed</v>
      </c>
      <c r="G1012" s="7">
        <f>VLOOKUP(E1012,Data!$A$2:$L$4115,12,FALSE)</f>
        <v>0</v>
      </c>
    </row>
    <row r="1013" spans="1:7" x14ac:dyDescent="0.25">
      <c r="A1013" s="7">
        <v>2089</v>
      </c>
      <c r="B1013" s="7" t="str">
        <f>VLOOKUP(A1013,Data!$A$2:$L$4115,6,FALSE)</f>
        <v>successful</v>
      </c>
      <c r="C1013" s="7">
        <f>VLOOKUP(A1013,Data!$A$2:$L$4115,12,FALSE)</f>
        <v>62</v>
      </c>
      <c r="E1013" s="7">
        <v>2755</v>
      </c>
      <c r="F1013" s="7" t="str">
        <f>VLOOKUP(E1013,Data!$A$2:$L$4115,6,FALSE)</f>
        <v>failed</v>
      </c>
      <c r="G1013" s="7">
        <f>VLOOKUP(E1013,Data!$A$2:$L$4115,12,FALSE)</f>
        <v>15</v>
      </c>
    </row>
    <row r="1014" spans="1:7" x14ac:dyDescent="0.25">
      <c r="A1014" s="7">
        <v>2090</v>
      </c>
      <c r="B1014" s="7" t="str">
        <f>VLOOKUP(A1014,Data!$A$2:$L$4115,6,FALSE)</f>
        <v>successful</v>
      </c>
      <c r="C1014" s="7">
        <f>VLOOKUP(A1014,Data!$A$2:$L$4115,12,FALSE)</f>
        <v>160</v>
      </c>
      <c r="E1014" s="7">
        <v>2756</v>
      </c>
      <c r="F1014" s="7" t="str">
        <f>VLOOKUP(E1014,Data!$A$2:$L$4115,6,FALSE)</f>
        <v>failed</v>
      </c>
      <c r="G1014" s="7">
        <f>VLOOKUP(E1014,Data!$A$2:$L$4115,12,FALSE)</f>
        <v>33</v>
      </c>
    </row>
    <row r="1015" spans="1:7" x14ac:dyDescent="0.25">
      <c r="A1015" s="7">
        <v>2091</v>
      </c>
      <c r="B1015" s="7" t="str">
        <f>VLOOKUP(A1015,Data!$A$2:$L$4115,6,FALSE)</f>
        <v>successful</v>
      </c>
      <c r="C1015" s="7">
        <f>VLOOKUP(A1015,Data!$A$2:$L$4115,12,FALSE)</f>
        <v>246</v>
      </c>
      <c r="E1015" s="7">
        <v>2757</v>
      </c>
      <c r="F1015" s="7" t="str">
        <f>VLOOKUP(E1015,Data!$A$2:$L$4115,6,FALSE)</f>
        <v>failed</v>
      </c>
      <c r="G1015" s="7">
        <f>VLOOKUP(E1015,Data!$A$2:$L$4115,12,FALSE)</f>
        <v>2</v>
      </c>
    </row>
    <row r="1016" spans="1:7" x14ac:dyDescent="0.25">
      <c r="A1016" s="7">
        <v>2092</v>
      </c>
      <c r="B1016" s="7" t="str">
        <f>VLOOKUP(A1016,Data!$A$2:$L$4115,6,FALSE)</f>
        <v>successful</v>
      </c>
      <c r="C1016" s="7">
        <f>VLOOKUP(A1016,Data!$A$2:$L$4115,12,FALSE)</f>
        <v>55</v>
      </c>
      <c r="E1016" s="7">
        <v>2758</v>
      </c>
      <c r="F1016" s="7" t="str">
        <f>VLOOKUP(E1016,Data!$A$2:$L$4115,6,FALSE)</f>
        <v>failed</v>
      </c>
      <c r="G1016" s="7">
        <f>VLOOKUP(E1016,Data!$A$2:$L$4115,12,FALSE)</f>
        <v>6</v>
      </c>
    </row>
    <row r="1017" spans="1:7" x14ac:dyDescent="0.25">
      <c r="A1017" s="7">
        <v>2093</v>
      </c>
      <c r="B1017" s="7" t="str">
        <f>VLOOKUP(A1017,Data!$A$2:$L$4115,6,FALSE)</f>
        <v>successful</v>
      </c>
      <c r="C1017" s="7">
        <f>VLOOKUP(A1017,Data!$A$2:$L$4115,12,FALSE)</f>
        <v>23</v>
      </c>
      <c r="E1017" s="7">
        <v>2759</v>
      </c>
      <c r="F1017" s="7" t="str">
        <f>VLOOKUP(E1017,Data!$A$2:$L$4115,6,FALSE)</f>
        <v>failed</v>
      </c>
      <c r="G1017" s="7">
        <f>VLOOKUP(E1017,Data!$A$2:$L$4115,12,FALSE)</f>
        <v>2</v>
      </c>
    </row>
    <row r="1018" spans="1:7" x14ac:dyDescent="0.25">
      <c r="A1018" s="7">
        <v>2094</v>
      </c>
      <c r="B1018" s="7" t="str">
        <f>VLOOKUP(A1018,Data!$A$2:$L$4115,6,FALSE)</f>
        <v>successful</v>
      </c>
      <c r="C1018" s="7">
        <f>VLOOKUP(A1018,Data!$A$2:$L$4115,12,FALSE)</f>
        <v>72</v>
      </c>
      <c r="E1018" s="7">
        <v>2760</v>
      </c>
      <c r="F1018" s="7" t="str">
        <f>VLOOKUP(E1018,Data!$A$2:$L$4115,6,FALSE)</f>
        <v>failed</v>
      </c>
      <c r="G1018" s="7">
        <f>VLOOKUP(E1018,Data!$A$2:$L$4115,12,FALSE)</f>
        <v>0</v>
      </c>
    </row>
    <row r="1019" spans="1:7" x14ac:dyDescent="0.25">
      <c r="A1019" s="7">
        <v>2095</v>
      </c>
      <c r="B1019" s="7" t="str">
        <f>VLOOKUP(A1019,Data!$A$2:$L$4115,6,FALSE)</f>
        <v>successful</v>
      </c>
      <c r="C1019" s="7">
        <f>VLOOKUP(A1019,Data!$A$2:$L$4115,12,FALSE)</f>
        <v>22</v>
      </c>
      <c r="E1019" s="7">
        <v>2761</v>
      </c>
      <c r="F1019" s="7" t="str">
        <f>VLOOKUP(E1019,Data!$A$2:$L$4115,6,FALSE)</f>
        <v>failed</v>
      </c>
      <c r="G1019" s="7">
        <f>VLOOKUP(E1019,Data!$A$2:$L$4115,12,FALSE)</f>
        <v>4</v>
      </c>
    </row>
    <row r="1020" spans="1:7" x14ac:dyDescent="0.25">
      <c r="A1020" s="7">
        <v>2096</v>
      </c>
      <c r="B1020" s="7" t="str">
        <f>VLOOKUP(A1020,Data!$A$2:$L$4115,6,FALSE)</f>
        <v>successful</v>
      </c>
      <c r="C1020" s="7">
        <f>VLOOKUP(A1020,Data!$A$2:$L$4115,12,FALSE)</f>
        <v>14</v>
      </c>
      <c r="E1020" s="7">
        <v>2762</v>
      </c>
      <c r="F1020" s="7" t="str">
        <f>VLOOKUP(E1020,Data!$A$2:$L$4115,6,FALSE)</f>
        <v>failed</v>
      </c>
      <c r="G1020" s="7">
        <f>VLOOKUP(E1020,Data!$A$2:$L$4115,12,FALSE)</f>
        <v>1</v>
      </c>
    </row>
    <row r="1021" spans="1:7" x14ac:dyDescent="0.25">
      <c r="A1021" s="7">
        <v>2097</v>
      </c>
      <c r="B1021" s="7" t="str">
        <f>VLOOKUP(A1021,Data!$A$2:$L$4115,6,FALSE)</f>
        <v>successful</v>
      </c>
      <c r="C1021" s="7">
        <f>VLOOKUP(A1021,Data!$A$2:$L$4115,12,FALSE)</f>
        <v>38</v>
      </c>
      <c r="E1021" s="7">
        <v>2763</v>
      </c>
      <c r="F1021" s="7" t="str">
        <f>VLOOKUP(E1021,Data!$A$2:$L$4115,6,FALSE)</f>
        <v>failed</v>
      </c>
      <c r="G1021" s="7">
        <f>VLOOKUP(E1021,Data!$A$2:$L$4115,12,FALSE)</f>
        <v>3</v>
      </c>
    </row>
    <row r="1022" spans="1:7" x14ac:dyDescent="0.25">
      <c r="A1022" s="7">
        <v>2098</v>
      </c>
      <c r="B1022" s="7" t="str">
        <f>VLOOKUP(A1022,Data!$A$2:$L$4115,6,FALSE)</f>
        <v>successful</v>
      </c>
      <c r="C1022" s="7">
        <f>VLOOKUP(A1022,Data!$A$2:$L$4115,12,FALSE)</f>
        <v>32</v>
      </c>
      <c r="E1022" s="7">
        <v>2764</v>
      </c>
      <c r="F1022" s="7" t="str">
        <f>VLOOKUP(E1022,Data!$A$2:$L$4115,6,FALSE)</f>
        <v>failed</v>
      </c>
      <c r="G1022" s="7">
        <f>VLOOKUP(E1022,Data!$A$2:$L$4115,12,FALSE)</f>
        <v>4</v>
      </c>
    </row>
    <row r="1023" spans="1:7" x14ac:dyDescent="0.25">
      <c r="A1023" s="7">
        <v>2099</v>
      </c>
      <c r="B1023" s="7" t="str">
        <f>VLOOKUP(A1023,Data!$A$2:$L$4115,6,FALSE)</f>
        <v>successful</v>
      </c>
      <c r="C1023" s="7">
        <f>VLOOKUP(A1023,Data!$A$2:$L$4115,12,FALSE)</f>
        <v>63</v>
      </c>
      <c r="E1023" s="7">
        <v>2765</v>
      </c>
      <c r="F1023" s="7" t="str">
        <f>VLOOKUP(E1023,Data!$A$2:$L$4115,6,FALSE)</f>
        <v>failed</v>
      </c>
      <c r="G1023" s="7">
        <f>VLOOKUP(E1023,Data!$A$2:$L$4115,12,FALSE)</f>
        <v>0</v>
      </c>
    </row>
    <row r="1024" spans="1:7" x14ac:dyDescent="0.25">
      <c r="A1024" s="7">
        <v>2100</v>
      </c>
      <c r="B1024" s="7" t="str">
        <f>VLOOKUP(A1024,Data!$A$2:$L$4115,6,FALSE)</f>
        <v>successful</v>
      </c>
      <c r="C1024" s="7">
        <f>VLOOKUP(A1024,Data!$A$2:$L$4115,12,FALSE)</f>
        <v>27</v>
      </c>
      <c r="E1024" s="7">
        <v>2766</v>
      </c>
      <c r="F1024" s="7" t="str">
        <f>VLOOKUP(E1024,Data!$A$2:$L$4115,6,FALSE)</f>
        <v>failed</v>
      </c>
      <c r="G1024" s="7">
        <f>VLOOKUP(E1024,Data!$A$2:$L$4115,12,FALSE)</f>
        <v>4</v>
      </c>
    </row>
    <row r="1025" spans="1:7" x14ac:dyDescent="0.25">
      <c r="A1025" s="7">
        <v>2101</v>
      </c>
      <c r="B1025" s="7" t="str">
        <f>VLOOKUP(A1025,Data!$A$2:$L$4115,6,FALSE)</f>
        <v>successful</v>
      </c>
      <c r="C1025" s="7">
        <f>VLOOKUP(A1025,Data!$A$2:$L$4115,12,FALSE)</f>
        <v>44</v>
      </c>
      <c r="E1025" s="7">
        <v>2767</v>
      </c>
      <c r="F1025" s="7" t="str">
        <f>VLOOKUP(E1025,Data!$A$2:$L$4115,6,FALSE)</f>
        <v>failed</v>
      </c>
      <c r="G1025" s="7">
        <f>VLOOKUP(E1025,Data!$A$2:$L$4115,12,FALSE)</f>
        <v>3</v>
      </c>
    </row>
    <row r="1026" spans="1:7" x14ac:dyDescent="0.25">
      <c r="A1026" s="7">
        <v>2102</v>
      </c>
      <c r="B1026" s="7" t="str">
        <f>VLOOKUP(A1026,Data!$A$2:$L$4115,6,FALSE)</f>
        <v>successful</v>
      </c>
      <c r="C1026" s="7">
        <f>VLOOKUP(A1026,Data!$A$2:$L$4115,12,FALSE)</f>
        <v>38</v>
      </c>
      <c r="E1026" s="7">
        <v>2768</v>
      </c>
      <c r="F1026" s="7" t="str">
        <f>VLOOKUP(E1026,Data!$A$2:$L$4115,6,FALSE)</f>
        <v>failed</v>
      </c>
      <c r="G1026" s="7">
        <f>VLOOKUP(E1026,Data!$A$2:$L$4115,12,FALSE)</f>
        <v>34</v>
      </c>
    </row>
    <row r="1027" spans="1:7" x14ac:dyDescent="0.25">
      <c r="A1027" s="7">
        <v>2103</v>
      </c>
      <c r="B1027" s="7" t="str">
        <f>VLOOKUP(A1027,Data!$A$2:$L$4115,6,FALSE)</f>
        <v>successful</v>
      </c>
      <c r="C1027" s="7">
        <f>VLOOKUP(A1027,Data!$A$2:$L$4115,12,FALSE)</f>
        <v>115</v>
      </c>
      <c r="E1027" s="7">
        <v>2769</v>
      </c>
      <c r="F1027" s="7" t="str">
        <f>VLOOKUP(E1027,Data!$A$2:$L$4115,6,FALSE)</f>
        <v>failed</v>
      </c>
      <c r="G1027" s="7">
        <f>VLOOKUP(E1027,Data!$A$2:$L$4115,12,FALSE)</f>
        <v>2</v>
      </c>
    </row>
    <row r="1028" spans="1:7" x14ac:dyDescent="0.25">
      <c r="A1028" s="7">
        <v>2104</v>
      </c>
      <c r="B1028" s="7" t="str">
        <f>VLOOKUP(A1028,Data!$A$2:$L$4115,6,FALSE)</f>
        <v>successful</v>
      </c>
      <c r="C1028" s="7">
        <f>VLOOKUP(A1028,Data!$A$2:$L$4115,12,FALSE)</f>
        <v>37</v>
      </c>
      <c r="E1028" s="7">
        <v>2770</v>
      </c>
      <c r="F1028" s="7" t="str">
        <f>VLOOKUP(E1028,Data!$A$2:$L$4115,6,FALSE)</f>
        <v>failed</v>
      </c>
      <c r="G1028" s="7">
        <f>VLOOKUP(E1028,Data!$A$2:$L$4115,12,FALSE)</f>
        <v>33</v>
      </c>
    </row>
    <row r="1029" spans="1:7" x14ac:dyDescent="0.25">
      <c r="A1029" s="7">
        <v>2105</v>
      </c>
      <c r="B1029" s="7" t="str">
        <f>VLOOKUP(A1029,Data!$A$2:$L$4115,6,FALSE)</f>
        <v>successful</v>
      </c>
      <c r="C1029" s="7">
        <f>VLOOKUP(A1029,Data!$A$2:$L$4115,12,FALSE)</f>
        <v>99</v>
      </c>
      <c r="E1029" s="7">
        <v>2771</v>
      </c>
      <c r="F1029" s="7" t="str">
        <f>VLOOKUP(E1029,Data!$A$2:$L$4115,6,FALSE)</f>
        <v>failed</v>
      </c>
      <c r="G1029" s="7">
        <f>VLOOKUP(E1029,Data!$A$2:$L$4115,12,FALSE)</f>
        <v>0</v>
      </c>
    </row>
    <row r="1030" spans="1:7" x14ac:dyDescent="0.25">
      <c r="A1030" s="7">
        <v>2106</v>
      </c>
      <c r="B1030" s="7" t="str">
        <f>VLOOKUP(A1030,Data!$A$2:$L$4115,6,FALSE)</f>
        <v>successful</v>
      </c>
      <c r="C1030" s="7">
        <f>VLOOKUP(A1030,Data!$A$2:$L$4115,12,FALSE)</f>
        <v>44</v>
      </c>
      <c r="E1030" s="7">
        <v>2772</v>
      </c>
      <c r="F1030" s="7" t="str">
        <f>VLOOKUP(E1030,Data!$A$2:$L$4115,6,FALSE)</f>
        <v>failed</v>
      </c>
      <c r="G1030" s="7">
        <f>VLOOKUP(E1030,Data!$A$2:$L$4115,12,FALSE)</f>
        <v>0</v>
      </c>
    </row>
    <row r="1031" spans="1:7" x14ac:dyDescent="0.25">
      <c r="A1031" s="7">
        <v>2107</v>
      </c>
      <c r="B1031" s="7" t="str">
        <f>VLOOKUP(A1031,Data!$A$2:$L$4115,6,FALSE)</f>
        <v>successful</v>
      </c>
      <c r="C1031" s="7">
        <f>VLOOKUP(A1031,Data!$A$2:$L$4115,12,FALSE)</f>
        <v>58</v>
      </c>
      <c r="E1031" s="7">
        <v>2773</v>
      </c>
      <c r="F1031" s="7" t="str">
        <f>VLOOKUP(E1031,Data!$A$2:$L$4115,6,FALSE)</f>
        <v>failed</v>
      </c>
      <c r="G1031" s="7">
        <f>VLOOKUP(E1031,Data!$A$2:$L$4115,12,FALSE)</f>
        <v>1</v>
      </c>
    </row>
    <row r="1032" spans="1:7" x14ac:dyDescent="0.25">
      <c r="A1032" s="7">
        <v>2108</v>
      </c>
      <c r="B1032" s="7" t="str">
        <f>VLOOKUP(A1032,Data!$A$2:$L$4115,6,FALSE)</f>
        <v>successful</v>
      </c>
      <c r="C1032" s="7">
        <f>VLOOKUP(A1032,Data!$A$2:$L$4115,12,FALSE)</f>
        <v>191</v>
      </c>
      <c r="E1032" s="7">
        <v>2774</v>
      </c>
      <c r="F1032" s="7" t="str">
        <f>VLOOKUP(E1032,Data!$A$2:$L$4115,6,FALSE)</f>
        <v>failed</v>
      </c>
      <c r="G1032" s="7">
        <f>VLOOKUP(E1032,Data!$A$2:$L$4115,12,FALSE)</f>
        <v>13</v>
      </c>
    </row>
    <row r="1033" spans="1:7" x14ac:dyDescent="0.25">
      <c r="A1033" s="7">
        <v>2109</v>
      </c>
      <c r="B1033" s="7" t="str">
        <f>VLOOKUP(A1033,Data!$A$2:$L$4115,6,FALSE)</f>
        <v>successful</v>
      </c>
      <c r="C1033" s="7">
        <f>VLOOKUP(A1033,Data!$A$2:$L$4115,12,FALSE)</f>
        <v>40</v>
      </c>
      <c r="E1033" s="7">
        <v>2775</v>
      </c>
      <c r="F1033" s="7" t="str">
        <f>VLOOKUP(E1033,Data!$A$2:$L$4115,6,FALSE)</f>
        <v>failed</v>
      </c>
      <c r="G1033" s="7">
        <f>VLOOKUP(E1033,Data!$A$2:$L$4115,12,FALSE)</f>
        <v>2</v>
      </c>
    </row>
    <row r="1034" spans="1:7" x14ac:dyDescent="0.25">
      <c r="A1034" s="7">
        <v>2110</v>
      </c>
      <c r="B1034" s="7" t="str">
        <f>VLOOKUP(A1034,Data!$A$2:$L$4115,6,FALSE)</f>
        <v>successful</v>
      </c>
      <c r="C1034" s="7">
        <f>VLOOKUP(A1034,Data!$A$2:$L$4115,12,FALSE)</f>
        <v>38</v>
      </c>
      <c r="E1034" s="7">
        <v>2776</v>
      </c>
      <c r="F1034" s="7" t="str">
        <f>VLOOKUP(E1034,Data!$A$2:$L$4115,6,FALSE)</f>
        <v>failed</v>
      </c>
      <c r="G1034" s="7">
        <f>VLOOKUP(E1034,Data!$A$2:$L$4115,12,FALSE)</f>
        <v>36</v>
      </c>
    </row>
    <row r="1035" spans="1:7" x14ac:dyDescent="0.25">
      <c r="A1035" s="7">
        <v>2111</v>
      </c>
      <c r="B1035" s="7" t="str">
        <f>VLOOKUP(A1035,Data!$A$2:$L$4115,6,FALSE)</f>
        <v>successful</v>
      </c>
      <c r="C1035" s="7">
        <f>VLOOKUP(A1035,Data!$A$2:$L$4115,12,FALSE)</f>
        <v>39</v>
      </c>
      <c r="E1035" s="7">
        <v>2777</v>
      </c>
      <c r="F1035" s="7" t="str">
        <f>VLOOKUP(E1035,Data!$A$2:$L$4115,6,FALSE)</f>
        <v>failed</v>
      </c>
      <c r="G1035" s="7">
        <f>VLOOKUP(E1035,Data!$A$2:$L$4115,12,FALSE)</f>
        <v>1</v>
      </c>
    </row>
    <row r="1036" spans="1:7" x14ac:dyDescent="0.25">
      <c r="A1036" s="7">
        <v>2112</v>
      </c>
      <c r="B1036" s="7" t="str">
        <f>VLOOKUP(A1036,Data!$A$2:$L$4115,6,FALSE)</f>
        <v>successful</v>
      </c>
      <c r="C1036" s="7">
        <f>VLOOKUP(A1036,Data!$A$2:$L$4115,12,FALSE)</f>
        <v>11</v>
      </c>
      <c r="E1036" s="7">
        <v>2778</v>
      </c>
      <c r="F1036" s="7" t="str">
        <f>VLOOKUP(E1036,Data!$A$2:$L$4115,6,FALSE)</f>
        <v>failed</v>
      </c>
      <c r="G1036" s="7">
        <f>VLOOKUP(E1036,Data!$A$2:$L$4115,12,FALSE)</f>
        <v>15</v>
      </c>
    </row>
    <row r="1037" spans="1:7" x14ac:dyDescent="0.25">
      <c r="A1037" s="7">
        <v>2113</v>
      </c>
      <c r="B1037" s="7" t="str">
        <f>VLOOKUP(A1037,Data!$A$2:$L$4115,6,FALSE)</f>
        <v>successful</v>
      </c>
      <c r="C1037" s="7">
        <f>VLOOKUP(A1037,Data!$A$2:$L$4115,12,FALSE)</f>
        <v>107</v>
      </c>
      <c r="E1037" s="7">
        <v>2779</v>
      </c>
      <c r="F1037" s="7" t="str">
        <f>VLOOKUP(E1037,Data!$A$2:$L$4115,6,FALSE)</f>
        <v>failed</v>
      </c>
      <c r="G1037" s="7">
        <f>VLOOKUP(E1037,Data!$A$2:$L$4115,12,FALSE)</f>
        <v>1</v>
      </c>
    </row>
    <row r="1038" spans="1:7" x14ac:dyDescent="0.25">
      <c r="A1038" s="7">
        <v>2114</v>
      </c>
      <c r="B1038" s="7" t="str">
        <f>VLOOKUP(A1038,Data!$A$2:$L$4115,6,FALSE)</f>
        <v>successful</v>
      </c>
      <c r="C1038" s="7">
        <f>VLOOKUP(A1038,Data!$A$2:$L$4115,12,FALSE)</f>
        <v>147</v>
      </c>
      <c r="E1038" s="7">
        <v>2780</v>
      </c>
      <c r="F1038" s="7" t="str">
        <f>VLOOKUP(E1038,Data!$A$2:$L$4115,6,FALSE)</f>
        <v>failed</v>
      </c>
      <c r="G1038" s="7">
        <f>VLOOKUP(E1038,Data!$A$2:$L$4115,12,FALSE)</f>
        <v>0</v>
      </c>
    </row>
    <row r="1039" spans="1:7" x14ac:dyDescent="0.25">
      <c r="A1039" s="7">
        <v>2115</v>
      </c>
      <c r="B1039" s="7" t="str">
        <f>VLOOKUP(A1039,Data!$A$2:$L$4115,6,FALSE)</f>
        <v>successful</v>
      </c>
      <c r="C1039" s="7">
        <f>VLOOKUP(A1039,Data!$A$2:$L$4115,12,FALSE)</f>
        <v>36</v>
      </c>
      <c r="E1039" s="7">
        <v>2841</v>
      </c>
      <c r="F1039" s="7" t="str">
        <f>VLOOKUP(E1039,Data!$A$2:$L$4115,6,FALSE)</f>
        <v>failed</v>
      </c>
      <c r="G1039" s="7">
        <f>VLOOKUP(E1039,Data!$A$2:$L$4115,12,FALSE)</f>
        <v>1</v>
      </c>
    </row>
    <row r="1040" spans="1:7" x14ac:dyDescent="0.25">
      <c r="A1040" s="7">
        <v>2116</v>
      </c>
      <c r="B1040" s="7" t="str">
        <f>VLOOKUP(A1040,Data!$A$2:$L$4115,6,FALSE)</f>
        <v>successful</v>
      </c>
      <c r="C1040" s="7">
        <f>VLOOKUP(A1040,Data!$A$2:$L$4115,12,FALSE)</f>
        <v>92</v>
      </c>
      <c r="E1040" s="7">
        <v>2842</v>
      </c>
      <c r="F1040" s="7" t="str">
        <f>VLOOKUP(E1040,Data!$A$2:$L$4115,6,FALSE)</f>
        <v>failed</v>
      </c>
      <c r="G1040" s="7">
        <f>VLOOKUP(E1040,Data!$A$2:$L$4115,12,FALSE)</f>
        <v>0</v>
      </c>
    </row>
    <row r="1041" spans="1:7" x14ac:dyDescent="0.25">
      <c r="A1041" s="7">
        <v>2117</v>
      </c>
      <c r="B1041" s="7" t="str">
        <f>VLOOKUP(A1041,Data!$A$2:$L$4115,6,FALSE)</f>
        <v>successful</v>
      </c>
      <c r="C1041" s="7">
        <f>VLOOKUP(A1041,Data!$A$2:$L$4115,12,FALSE)</f>
        <v>35</v>
      </c>
      <c r="E1041" s="7">
        <v>2843</v>
      </c>
      <c r="F1041" s="7" t="str">
        <f>VLOOKUP(E1041,Data!$A$2:$L$4115,6,FALSE)</f>
        <v>failed</v>
      </c>
      <c r="G1041" s="7">
        <f>VLOOKUP(E1041,Data!$A$2:$L$4115,12,FALSE)</f>
        <v>0</v>
      </c>
    </row>
    <row r="1042" spans="1:7" x14ac:dyDescent="0.25">
      <c r="A1042" s="7">
        <v>2118</v>
      </c>
      <c r="B1042" s="7" t="str">
        <f>VLOOKUP(A1042,Data!$A$2:$L$4115,6,FALSE)</f>
        <v>successful</v>
      </c>
      <c r="C1042" s="7">
        <f>VLOOKUP(A1042,Data!$A$2:$L$4115,12,FALSE)</f>
        <v>17</v>
      </c>
      <c r="E1042" s="7">
        <v>2844</v>
      </c>
      <c r="F1042" s="7" t="str">
        <f>VLOOKUP(E1042,Data!$A$2:$L$4115,6,FALSE)</f>
        <v>failed</v>
      </c>
      <c r="G1042" s="7">
        <f>VLOOKUP(E1042,Data!$A$2:$L$4115,12,FALSE)</f>
        <v>1</v>
      </c>
    </row>
    <row r="1043" spans="1:7" x14ac:dyDescent="0.25">
      <c r="A1043" s="7">
        <v>2119</v>
      </c>
      <c r="B1043" s="7" t="str">
        <f>VLOOKUP(A1043,Data!$A$2:$L$4115,6,FALSE)</f>
        <v>successful</v>
      </c>
      <c r="C1043" s="7">
        <f>VLOOKUP(A1043,Data!$A$2:$L$4115,12,FALSE)</f>
        <v>22</v>
      </c>
      <c r="E1043" s="7">
        <v>2845</v>
      </c>
      <c r="F1043" s="7" t="str">
        <f>VLOOKUP(E1043,Data!$A$2:$L$4115,6,FALSE)</f>
        <v>failed</v>
      </c>
      <c r="G1043" s="7">
        <f>VLOOKUP(E1043,Data!$A$2:$L$4115,12,FALSE)</f>
        <v>39</v>
      </c>
    </row>
    <row r="1044" spans="1:7" x14ac:dyDescent="0.25">
      <c r="A1044" s="7">
        <v>2120</v>
      </c>
      <c r="B1044" s="7" t="str">
        <f>VLOOKUP(A1044,Data!$A$2:$L$4115,6,FALSE)</f>
        <v>successful</v>
      </c>
      <c r="C1044" s="7">
        <f>VLOOKUP(A1044,Data!$A$2:$L$4115,12,FALSE)</f>
        <v>69</v>
      </c>
      <c r="E1044" s="7">
        <v>2846</v>
      </c>
      <c r="F1044" s="7" t="str">
        <f>VLOOKUP(E1044,Data!$A$2:$L$4115,6,FALSE)</f>
        <v>failed</v>
      </c>
      <c r="G1044" s="7">
        <f>VLOOKUP(E1044,Data!$A$2:$L$4115,12,FALSE)</f>
        <v>0</v>
      </c>
    </row>
    <row r="1045" spans="1:7" x14ac:dyDescent="0.25">
      <c r="A1045" s="7">
        <v>2161</v>
      </c>
      <c r="B1045" s="7" t="str">
        <f>VLOOKUP(A1045,Data!$A$2:$L$4115,6,FALSE)</f>
        <v>successful</v>
      </c>
      <c r="C1045" s="7">
        <f>VLOOKUP(A1045,Data!$A$2:$L$4115,12,FALSE)</f>
        <v>13</v>
      </c>
      <c r="E1045" s="7">
        <v>2847</v>
      </c>
      <c r="F1045" s="7" t="str">
        <f>VLOOKUP(E1045,Data!$A$2:$L$4115,6,FALSE)</f>
        <v>failed</v>
      </c>
      <c r="G1045" s="7">
        <f>VLOOKUP(E1045,Data!$A$2:$L$4115,12,FALSE)</f>
        <v>0</v>
      </c>
    </row>
    <row r="1046" spans="1:7" x14ac:dyDescent="0.25">
      <c r="A1046" s="7">
        <v>2162</v>
      </c>
      <c r="B1046" s="7" t="str">
        <f>VLOOKUP(A1046,Data!$A$2:$L$4115,6,FALSE)</f>
        <v>successful</v>
      </c>
      <c r="C1046" s="7">
        <f>VLOOKUP(A1046,Data!$A$2:$L$4115,12,FALSE)</f>
        <v>58</v>
      </c>
      <c r="E1046" s="7">
        <v>2848</v>
      </c>
      <c r="F1046" s="7" t="str">
        <f>VLOOKUP(E1046,Data!$A$2:$L$4115,6,FALSE)</f>
        <v>failed</v>
      </c>
      <c r="G1046" s="7">
        <f>VLOOKUP(E1046,Data!$A$2:$L$4115,12,FALSE)</f>
        <v>3</v>
      </c>
    </row>
    <row r="1047" spans="1:7" x14ac:dyDescent="0.25">
      <c r="A1047" s="7">
        <v>2163</v>
      </c>
      <c r="B1047" s="7" t="str">
        <f>VLOOKUP(A1047,Data!$A$2:$L$4115,6,FALSE)</f>
        <v>successful</v>
      </c>
      <c r="C1047" s="7">
        <f>VLOOKUP(A1047,Data!$A$2:$L$4115,12,FALSE)</f>
        <v>44</v>
      </c>
      <c r="E1047" s="7">
        <v>2849</v>
      </c>
      <c r="F1047" s="7" t="str">
        <f>VLOOKUP(E1047,Data!$A$2:$L$4115,6,FALSE)</f>
        <v>failed</v>
      </c>
      <c r="G1047" s="7">
        <f>VLOOKUP(E1047,Data!$A$2:$L$4115,12,FALSE)</f>
        <v>1</v>
      </c>
    </row>
    <row r="1048" spans="1:7" x14ac:dyDescent="0.25">
      <c r="A1048" s="7">
        <v>2164</v>
      </c>
      <c r="B1048" s="7" t="str">
        <f>VLOOKUP(A1048,Data!$A$2:$L$4115,6,FALSE)</f>
        <v>successful</v>
      </c>
      <c r="C1048" s="7">
        <f>VLOOKUP(A1048,Data!$A$2:$L$4115,12,FALSE)</f>
        <v>83</v>
      </c>
      <c r="E1048" s="7">
        <v>2850</v>
      </c>
      <c r="F1048" s="7" t="str">
        <f>VLOOKUP(E1048,Data!$A$2:$L$4115,6,FALSE)</f>
        <v>failed</v>
      </c>
      <c r="G1048" s="7">
        <f>VLOOKUP(E1048,Data!$A$2:$L$4115,12,FALSE)</f>
        <v>13</v>
      </c>
    </row>
    <row r="1049" spans="1:7" x14ac:dyDescent="0.25">
      <c r="A1049" s="7">
        <v>2165</v>
      </c>
      <c r="B1049" s="7" t="str">
        <f>VLOOKUP(A1049,Data!$A$2:$L$4115,6,FALSE)</f>
        <v>successful</v>
      </c>
      <c r="C1049" s="7">
        <f>VLOOKUP(A1049,Data!$A$2:$L$4115,12,FALSE)</f>
        <v>117</v>
      </c>
      <c r="E1049" s="7">
        <v>2851</v>
      </c>
      <c r="F1049" s="7" t="str">
        <f>VLOOKUP(E1049,Data!$A$2:$L$4115,6,FALSE)</f>
        <v>failed</v>
      </c>
      <c r="G1049" s="7">
        <f>VLOOKUP(E1049,Data!$A$2:$L$4115,12,FALSE)</f>
        <v>0</v>
      </c>
    </row>
    <row r="1050" spans="1:7" x14ac:dyDescent="0.25">
      <c r="A1050" s="7">
        <v>2166</v>
      </c>
      <c r="B1050" s="7" t="str">
        <f>VLOOKUP(A1050,Data!$A$2:$L$4115,6,FALSE)</f>
        <v>successful</v>
      </c>
      <c r="C1050" s="7">
        <f>VLOOKUP(A1050,Data!$A$2:$L$4115,12,FALSE)</f>
        <v>32</v>
      </c>
      <c r="E1050" s="7">
        <v>2852</v>
      </c>
      <c r="F1050" s="7" t="str">
        <f>VLOOKUP(E1050,Data!$A$2:$L$4115,6,FALSE)</f>
        <v>failed</v>
      </c>
      <c r="G1050" s="7">
        <f>VLOOKUP(E1050,Data!$A$2:$L$4115,12,FALSE)</f>
        <v>6</v>
      </c>
    </row>
    <row r="1051" spans="1:7" x14ac:dyDescent="0.25">
      <c r="A1051" s="7">
        <v>2167</v>
      </c>
      <c r="B1051" s="7" t="str">
        <f>VLOOKUP(A1051,Data!$A$2:$L$4115,6,FALSE)</f>
        <v>successful</v>
      </c>
      <c r="C1051" s="7">
        <f>VLOOKUP(A1051,Data!$A$2:$L$4115,12,FALSE)</f>
        <v>8</v>
      </c>
      <c r="E1051" s="7">
        <v>2853</v>
      </c>
      <c r="F1051" s="7" t="str">
        <f>VLOOKUP(E1051,Data!$A$2:$L$4115,6,FALSE)</f>
        <v>failed</v>
      </c>
      <c r="G1051" s="7">
        <f>VLOOKUP(E1051,Data!$A$2:$L$4115,12,FALSE)</f>
        <v>0</v>
      </c>
    </row>
    <row r="1052" spans="1:7" x14ac:dyDescent="0.25">
      <c r="A1052" s="7">
        <v>2168</v>
      </c>
      <c r="B1052" s="7" t="str">
        <f>VLOOKUP(A1052,Data!$A$2:$L$4115,6,FALSE)</f>
        <v>successful</v>
      </c>
      <c r="C1052" s="7">
        <f>VLOOKUP(A1052,Data!$A$2:$L$4115,12,FALSE)</f>
        <v>340</v>
      </c>
      <c r="E1052" s="7">
        <v>2854</v>
      </c>
      <c r="F1052" s="7" t="str">
        <f>VLOOKUP(E1052,Data!$A$2:$L$4115,6,FALSE)</f>
        <v>failed</v>
      </c>
      <c r="G1052" s="7">
        <f>VLOOKUP(E1052,Data!$A$2:$L$4115,12,FALSE)</f>
        <v>14</v>
      </c>
    </row>
    <row r="1053" spans="1:7" x14ac:dyDescent="0.25">
      <c r="A1053" s="7">
        <v>2169</v>
      </c>
      <c r="B1053" s="7" t="str">
        <f>VLOOKUP(A1053,Data!$A$2:$L$4115,6,FALSE)</f>
        <v>successful</v>
      </c>
      <c r="C1053" s="7">
        <f>VLOOKUP(A1053,Data!$A$2:$L$4115,12,FALSE)</f>
        <v>7</v>
      </c>
      <c r="E1053" s="7">
        <v>2855</v>
      </c>
      <c r="F1053" s="7" t="str">
        <f>VLOOKUP(E1053,Data!$A$2:$L$4115,6,FALSE)</f>
        <v>failed</v>
      </c>
      <c r="G1053" s="7">
        <f>VLOOKUP(E1053,Data!$A$2:$L$4115,12,FALSE)</f>
        <v>5</v>
      </c>
    </row>
    <row r="1054" spans="1:7" x14ac:dyDescent="0.25">
      <c r="A1054" s="7">
        <v>2170</v>
      </c>
      <c r="B1054" s="7" t="str">
        <f>VLOOKUP(A1054,Data!$A$2:$L$4115,6,FALSE)</f>
        <v>successful</v>
      </c>
      <c r="C1054" s="7">
        <f>VLOOKUP(A1054,Data!$A$2:$L$4115,12,FALSE)</f>
        <v>19</v>
      </c>
      <c r="E1054" s="7">
        <v>2856</v>
      </c>
      <c r="F1054" s="7" t="str">
        <f>VLOOKUP(E1054,Data!$A$2:$L$4115,6,FALSE)</f>
        <v>failed</v>
      </c>
      <c r="G1054" s="7">
        <f>VLOOKUP(E1054,Data!$A$2:$L$4115,12,FALSE)</f>
        <v>6</v>
      </c>
    </row>
    <row r="1055" spans="1:7" x14ac:dyDescent="0.25">
      <c r="A1055" s="7">
        <v>2171</v>
      </c>
      <c r="B1055" s="7" t="str">
        <f>VLOOKUP(A1055,Data!$A$2:$L$4115,6,FALSE)</f>
        <v>successful</v>
      </c>
      <c r="C1055" s="7">
        <f>VLOOKUP(A1055,Data!$A$2:$L$4115,12,FALSE)</f>
        <v>47</v>
      </c>
      <c r="E1055" s="7">
        <v>2857</v>
      </c>
      <c r="F1055" s="7" t="str">
        <f>VLOOKUP(E1055,Data!$A$2:$L$4115,6,FALSE)</f>
        <v>failed</v>
      </c>
      <c r="G1055" s="7">
        <f>VLOOKUP(E1055,Data!$A$2:$L$4115,12,FALSE)</f>
        <v>15</v>
      </c>
    </row>
    <row r="1056" spans="1:7" x14ac:dyDescent="0.25">
      <c r="A1056" s="7">
        <v>2172</v>
      </c>
      <c r="B1056" s="7" t="str">
        <f>VLOOKUP(A1056,Data!$A$2:$L$4115,6,FALSE)</f>
        <v>successful</v>
      </c>
      <c r="C1056" s="7">
        <f>VLOOKUP(A1056,Data!$A$2:$L$4115,12,FALSE)</f>
        <v>13</v>
      </c>
      <c r="E1056" s="7">
        <v>2858</v>
      </c>
      <c r="F1056" s="7" t="str">
        <f>VLOOKUP(E1056,Data!$A$2:$L$4115,6,FALSE)</f>
        <v>failed</v>
      </c>
      <c r="G1056" s="7">
        <f>VLOOKUP(E1056,Data!$A$2:$L$4115,12,FALSE)</f>
        <v>0</v>
      </c>
    </row>
    <row r="1057" spans="1:7" x14ac:dyDescent="0.25">
      <c r="A1057" s="7">
        <v>2173</v>
      </c>
      <c r="B1057" s="7" t="str">
        <f>VLOOKUP(A1057,Data!$A$2:$L$4115,6,FALSE)</f>
        <v>successful</v>
      </c>
      <c r="C1057" s="7">
        <f>VLOOKUP(A1057,Data!$A$2:$L$4115,12,FALSE)</f>
        <v>90</v>
      </c>
      <c r="E1057" s="7">
        <v>2859</v>
      </c>
      <c r="F1057" s="7" t="str">
        <f>VLOOKUP(E1057,Data!$A$2:$L$4115,6,FALSE)</f>
        <v>failed</v>
      </c>
      <c r="G1057" s="7">
        <f>VLOOKUP(E1057,Data!$A$2:$L$4115,12,FALSE)</f>
        <v>1</v>
      </c>
    </row>
    <row r="1058" spans="1:7" x14ac:dyDescent="0.25">
      <c r="A1058" s="7">
        <v>2174</v>
      </c>
      <c r="B1058" s="7" t="str">
        <f>VLOOKUP(A1058,Data!$A$2:$L$4115,6,FALSE)</f>
        <v>successful</v>
      </c>
      <c r="C1058" s="7">
        <f>VLOOKUP(A1058,Data!$A$2:$L$4115,12,FALSE)</f>
        <v>63</v>
      </c>
      <c r="E1058" s="7">
        <v>2860</v>
      </c>
      <c r="F1058" s="7" t="str">
        <f>VLOOKUP(E1058,Data!$A$2:$L$4115,6,FALSE)</f>
        <v>failed</v>
      </c>
      <c r="G1058" s="7">
        <f>VLOOKUP(E1058,Data!$A$2:$L$4115,12,FALSE)</f>
        <v>9</v>
      </c>
    </row>
    <row r="1059" spans="1:7" x14ac:dyDescent="0.25">
      <c r="A1059" s="7">
        <v>2175</v>
      </c>
      <c r="B1059" s="7" t="str">
        <f>VLOOKUP(A1059,Data!$A$2:$L$4115,6,FALSE)</f>
        <v>successful</v>
      </c>
      <c r="C1059" s="7">
        <f>VLOOKUP(A1059,Data!$A$2:$L$4115,12,FALSE)</f>
        <v>26</v>
      </c>
      <c r="E1059" s="7">
        <v>2861</v>
      </c>
      <c r="F1059" s="7" t="str">
        <f>VLOOKUP(E1059,Data!$A$2:$L$4115,6,FALSE)</f>
        <v>failed</v>
      </c>
      <c r="G1059" s="7">
        <f>VLOOKUP(E1059,Data!$A$2:$L$4115,12,FALSE)</f>
        <v>3</v>
      </c>
    </row>
    <row r="1060" spans="1:7" x14ac:dyDescent="0.25">
      <c r="A1060" s="7">
        <v>2176</v>
      </c>
      <c r="B1060" s="7" t="str">
        <f>VLOOKUP(A1060,Data!$A$2:$L$4115,6,FALSE)</f>
        <v>successful</v>
      </c>
      <c r="C1060" s="7">
        <f>VLOOKUP(A1060,Data!$A$2:$L$4115,12,FALSE)</f>
        <v>71</v>
      </c>
      <c r="E1060" s="7">
        <v>2862</v>
      </c>
      <c r="F1060" s="7" t="str">
        <f>VLOOKUP(E1060,Data!$A$2:$L$4115,6,FALSE)</f>
        <v>failed</v>
      </c>
      <c r="G1060" s="7">
        <f>VLOOKUP(E1060,Data!$A$2:$L$4115,12,FALSE)</f>
        <v>3</v>
      </c>
    </row>
    <row r="1061" spans="1:7" x14ac:dyDescent="0.25">
      <c r="A1061" s="7">
        <v>2177</v>
      </c>
      <c r="B1061" s="7" t="str">
        <f>VLOOKUP(A1061,Data!$A$2:$L$4115,6,FALSE)</f>
        <v>successful</v>
      </c>
      <c r="C1061" s="7">
        <f>VLOOKUP(A1061,Data!$A$2:$L$4115,12,FALSE)</f>
        <v>38</v>
      </c>
      <c r="E1061" s="7">
        <v>2863</v>
      </c>
      <c r="F1061" s="7" t="str">
        <f>VLOOKUP(E1061,Data!$A$2:$L$4115,6,FALSE)</f>
        <v>failed</v>
      </c>
      <c r="G1061" s="7">
        <f>VLOOKUP(E1061,Data!$A$2:$L$4115,12,FALSE)</f>
        <v>1</v>
      </c>
    </row>
    <row r="1062" spans="1:7" x14ac:dyDescent="0.25">
      <c r="A1062" s="7">
        <v>2178</v>
      </c>
      <c r="B1062" s="7" t="str">
        <f>VLOOKUP(A1062,Data!$A$2:$L$4115,6,FALSE)</f>
        <v>successful</v>
      </c>
      <c r="C1062" s="7">
        <f>VLOOKUP(A1062,Data!$A$2:$L$4115,12,FALSE)</f>
        <v>859</v>
      </c>
      <c r="E1062" s="7">
        <v>2864</v>
      </c>
      <c r="F1062" s="7" t="str">
        <f>VLOOKUP(E1062,Data!$A$2:$L$4115,6,FALSE)</f>
        <v>failed</v>
      </c>
      <c r="G1062" s="7">
        <f>VLOOKUP(E1062,Data!$A$2:$L$4115,12,FALSE)</f>
        <v>3</v>
      </c>
    </row>
    <row r="1063" spans="1:7" x14ac:dyDescent="0.25">
      <c r="A1063" s="7">
        <v>2179</v>
      </c>
      <c r="B1063" s="7" t="str">
        <f>VLOOKUP(A1063,Data!$A$2:$L$4115,6,FALSE)</f>
        <v>successful</v>
      </c>
      <c r="C1063" s="7">
        <f>VLOOKUP(A1063,Data!$A$2:$L$4115,12,FALSE)</f>
        <v>21</v>
      </c>
      <c r="E1063" s="7">
        <v>2865</v>
      </c>
      <c r="F1063" s="7" t="str">
        <f>VLOOKUP(E1063,Data!$A$2:$L$4115,6,FALSE)</f>
        <v>failed</v>
      </c>
      <c r="G1063" s="7">
        <f>VLOOKUP(E1063,Data!$A$2:$L$4115,12,FALSE)</f>
        <v>0</v>
      </c>
    </row>
    <row r="1064" spans="1:7" x14ac:dyDescent="0.25">
      <c r="A1064" s="7">
        <v>2180</v>
      </c>
      <c r="B1064" s="7" t="str">
        <f>VLOOKUP(A1064,Data!$A$2:$L$4115,6,FALSE)</f>
        <v>successful</v>
      </c>
      <c r="C1064" s="7">
        <f>VLOOKUP(A1064,Data!$A$2:$L$4115,12,FALSE)</f>
        <v>78</v>
      </c>
      <c r="E1064" s="7">
        <v>2866</v>
      </c>
      <c r="F1064" s="7" t="str">
        <f>VLOOKUP(E1064,Data!$A$2:$L$4115,6,FALSE)</f>
        <v>failed</v>
      </c>
      <c r="G1064" s="7">
        <f>VLOOKUP(E1064,Data!$A$2:$L$4115,12,FALSE)</f>
        <v>2</v>
      </c>
    </row>
    <row r="1065" spans="1:7" x14ac:dyDescent="0.25">
      <c r="A1065" s="7">
        <v>2181</v>
      </c>
      <c r="B1065" s="7" t="str">
        <f>VLOOKUP(A1065,Data!$A$2:$L$4115,6,FALSE)</f>
        <v>successful</v>
      </c>
      <c r="C1065" s="7">
        <f>VLOOKUP(A1065,Data!$A$2:$L$4115,12,FALSE)</f>
        <v>53</v>
      </c>
      <c r="E1065" s="7">
        <v>2867</v>
      </c>
      <c r="F1065" s="7" t="str">
        <f>VLOOKUP(E1065,Data!$A$2:$L$4115,6,FALSE)</f>
        <v>failed</v>
      </c>
      <c r="G1065" s="7">
        <f>VLOOKUP(E1065,Data!$A$2:$L$4115,12,FALSE)</f>
        <v>10</v>
      </c>
    </row>
    <row r="1066" spans="1:7" x14ac:dyDescent="0.25">
      <c r="A1066" s="7">
        <v>2182</v>
      </c>
      <c r="B1066" s="7" t="str">
        <f>VLOOKUP(A1066,Data!$A$2:$L$4115,6,FALSE)</f>
        <v>successful</v>
      </c>
      <c r="C1066" s="7">
        <f>VLOOKUP(A1066,Data!$A$2:$L$4115,12,FALSE)</f>
        <v>356</v>
      </c>
      <c r="E1066" s="7">
        <v>2868</v>
      </c>
      <c r="F1066" s="7" t="str">
        <f>VLOOKUP(E1066,Data!$A$2:$L$4115,6,FALSE)</f>
        <v>failed</v>
      </c>
      <c r="G1066" s="7">
        <f>VLOOKUP(E1066,Data!$A$2:$L$4115,12,FALSE)</f>
        <v>60</v>
      </c>
    </row>
    <row r="1067" spans="1:7" x14ac:dyDescent="0.25">
      <c r="A1067" s="7">
        <v>2183</v>
      </c>
      <c r="B1067" s="7" t="str">
        <f>VLOOKUP(A1067,Data!$A$2:$L$4115,6,FALSE)</f>
        <v>successful</v>
      </c>
      <c r="C1067" s="7">
        <f>VLOOKUP(A1067,Data!$A$2:$L$4115,12,FALSE)</f>
        <v>279</v>
      </c>
      <c r="E1067" s="7">
        <v>2869</v>
      </c>
      <c r="F1067" s="7" t="str">
        <f>VLOOKUP(E1067,Data!$A$2:$L$4115,6,FALSE)</f>
        <v>failed</v>
      </c>
      <c r="G1067" s="7">
        <f>VLOOKUP(E1067,Data!$A$2:$L$4115,12,FALSE)</f>
        <v>5</v>
      </c>
    </row>
    <row r="1068" spans="1:7" x14ac:dyDescent="0.25">
      <c r="A1068" s="7">
        <v>2184</v>
      </c>
      <c r="B1068" s="7" t="str">
        <f>VLOOKUP(A1068,Data!$A$2:$L$4115,6,FALSE)</f>
        <v>successful</v>
      </c>
      <c r="C1068" s="7">
        <f>VLOOKUP(A1068,Data!$A$2:$L$4115,12,FALSE)</f>
        <v>266</v>
      </c>
      <c r="E1068" s="7">
        <v>2870</v>
      </c>
      <c r="F1068" s="7" t="str">
        <f>VLOOKUP(E1068,Data!$A$2:$L$4115,6,FALSE)</f>
        <v>failed</v>
      </c>
      <c r="G1068" s="7">
        <f>VLOOKUP(E1068,Data!$A$2:$L$4115,12,FALSE)</f>
        <v>9</v>
      </c>
    </row>
    <row r="1069" spans="1:7" x14ac:dyDescent="0.25">
      <c r="A1069" s="7">
        <v>2185</v>
      </c>
      <c r="B1069" s="7" t="str">
        <f>VLOOKUP(A1069,Data!$A$2:$L$4115,6,FALSE)</f>
        <v>successful</v>
      </c>
      <c r="C1069" s="7">
        <f>VLOOKUP(A1069,Data!$A$2:$L$4115,12,FALSE)</f>
        <v>623</v>
      </c>
      <c r="E1069" s="7">
        <v>2871</v>
      </c>
      <c r="F1069" s="7" t="str">
        <f>VLOOKUP(E1069,Data!$A$2:$L$4115,6,FALSE)</f>
        <v>failed</v>
      </c>
      <c r="G1069" s="7">
        <f>VLOOKUP(E1069,Data!$A$2:$L$4115,12,FALSE)</f>
        <v>13</v>
      </c>
    </row>
    <row r="1070" spans="1:7" x14ac:dyDescent="0.25">
      <c r="A1070" s="7">
        <v>2186</v>
      </c>
      <c r="B1070" s="7" t="str">
        <f>VLOOKUP(A1070,Data!$A$2:$L$4115,6,FALSE)</f>
        <v>successful</v>
      </c>
      <c r="C1070" s="7">
        <f>VLOOKUP(A1070,Data!$A$2:$L$4115,12,FALSE)</f>
        <v>392</v>
      </c>
      <c r="E1070" s="7">
        <v>2872</v>
      </c>
      <c r="F1070" s="7" t="str">
        <f>VLOOKUP(E1070,Data!$A$2:$L$4115,6,FALSE)</f>
        <v>failed</v>
      </c>
      <c r="G1070" s="7">
        <f>VLOOKUP(E1070,Data!$A$2:$L$4115,12,FALSE)</f>
        <v>0</v>
      </c>
    </row>
    <row r="1071" spans="1:7" x14ac:dyDescent="0.25">
      <c r="A1071" s="7">
        <v>2187</v>
      </c>
      <c r="B1071" s="7" t="str">
        <f>VLOOKUP(A1071,Data!$A$2:$L$4115,6,FALSE)</f>
        <v>successful</v>
      </c>
      <c r="C1071" s="7">
        <f>VLOOKUP(A1071,Data!$A$2:$L$4115,12,FALSE)</f>
        <v>3562</v>
      </c>
      <c r="E1071" s="7">
        <v>2873</v>
      </c>
      <c r="F1071" s="7" t="str">
        <f>VLOOKUP(E1071,Data!$A$2:$L$4115,6,FALSE)</f>
        <v>failed</v>
      </c>
      <c r="G1071" s="7">
        <f>VLOOKUP(E1071,Data!$A$2:$L$4115,12,FALSE)</f>
        <v>8</v>
      </c>
    </row>
    <row r="1072" spans="1:7" x14ac:dyDescent="0.25">
      <c r="A1072" s="7">
        <v>2188</v>
      </c>
      <c r="B1072" s="7" t="str">
        <f>VLOOKUP(A1072,Data!$A$2:$L$4115,6,FALSE)</f>
        <v>successful</v>
      </c>
      <c r="C1072" s="7">
        <f>VLOOKUP(A1072,Data!$A$2:$L$4115,12,FALSE)</f>
        <v>514</v>
      </c>
      <c r="E1072" s="7">
        <v>2874</v>
      </c>
      <c r="F1072" s="7" t="str">
        <f>VLOOKUP(E1072,Data!$A$2:$L$4115,6,FALSE)</f>
        <v>failed</v>
      </c>
      <c r="G1072" s="7">
        <f>VLOOKUP(E1072,Data!$A$2:$L$4115,12,FALSE)</f>
        <v>3</v>
      </c>
    </row>
    <row r="1073" spans="1:7" x14ac:dyDescent="0.25">
      <c r="A1073" s="7">
        <v>2189</v>
      </c>
      <c r="B1073" s="7" t="str">
        <f>VLOOKUP(A1073,Data!$A$2:$L$4115,6,FALSE)</f>
        <v>successful</v>
      </c>
      <c r="C1073" s="7">
        <f>VLOOKUP(A1073,Data!$A$2:$L$4115,12,FALSE)</f>
        <v>88</v>
      </c>
      <c r="E1073" s="7">
        <v>2875</v>
      </c>
      <c r="F1073" s="7" t="str">
        <f>VLOOKUP(E1073,Data!$A$2:$L$4115,6,FALSE)</f>
        <v>failed</v>
      </c>
      <c r="G1073" s="7">
        <f>VLOOKUP(E1073,Data!$A$2:$L$4115,12,FALSE)</f>
        <v>3</v>
      </c>
    </row>
    <row r="1074" spans="1:7" x14ac:dyDescent="0.25">
      <c r="A1074" s="7">
        <v>2190</v>
      </c>
      <c r="B1074" s="7" t="str">
        <f>VLOOKUP(A1074,Data!$A$2:$L$4115,6,FALSE)</f>
        <v>successful</v>
      </c>
      <c r="C1074" s="7">
        <f>VLOOKUP(A1074,Data!$A$2:$L$4115,12,FALSE)</f>
        <v>537</v>
      </c>
      <c r="E1074" s="7">
        <v>2876</v>
      </c>
      <c r="F1074" s="7" t="str">
        <f>VLOOKUP(E1074,Data!$A$2:$L$4115,6,FALSE)</f>
        <v>failed</v>
      </c>
      <c r="G1074" s="7">
        <f>VLOOKUP(E1074,Data!$A$2:$L$4115,12,FALSE)</f>
        <v>0</v>
      </c>
    </row>
    <row r="1075" spans="1:7" x14ac:dyDescent="0.25">
      <c r="A1075" s="7">
        <v>2191</v>
      </c>
      <c r="B1075" s="7" t="str">
        <f>VLOOKUP(A1075,Data!$A$2:$L$4115,6,FALSE)</f>
        <v>successful</v>
      </c>
      <c r="C1075" s="7">
        <f>VLOOKUP(A1075,Data!$A$2:$L$4115,12,FALSE)</f>
        <v>25</v>
      </c>
      <c r="E1075" s="7">
        <v>2877</v>
      </c>
      <c r="F1075" s="7" t="str">
        <f>VLOOKUP(E1075,Data!$A$2:$L$4115,6,FALSE)</f>
        <v>failed</v>
      </c>
      <c r="G1075" s="7">
        <f>VLOOKUP(E1075,Data!$A$2:$L$4115,12,FALSE)</f>
        <v>6</v>
      </c>
    </row>
    <row r="1076" spans="1:7" x14ac:dyDescent="0.25">
      <c r="A1076" s="7">
        <v>2192</v>
      </c>
      <c r="B1076" s="7" t="str">
        <f>VLOOKUP(A1076,Data!$A$2:$L$4115,6,FALSE)</f>
        <v>successful</v>
      </c>
      <c r="C1076" s="7">
        <f>VLOOKUP(A1076,Data!$A$2:$L$4115,12,FALSE)</f>
        <v>3238</v>
      </c>
      <c r="E1076" s="7">
        <v>2878</v>
      </c>
      <c r="F1076" s="7" t="str">
        <f>VLOOKUP(E1076,Data!$A$2:$L$4115,6,FALSE)</f>
        <v>failed</v>
      </c>
      <c r="G1076" s="7">
        <f>VLOOKUP(E1076,Data!$A$2:$L$4115,12,FALSE)</f>
        <v>4</v>
      </c>
    </row>
    <row r="1077" spans="1:7" x14ac:dyDescent="0.25">
      <c r="A1077" s="7">
        <v>2193</v>
      </c>
      <c r="B1077" s="7" t="str">
        <f>VLOOKUP(A1077,Data!$A$2:$L$4115,6,FALSE)</f>
        <v>successful</v>
      </c>
      <c r="C1077" s="7">
        <f>VLOOKUP(A1077,Data!$A$2:$L$4115,12,FALSE)</f>
        <v>897</v>
      </c>
      <c r="E1077" s="7">
        <v>2879</v>
      </c>
      <c r="F1077" s="7" t="str">
        <f>VLOOKUP(E1077,Data!$A$2:$L$4115,6,FALSE)</f>
        <v>failed</v>
      </c>
      <c r="G1077" s="7">
        <f>VLOOKUP(E1077,Data!$A$2:$L$4115,12,FALSE)</f>
        <v>1</v>
      </c>
    </row>
    <row r="1078" spans="1:7" x14ac:dyDescent="0.25">
      <c r="A1078" s="7">
        <v>2194</v>
      </c>
      <c r="B1078" s="7" t="str">
        <f>VLOOKUP(A1078,Data!$A$2:$L$4115,6,FALSE)</f>
        <v>successful</v>
      </c>
      <c r="C1078" s="7">
        <f>VLOOKUP(A1078,Data!$A$2:$L$4115,12,FALSE)</f>
        <v>878</v>
      </c>
      <c r="E1078" s="7">
        <v>2880</v>
      </c>
      <c r="F1078" s="7" t="str">
        <f>VLOOKUP(E1078,Data!$A$2:$L$4115,6,FALSE)</f>
        <v>failed</v>
      </c>
      <c r="G1078" s="7">
        <f>VLOOKUP(E1078,Data!$A$2:$L$4115,12,FALSE)</f>
        <v>29</v>
      </c>
    </row>
    <row r="1079" spans="1:7" x14ac:dyDescent="0.25">
      <c r="A1079" s="7">
        <v>2195</v>
      </c>
      <c r="B1079" s="7" t="str">
        <f>VLOOKUP(A1079,Data!$A$2:$L$4115,6,FALSE)</f>
        <v>successful</v>
      </c>
      <c r="C1079" s="7">
        <f>VLOOKUP(A1079,Data!$A$2:$L$4115,12,FALSE)</f>
        <v>115</v>
      </c>
      <c r="E1079" s="7">
        <v>2881</v>
      </c>
      <c r="F1079" s="7" t="str">
        <f>VLOOKUP(E1079,Data!$A$2:$L$4115,6,FALSE)</f>
        <v>failed</v>
      </c>
      <c r="G1079" s="7">
        <f>VLOOKUP(E1079,Data!$A$2:$L$4115,12,FALSE)</f>
        <v>0</v>
      </c>
    </row>
    <row r="1080" spans="1:7" x14ac:dyDescent="0.25">
      <c r="A1080" s="7">
        <v>2196</v>
      </c>
      <c r="B1080" s="7" t="str">
        <f>VLOOKUP(A1080,Data!$A$2:$L$4115,6,FALSE)</f>
        <v>successful</v>
      </c>
      <c r="C1080" s="7">
        <f>VLOOKUP(A1080,Data!$A$2:$L$4115,12,FALSE)</f>
        <v>234</v>
      </c>
      <c r="E1080" s="7">
        <v>2882</v>
      </c>
      <c r="F1080" s="7" t="str">
        <f>VLOOKUP(E1080,Data!$A$2:$L$4115,6,FALSE)</f>
        <v>failed</v>
      </c>
      <c r="G1080" s="7">
        <f>VLOOKUP(E1080,Data!$A$2:$L$4115,12,FALSE)</f>
        <v>4</v>
      </c>
    </row>
    <row r="1081" spans="1:7" x14ac:dyDescent="0.25">
      <c r="A1081" s="7">
        <v>2197</v>
      </c>
      <c r="B1081" s="7" t="str">
        <f>VLOOKUP(A1081,Data!$A$2:$L$4115,6,FALSE)</f>
        <v>successful</v>
      </c>
      <c r="C1081" s="7">
        <f>VLOOKUP(A1081,Data!$A$2:$L$4115,12,FALSE)</f>
        <v>4330</v>
      </c>
      <c r="E1081" s="7">
        <v>2883</v>
      </c>
      <c r="F1081" s="7" t="str">
        <f>VLOOKUP(E1081,Data!$A$2:$L$4115,6,FALSE)</f>
        <v>failed</v>
      </c>
      <c r="G1081" s="7">
        <f>VLOOKUP(E1081,Data!$A$2:$L$4115,12,FALSE)</f>
        <v>5</v>
      </c>
    </row>
    <row r="1082" spans="1:7" x14ac:dyDescent="0.25">
      <c r="A1082" s="7">
        <v>2198</v>
      </c>
      <c r="B1082" s="7" t="str">
        <f>VLOOKUP(A1082,Data!$A$2:$L$4115,6,FALSE)</f>
        <v>successful</v>
      </c>
      <c r="C1082" s="7">
        <f>VLOOKUP(A1082,Data!$A$2:$L$4115,12,FALSE)</f>
        <v>651</v>
      </c>
      <c r="E1082" s="7">
        <v>2884</v>
      </c>
      <c r="F1082" s="7" t="str">
        <f>VLOOKUP(E1082,Data!$A$2:$L$4115,6,FALSE)</f>
        <v>failed</v>
      </c>
      <c r="G1082" s="7">
        <f>VLOOKUP(E1082,Data!$A$2:$L$4115,12,FALSE)</f>
        <v>4</v>
      </c>
    </row>
    <row r="1083" spans="1:7" x14ac:dyDescent="0.25">
      <c r="A1083" s="7">
        <v>2199</v>
      </c>
      <c r="B1083" s="7" t="str">
        <f>VLOOKUP(A1083,Data!$A$2:$L$4115,6,FALSE)</f>
        <v>successful</v>
      </c>
      <c r="C1083" s="7">
        <f>VLOOKUP(A1083,Data!$A$2:$L$4115,12,FALSE)</f>
        <v>251</v>
      </c>
      <c r="E1083" s="7">
        <v>2885</v>
      </c>
      <c r="F1083" s="7" t="str">
        <f>VLOOKUP(E1083,Data!$A$2:$L$4115,6,FALSE)</f>
        <v>failed</v>
      </c>
      <c r="G1083" s="7">
        <f>VLOOKUP(E1083,Data!$A$2:$L$4115,12,FALSE)</f>
        <v>5</v>
      </c>
    </row>
    <row r="1084" spans="1:7" x14ac:dyDescent="0.25">
      <c r="A1084" s="7">
        <v>2200</v>
      </c>
      <c r="B1084" s="7" t="str">
        <f>VLOOKUP(A1084,Data!$A$2:$L$4115,6,FALSE)</f>
        <v>successful</v>
      </c>
      <c r="C1084" s="7">
        <f>VLOOKUP(A1084,Data!$A$2:$L$4115,12,FALSE)</f>
        <v>263</v>
      </c>
      <c r="E1084" s="7">
        <v>2886</v>
      </c>
      <c r="F1084" s="7" t="str">
        <f>VLOOKUP(E1084,Data!$A$2:$L$4115,6,FALSE)</f>
        <v>failed</v>
      </c>
      <c r="G1084" s="7">
        <f>VLOOKUP(E1084,Data!$A$2:$L$4115,12,FALSE)</f>
        <v>1</v>
      </c>
    </row>
    <row r="1085" spans="1:7" x14ac:dyDescent="0.25">
      <c r="A1085" s="7">
        <v>2201</v>
      </c>
      <c r="B1085" s="7" t="str">
        <f>VLOOKUP(A1085,Data!$A$2:$L$4115,6,FALSE)</f>
        <v>successful</v>
      </c>
      <c r="C1085" s="7">
        <f>VLOOKUP(A1085,Data!$A$2:$L$4115,12,FALSE)</f>
        <v>28</v>
      </c>
      <c r="E1085" s="7">
        <v>2887</v>
      </c>
      <c r="F1085" s="7" t="str">
        <f>VLOOKUP(E1085,Data!$A$2:$L$4115,6,FALSE)</f>
        <v>failed</v>
      </c>
      <c r="G1085" s="7">
        <f>VLOOKUP(E1085,Data!$A$2:$L$4115,12,FALSE)</f>
        <v>1</v>
      </c>
    </row>
    <row r="1086" spans="1:7" x14ac:dyDescent="0.25">
      <c r="A1086" s="7">
        <v>2202</v>
      </c>
      <c r="B1086" s="7" t="str">
        <f>VLOOKUP(A1086,Data!$A$2:$L$4115,6,FALSE)</f>
        <v>successful</v>
      </c>
      <c r="C1086" s="7">
        <f>VLOOKUP(A1086,Data!$A$2:$L$4115,12,FALSE)</f>
        <v>721</v>
      </c>
      <c r="E1086" s="7">
        <v>2888</v>
      </c>
      <c r="F1086" s="7" t="str">
        <f>VLOOKUP(E1086,Data!$A$2:$L$4115,6,FALSE)</f>
        <v>failed</v>
      </c>
      <c r="G1086" s="7">
        <f>VLOOKUP(E1086,Data!$A$2:$L$4115,12,FALSE)</f>
        <v>0</v>
      </c>
    </row>
    <row r="1087" spans="1:7" x14ac:dyDescent="0.25">
      <c r="A1087" s="7">
        <v>2203</v>
      </c>
      <c r="B1087" s="7" t="str">
        <f>VLOOKUP(A1087,Data!$A$2:$L$4115,6,FALSE)</f>
        <v>successful</v>
      </c>
      <c r="C1087" s="7">
        <f>VLOOKUP(A1087,Data!$A$2:$L$4115,12,FALSE)</f>
        <v>50</v>
      </c>
      <c r="E1087" s="7">
        <v>2889</v>
      </c>
      <c r="F1087" s="7" t="str">
        <f>VLOOKUP(E1087,Data!$A$2:$L$4115,6,FALSE)</f>
        <v>failed</v>
      </c>
      <c r="G1087" s="7">
        <f>VLOOKUP(E1087,Data!$A$2:$L$4115,12,FALSE)</f>
        <v>14</v>
      </c>
    </row>
    <row r="1088" spans="1:7" x14ac:dyDescent="0.25">
      <c r="A1088" s="7">
        <v>2204</v>
      </c>
      <c r="B1088" s="7" t="str">
        <f>VLOOKUP(A1088,Data!$A$2:$L$4115,6,FALSE)</f>
        <v>successful</v>
      </c>
      <c r="C1088" s="7">
        <f>VLOOKUP(A1088,Data!$A$2:$L$4115,12,FALSE)</f>
        <v>73</v>
      </c>
      <c r="E1088" s="7">
        <v>2890</v>
      </c>
      <c r="F1088" s="7" t="str">
        <f>VLOOKUP(E1088,Data!$A$2:$L$4115,6,FALSE)</f>
        <v>failed</v>
      </c>
      <c r="G1088" s="7">
        <f>VLOOKUP(E1088,Data!$A$2:$L$4115,12,FALSE)</f>
        <v>3</v>
      </c>
    </row>
    <row r="1089" spans="1:7" x14ac:dyDescent="0.25">
      <c r="A1089" s="7">
        <v>2205</v>
      </c>
      <c r="B1089" s="7" t="str">
        <f>VLOOKUP(A1089,Data!$A$2:$L$4115,6,FALSE)</f>
        <v>successful</v>
      </c>
      <c r="C1089" s="7">
        <f>VLOOKUP(A1089,Data!$A$2:$L$4115,12,FALSE)</f>
        <v>27</v>
      </c>
      <c r="E1089" s="7">
        <v>2891</v>
      </c>
      <c r="F1089" s="7" t="str">
        <f>VLOOKUP(E1089,Data!$A$2:$L$4115,6,FALSE)</f>
        <v>failed</v>
      </c>
      <c r="G1089" s="7">
        <f>VLOOKUP(E1089,Data!$A$2:$L$4115,12,FALSE)</f>
        <v>10</v>
      </c>
    </row>
    <row r="1090" spans="1:7" x14ac:dyDescent="0.25">
      <c r="A1090" s="7">
        <v>2206</v>
      </c>
      <c r="B1090" s="7" t="str">
        <f>VLOOKUP(A1090,Data!$A$2:$L$4115,6,FALSE)</f>
        <v>successful</v>
      </c>
      <c r="C1090" s="7">
        <f>VLOOKUP(A1090,Data!$A$2:$L$4115,12,FALSE)</f>
        <v>34</v>
      </c>
      <c r="E1090" s="7">
        <v>2892</v>
      </c>
      <c r="F1090" s="7" t="str">
        <f>VLOOKUP(E1090,Data!$A$2:$L$4115,6,FALSE)</f>
        <v>failed</v>
      </c>
      <c r="G1090" s="7">
        <f>VLOOKUP(E1090,Data!$A$2:$L$4115,12,FALSE)</f>
        <v>17</v>
      </c>
    </row>
    <row r="1091" spans="1:7" x14ac:dyDescent="0.25">
      <c r="A1091" s="7">
        <v>2207</v>
      </c>
      <c r="B1091" s="7" t="str">
        <f>VLOOKUP(A1091,Data!$A$2:$L$4115,6,FALSE)</f>
        <v>successful</v>
      </c>
      <c r="C1091" s="7">
        <f>VLOOKUP(A1091,Data!$A$2:$L$4115,12,FALSE)</f>
        <v>7</v>
      </c>
      <c r="E1091" s="7">
        <v>2893</v>
      </c>
      <c r="F1091" s="7" t="str">
        <f>VLOOKUP(E1091,Data!$A$2:$L$4115,6,FALSE)</f>
        <v>failed</v>
      </c>
      <c r="G1091" s="7">
        <f>VLOOKUP(E1091,Data!$A$2:$L$4115,12,FALSE)</f>
        <v>2</v>
      </c>
    </row>
    <row r="1092" spans="1:7" x14ac:dyDescent="0.25">
      <c r="A1092" s="7">
        <v>2208</v>
      </c>
      <c r="B1092" s="7" t="str">
        <f>VLOOKUP(A1092,Data!$A$2:$L$4115,6,FALSE)</f>
        <v>successful</v>
      </c>
      <c r="C1092" s="7">
        <f>VLOOKUP(A1092,Data!$A$2:$L$4115,12,FALSE)</f>
        <v>24</v>
      </c>
      <c r="E1092" s="7">
        <v>2894</v>
      </c>
      <c r="F1092" s="7" t="str">
        <f>VLOOKUP(E1092,Data!$A$2:$L$4115,6,FALSE)</f>
        <v>failed</v>
      </c>
      <c r="G1092" s="7">
        <f>VLOOKUP(E1092,Data!$A$2:$L$4115,12,FALSE)</f>
        <v>0</v>
      </c>
    </row>
    <row r="1093" spans="1:7" x14ac:dyDescent="0.25">
      <c r="A1093" s="7">
        <v>2209</v>
      </c>
      <c r="B1093" s="7" t="str">
        <f>VLOOKUP(A1093,Data!$A$2:$L$4115,6,FALSE)</f>
        <v>successful</v>
      </c>
      <c r="C1093" s="7">
        <f>VLOOKUP(A1093,Data!$A$2:$L$4115,12,FALSE)</f>
        <v>15</v>
      </c>
      <c r="E1093" s="7">
        <v>2895</v>
      </c>
      <c r="F1093" s="7" t="str">
        <f>VLOOKUP(E1093,Data!$A$2:$L$4115,6,FALSE)</f>
        <v>failed</v>
      </c>
      <c r="G1093" s="7">
        <f>VLOOKUP(E1093,Data!$A$2:$L$4115,12,FALSE)</f>
        <v>4</v>
      </c>
    </row>
    <row r="1094" spans="1:7" x14ac:dyDescent="0.25">
      <c r="A1094" s="7">
        <v>2210</v>
      </c>
      <c r="B1094" s="7" t="str">
        <f>VLOOKUP(A1094,Data!$A$2:$L$4115,6,FALSE)</f>
        <v>successful</v>
      </c>
      <c r="C1094" s="7">
        <f>VLOOKUP(A1094,Data!$A$2:$L$4115,12,FALSE)</f>
        <v>72</v>
      </c>
      <c r="E1094" s="7">
        <v>2896</v>
      </c>
      <c r="F1094" s="7" t="str">
        <f>VLOOKUP(E1094,Data!$A$2:$L$4115,6,FALSE)</f>
        <v>failed</v>
      </c>
      <c r="G1094" s="7">
        <f>VLOOKUP(E1094,Data!$A$2:$L$4115,12,FALSE)</f>
        <v>12</v>
      </c>
    </row>
    <row r="1095" spans="1:7" x14ac:dyDescent="0.25">
      <c r="A1095" s="7">
        <v>2211</v>
      </c>
      <c r="B1095" s="7" t="str">
        <f>VLOOKUP(A1095,Data!$A$2:$L$4115,6,FALSE)</f>
        <v>successful</v>
      </c>
      <c r="C1095" s="7">
        <f>VLOOKUP(A1095,Data!$A$2:$L$4115,12,FALSE)</f>
        <v>120</v>
      </c>
      <c r="E1095" s="7">
        <v>2897</v>
      </c>
      <c r="F1095" s="7" t="str">
        <f>VLOOKUP(E1095,Data!$A$2:$L$4115,6,FALSE)</f>
        <v>failed</v>
      </c>
      <c r="G1095" s="7">
        <f>VLOOKUP(E1095,Data!$A$2:$L$4115,12,FALSE)</f>
        <v>3</v>
      </c>
    </row>
    <row r="1096" spans="1:7" x14ac:dyDescent="0.25">
      <c r="A1096" s="7">
        <v>2212</v>
      </c>
      <c r="B1096" s="7" t="str">
        <f>VLOOKUP(A1096,Data!$A$2:$L$4115,6,FALSE)</f>
        <v>successful</v>
      </c>
      <c r="C1096" s="7">
        <f>VLOOKUP(A1096,Data!$A$2:$L$4115,12,FALSE)</f>
        <v>123</v>
      </c>
      <c r="E1096" s="7">
        <v>2898</v>
      </c>
      <c r="F1096" s="7" t="str">
        <f>VLOOKUP(E1096,Data!$A$2:$L$4115,6,FALSE)</f>
        <v>failed</v>
      </c>
      <c r="G1096" s="7">
        <f>VLOOKUP(E1096,Data!$A$2:$L$4115,12,FALSE)</f>
        <v>12</v>
      </c>
    </row>
    <row r="1097" spans="1:7" x14ac:dyDescent="0.25">
      <c r="A1097" s="7">
        <v>2213</v>
      </c>
      <c r="B1097" s="7" t="str">
        <f>VLOOKUP(A1097,Data!$A$2:$L$4115,6,FALSE)</f>
        <v>successful</v>
      </c>
      <c r="C1097" s="7">
        <f>VLOOKUP(A1097,Data!$A$2:$L$4115,12,FALSE)</f>
        <v>1</v>
      </c>
      <c r="E1097" s="7">
        <v>2899</v>
      </c>
      <c r="F1097" s="7" t="str">
        <f>VLOOKUP(E1097,Data!$A$2:$L$4115,6,FALSE)</f>
        <v>failed</v>
      </c>
      <c r="G1097" s="7">
        <f>VLOOKUP(E1097,Data!$A$2:$L$4115,12,FALSE)</f>
        <v>0</v>
      </c>
    </row>
    <row r="1098" spans="1:7" x14ac:dyDescent="0.25">
      <c r="A1098" s="7">
        <v>2214</v>
      </c>
      <c r="B1098" s="7" t="str">
        <f>VLOOKUP(A1098,Data!$A$2:$L$4115,6,FALSE)</f>
        <v>successful</v>
      </c>
      <c r="C1098" s="7">
        <f>VLOOKUP(A1098,Data!$A$2:$L$4115,12,FALSE)</f>
        <v>24</v>
      </c>
      <c r="E1098" s="7">
        <v>2900</v>
      </c>
      <c r="F1098" s="7" t="str">
        <f>VLOOKUP(E1098,Data!$A$2:$L$4115,6,FALSE)</f>
        <v>failed</v>
      </c>
      <c r="G1098" s="7">
        <f>VLOOKUP(E1098,Data!$A$2:$L$4115,12,FALSE)</f>
        <v>7</v>
      </c>
    </row>
    <row r="1099" spans="1:7" x14ac:dyDescent="0.25">
      <c r="A1099" s="7">
        <v>2215</v>
      </c>
      <c r="B1099" s="7" t="str">
        <f>VLOOKUP(A1099,Data!$A$2:$L$4115,6,FALSE)</f>
        <v>successful</v>
      </c>
      <c r="C1099" s="7">
        <f>VLOOKUP(A1099,Data!$A$2:$L$4115,12,FALSE)</f>
        <v>33</v>
      </c>
      <c r="E1099" s="7">
        <v>2901</v>
      </c>
      <c r="F1099" s="7" t="str">
        <f>VLOOKUP(E1099,Data!$A$2:$L$4115,6,FALSE)</f>
        <v>failed</v>
      </c>
      <c r="G1099" s="7">
        <f>VLOOKUP(E1099,Data!$A$2:$L$4115,12,FALSE)</f>
        <v>2</v>
      </c>
    </row>
    <row r="1100" spans="1:7" x14ac:dyDescent="0.25">
      <c r="A1100" s="7">
        <v>2216</v>
      </c>
      <c r="B1100" s="7" t="str">
        <f>VLOOKUP(A1100,Data!$A$2:$L$4115,6,FALSE)</f>
        <v>successful</v>
      </c>
      <c r="C1100" s="7">
        <f>VLOOKUP(A1100,Data!$A$2:$L$4115,12,FALSE)</f>
        <v>14</v>
      </c>
      <c r="E1100" s="7">
        <v>2902</v>
      </c>
      <c r="F1100" s="7" t="str">
        <f>VLOOKUP(E1100,Data!$A$2:$L$4115,6,FALSE)</f>
        <v>failed</v>
      </c>
      <c r="G1100" s="7">
        <f>VLOOKUP(E1100,Data!$A$2:$L$4115,12,FALSE)</f>
        <v>1</v>
      </c>
    </row>
    <row r="1101" spans="1:7" x14ac:dyDescent="0.25">
      <c r="A1101" s="7">
        <v>2217</v>
      </c>
      <c r="B1101" s="7" t="str">
        <f>VLOOKUP(A1101,Data!$A$2:$L$4115,6,FALSE)</f>
        <v>successful</v>
      </c>
      <c r="C1101" s="7">
        <f>VLOOKUP(A1101,Data!$A$2:$L$4115,12,FALSE)</f>
        <v>9</v>
      </c>
      <c r="E1101" s="7">
        <v>2903</v>
      </c>
      <c r="F1101" s="7" t="str">
        <f>VLOOKUP(E1101,Data!$A$2:$L$4115,6,FALSE)</f>
        <v>failed</v>
      </c>
      <c r="G1101" s="7">
        <f>VLOOKUP(E1101,Data!$A$2:$L$4115,12,FALSE)</f>
        <v>4</v>
      </c>
    </row>
    <row r="1102" spans="1:7" x14ac:dyDescent="0.25">
      <c r="A1102" s="7">
        <v>2218</v>
      </c>
      <c r="B1102" s="7" t="str">
        <f>VLOOKUP(A1102,Data!$A$2:$L$4115,6,FALSE)</f>
        <v>successful</v>
      </c>
      <c r="C1102" s="7">
        <f>VLOOKUP(A1102,Data!$A$2:$L$4115,12,FALSE)</f>
        <v>76</v>
      </c>
      <c r="E1102" s="7">
        <v>2904</v>
      </c>
      <c r="F1102" s="7" t="str">
        <f>VLOOKUP(E1102,Data!$A$2:$L$4115,6,FALSE)</f>
        <v>failed</v>
      </c>
      <c r="G1102" s="7">
        <f>VLOOKUP(E1102,Data!$A$2:$L$4115,12,FALSE)</f>
        <v>4</v>
      </c>
    </row>
    <row r="1103" spans="1:7" x14ac:dyDescent="0.25">
      <c r="A1103" s="7">
        <v>2219</v>
      </c>
      <c r="B1103" s="7" t="str">
        <f>VLOOKUP(A1103,Data!$A$2:$L$4115,6,FALSE)</f>
        <v>successful</v>
      </c>
      <c r="C1103" s="7">
        <f>VLOOKUP(A1103,Data!$A$2:$L$4115,12,FALSE)</f>
        <v>19</v>
      </c>
      <c r="E1103" s="7">
        <v>2905</v>
      </c>
      <c r="F1103" s="7" t="str">
        <f>VLOOKUP(E1103,Data!$A$2:$L$4115,6,FALSE)</f>
        <v>failed</v>
      </c>
      <c r="G1103" s="7">
        <f>VLOOKUP(E1103,Data!$A$2:$L$4115,12,FALSE)</f>
        <v>17</v>
      </c>
    </row>
    <row r="1104" spans="1:7" x14ac:dyDescent="0.25">
      <c r="A1104" s="7">
        <v>2220</v>
      </c>
      <c r="B1104" s="7" t="str">
        <f>VLOOKUP(A1104,Data!$A$2:$L$4115,6,FALSE)</f>
        <v>successful</v>
      </c>
      <c r="C1104" s="7">
        <f>VLOOKUP(A1104,Data!$A$2:$L$4115,12,FALSE)</f>
        <v>69</v>
      </c>
      <c r="E1104" s="7">
        <v>2906</v>
      </c>
      <c r="F1104" s="7" t="str">
        <f>VLOOKUP(E1104,Data!$A$2:$L$4115,6,FALSE)</f>
        <v>failed</v>
      </c>
      <c r="G1104" s="7">
        <f>VLOOKUP(E1104,Data!$A$2:$L$4115,12,FALSE)</f>
        <v>7</v>
      </c>
    </row>
    <row r="1105" spans="1:7" x14ac:dyDescent="0.25">
      <c r="A1105" s="7">
        <v>2221</v>
      </c>
      <c r="B1105" s="7" t="str">
        <f>VLOOKUP(A1105,Data!$A$2:$L$4115,6,FALSE)</f>
        <v>successful</v>
      </c>
      <c r="C1105" s="7">
        <f>VLOOKUP(A1105,Data!$A$2:$L$4115,12,FALSE)</f>
        <v>218</v>
      </c>
      <c r="E1105" s="7">
        <v>2907</v>
      </c>
      <c r="F1105" s="7" t="str">
        <f>VLOOKUP(E1105,Data!$A$2:$L$4115,6,FALSE)</f>
        <v>failed</v>
      </c>
      <c r="G1105" s="7">
        <f>VLOOKUP(E1105,Data!$A$2:$L$4115,12,FALSE)</f>
        <v>2</v>
      </c>
    </row>
    <row r="1106" spans="1:7" x14ac:dyDescent="0.25">
      <c r="A1106" s="7">
        <v>2222</v>
      </c>
      <c r="B1106" s="7" t="str">
        <f>VLOOKUP(A1106,Data!$A$2:$L$4115,6,FALSE)</f>
        <v>successful</v>
      </c>
      <c r="C1106" s="7">
        <f>VLOOKUP(A1106,Data!$A$2:$L$4115,12,FALSE)</f>
        <v>30</v>
      </c>
      <c r="E1106" s="7">
        <v>2908</v>
      </c>
      <c r="F1106" s="7" t="str">
        <f>VLOOKUP(E1106,Data!$A$2:$L$4115,6,FALSE)</f>
        <v>failed</v>
      </c>
      <c r="G1106" s="7">
        <f>VLOOKUP(E1106,Data!$A$2:$L$4115,12,FALSE)</f>
        <v>5</v>
      </c>
    </row>
    <row r="1107" spans="1:7" x14ac:dyDescent="0.25">
      <c r="A1107" s="7">
        <v>2223</v>
      </c>
      <c r="B1107" s="7" t="str">
        <f>VLOOKUP(A1107,Data!$A$2:$L$4115,6,FALSE)</f>
        <v>successful</v>
      </c>
      <c r="C1107" s="7">
        <f>VLOOKUP(A1107,Data!$A$2:$L$4115,12,FALSE)</f>
        <v>100</v>
      </c>
      <c r="E1107" s="7">
        <v>2909</v>
      </c>
      <c r="F1107" s="7" t="str">
        <f>VLOOKUP(E1107,Data!$A$2:$L$4115,6,FALSE)</f>
        <v>failed</v>
      </c>
      <c r="G1107" s="7">
        <f>VLOOKUP(E1107,Data!$A$2:$L$4115,12,FALSE)</f>
        <v>1</v>
      </c>
    </row>
    <row r="1108" spans="1:7" x14ac:dyDescent="0.25">
      <c r="A1108" s="7">
        <v>2224</v>
      </c>
      <c r="B1108" s="7" t="str">
        <f>VLOOKUP(A1108,Data!$A$2:$L$4115,6,FALSE)</f>
        <v>successful</v>
      </c>
      <c r="C1108" s="7">
        <f>VLOOKUP(A1108,Data!$A$2:$L$4115,12,FALSE)</f>
        <v>296</v>
      </c>
      <c r="E1108" s="7">
        <v>2910</v>
      </c>
      <c r="F1108" s="7" t="str">
        <f>VLOOKUP(E1108,Data!$A$2:$L$4115,6,FALSE)</f>
        <v>failed</v>
      </c>
      <c r="G1108" s="7">
        <f>VLOOKUP(E1108,Data!$A$2:$L$4115,12,FALSE)</f>
        <v>1</v>
      </c>
    </row>
    <row r="1109" spans="1:7" x14ac:dyDescent="0.25">
      <c r="A1109" s="7">
        <v>2225</v>
      </c>
      <c r="B1109" s="7" t="str">
        <f>VLOOKUP(A1109,Data!$A$2:$L$4115,6,FALSE)</f>
        <v>successful</v>
      </c>
      <c r="C1109" s="7">
        <f>VLOOKUP(A1109,Data!$A$2:$L$4115,12,FALSE)</f>
        <v>1204</v>
      </c>
      <c r="E1109" s="7">
        <v>2911</v>
      </c>
      <c r="F1109" s="7" t="str">
        <f>VLOOKUP(E1109,Data!$A$2:$L$4115,6,FALSE)</f>
        <v>failed</v>
      </c>
      <c r="G1109" s="7">
        <f>VLOOKUP(E1109,Data!$A$2:$L$4115,12,FALSE)</f>
        <v>14</v>
      </c>
    </row>
    <row r="1110" spans="1:7" x14ac:dyDescent="0.25">
      <c r="A1110" s="7">
        <v>2226</v>
      </c>
      <c r="B1110" s="7" t="str">
        <f>VLOOKUP(A1110,Data!$A$2:$L$4115,6,FALSE)</f>
        <v>successful</v>
      </c>
      <c r="C1110" s="7">
        <f>VLOOKUP(A1110,Data!$A$2:$L$4115,12,FALSE)</f>
        <v>321</v>
      </c>
      <c r="E1110" s="7">
        <v>2912</v>
      </c>
      <c r="F1110" s="7" t="str">
        <f>VLOOKUP(E1110,Data!$A$2:$L$4115,6,FALSE)</f>
        <v>failed</v>
      </c>
      <c r="G1110" s="7">
        <f>VLOOKUP(E1110,Data!$A$2:$L$4115,12,FALSE)</f>
        <v>26</v>
      </c>
    </row>
    <row r="1111" spans="1:7" x14ac:dyDescent="0.25">
      <c r="A1111" s="7">
        <v>2227</v>
      </c>
      <c r="B1111" s="7" t="str">
        <f>VLOOKUP(A1111,Data!$A$2:$L$4115,6,FALSE)</f>
        <v>successful</v>
      </c>
      <c r="C1111" s="7">
        <f>VLOOKUP(A1111,Data!$A$2:$L$4115,12,FALSE)</f>
        <v>301</v>
      </c>
      <c r="E1111" s="7">
        <v>2913</v>
      </c>
      <c r="F1111" s="7" t="str">
        <f>VLOOKUP(E1111,Data!$A$2:$L$4115,6,FALSE)</f>
        <v>failed</v>
      </c>
      <c r="G1111" s="7">
        <f>VLOOKUP(E1111,Data!$A$2:$L$4115,12,FALSE)</f>
        <v>2</v>
      </c>
    </row>
    <row r="1112" spans="1:7" x14ac:dyDescent="0.25">
      <c r="A1112" s="7">
        <v>2228</v>
      </c>
      <c r="B1112" s="7" t="str">
        <f>VLOOKUP(A1112,Data!$A$2:$L$4115,6,FALSE)</f>
        <v>successful</v>
      </c>
      <c r="C1112" s="7">
        <f>VLOOKUP(A1112,Data!$A$2:$L$4115,12,FALSE)</f>
        <v>144</v>
      </c>
      <c r="E1112" s="7">
        <v>2914</v>
      </c>
      <c r="F1112" s="7" t="str">
        <f>VLOOKUP(E1112,Data!$A$2:$L$4115,6,FALSE)</f>
        <v>failed</v>
      </c>
      <c r="G1112" s="7">
        <f>VLOOKUP(E1112,Data!$A$2:$L$4115,12,FALSE)</f>
        <v>1</v>
      </c>
    </row>
    <row r="1113" spans="1:7" x14ac:dyDescent="0.25">
      <c r="A1113" s="7">
        <v>2229</v>
      </c>
      <c r="B1113" s="7" t="str">
        <f>VLOOKUP(A1113,Data!$A$2:$L$4115,6,FALSE)</f>
        <v>successful</v>
      </c>
      <c r="C1113" s="7">
        <f>VLOOKUP(A1113,Data!$A$2:$L$4115,12,FALSE)</f>
        <v>539</v>
      </c>
      <c r="E1113" s="7">
        <v>2915</v>
      </c>
      <c r="F1113" s="7" t="str">
        <f>VLOOKUP(E1113,Data!$A$2:$L$4115,6,FALSE)</f>
        <v>failed</v>
      </c>
      <c r="G1113" s="7">
        <f>VLOOKUP(E1113,Data!$A$2:$L$4115,12,FALSE)</f>
        <v>3</v>
      </c>
    </row>
    <row r="1114" spans="1:7" x14ac:dyDescent="0.25">
      <c r="A1114" s="7">
        <v>2230</v>
      </c>
      <c r="B1114" s="7" t="str">
        <f>VLOOKUP(A1114,Data!$A$2:$L$4115,6,FALSE)</f>
        <v>successful</v>
      </c>
      <c r="C1114" s="7">
        <f>VLOOKUP(A1114,Data!$A$2:$L$4115,12,FALSE)</f>
        <v>498</v>
      </c>
      <c r="E1114" s="7">
        <v>2916</v>
      </c>
      <c r="F1114" s="7" t="str">
        <f>VLOOKUP(E1114,Data!$A$2:$L$4115,6,FALSE)</f>
        <v>failed</v>
      </c>
      <c r="G1114" s="7">
        <f>VLOOKUP(E1114,Data!$A$2:$L$4115,12,FALSE)</f>
        <v>7</v>
      </c>
    </row>
    <row r="1115" spans="1:7" x14ac:dyDescent="0.25">
      <c r="A1115" s="7">
        <v>2231</v>
      </c>
      <c r="B1115" s="7" t="str">
        <f>VLOOKUP(A1115,Data!$A$2:$L$4115,6,FALSE)</f>
        <v>successful</v>
      </c>
      <c r="C1115" s="7">
        <f>VLOOKUP(A1115,Data!$A$2:$L$4115,12,FALSE)</f>
        <v>1113</v>
      </c>
      <c r="E1115" s="7">
        <v>2917</v>
      </c>
      <c r="F1115" s="7" t="str">
        <f>VLOOKUP(E1115,Data!$A$2:$L$4115,6,FALSE)</f>
        <v>failed</v>
      </c>
      <c r="G1115" s="7">
        <f>VLOOKUP(E1115,Data!$A$2:$L$4115,12,FALSE)</f>
        <v>9</v>
      </c>
    </row>
    <row r="1116" spans="1:7" x14ac:dyDescent="0.25">
      <c r="A1116" s="7">
        <v>2232</v>
      </c>
      <c r="B1116" s="7" t="str">
        <f>VLOOKUP(A1116,Data!$A$2:$L$4115,6,FALSE)</f>
        <v>successful</v>
      </c>
      <c r="C1116" s="7">
        <f>VLOOKUP(A1116,Data!$A$2:$L$4115,12,FALSE)</f>
        <v>988</v>
      </c>
      <c r="E1116" s="7">
        <v>2918</v>
      </c>
      <c r="F1116" s="7" t="str">
        <f>VLOOKUP(E1116,Data!$A$2:$L$4115,6,FALSE)</f>
        <v>failed</v>
      </c>
      <c r="G1116" s="7">
        <f>VLOOKUP(E1116,Data!$A$2:$L$4115,12,FALSE)</f>
        <v>20</v>
      </c>
    </row>
    <row r="1117" spans="1:7" x14ac:dyDescent="0.25">
      <c r="A1117" s="7">
        <v>2233</v>
      </c>
      <c r="B1117" s="7" t="str">
        <f>VLOOKUP(A1117,Data!$A$2:$L$4115,6,FALSE)</f>
        <v>successful</v>
      </c>
      <c r="C1117" s="7">
        <f>VLOOKUP(A1117,Data!$A$2:$L$4115,12,FALSE)</f>
        <v>391</v>
      </c>
      <c r="E1117" s="7">
        <v>2919</v>
      </c>
      <c r="F1117" s="7" t="str">
        <f>VLOOKUP(E1117,Data!$A$2:$L$4115,6,FALSE)</f>
        <v>failed</v>
      </c>
      <c r="G1117" s="7">
        <f>VLOOKUP(E1117,Data!$A$2:$L$4115,12,FALSE)</f>
        <v>6</v>
      </c>
    </row>
    <row r="1118" spans="1:7" x14ac:dyDescent="0.25">
      <c r="A1118" s="7">
        <v>2234</v>
      </c>
      <c r="B1118" s="7" t="str">
        <f>VLOOKUP(A1118,Data!$A$2:$L$4115,6,FALSE)</f>
        <v>successful</v>
      </c>
      <c r="C1118" s="7">
        <f>VLOOKUP(A1118,Data!$A$2:$L$4115,12,FALSE)</f>
        <v>28</v>
      </c>
      <c r="E1118" s="7">
        <v>2920</v>
      </c>
      <c r="F1118" s="7" t="str">
        <f>VLOOKUP(E1118,Data!$A$2:$L$4115,6,FALSE)</f>
        <v>failed</v>
      </c>
      <c r="G1118" s="7">
        <f>VLOOKUP(E1118,Data!$A$2:$L$4115,12,FALSE)</f>
        <v>13</v>
      </c>
    </row>
    <row r="1119" spans="1:7" x14ac:dyDescent="0.25">
      <c r="A1119" s="7">
        <v>2235</v>
      </c>
      <c r="B1119" s="7" t="str">
        <f>VLOOKUP(A1119,Data!$A$2:$L$4115,6,FALSE)</f>
        <v>successful</v>
      </c>
      <c r="C1119" s="7">
        <f>VLOOKUP(A1119,Data!$A$2:$L$4115,12,FALSE)</f>
        <v>147</v>
      </c>
      <c r="E1119" s="7">
        <v>2941</v>
      </c>
      <c r="F1119" s="7" t="str">
        <f>VLOOKUP(E1119,Data!$A$2:$L$4115,6,FALSE)</f>
        <v>failed</v>
      </c>
      <c r="G1119" s="7">
        <f>VLOOKUP(E1119,Data!$A$2:$L$4115,12,FALSE)</f>
        <v>1</v>
      </c>
    </row>
    <row r="1120" spans="1:7" x14ac:dyDescent="0.25">
      <c r="A1120" s="7">
        <v>2236</v>
      </c>
      <c r="B1120" s="7" t="str">
        <f>VLOOKUP(A1120,Data!$A$2:$L$4115,6,FALSE)</f>
        <v>successful</v>
      </c>
      <c r="C1120" s="7">
        <f>VLOOKUP(A1120,Data!$A$2:$L$4115,12,FALSE)</f>
        <v>680</v>
      </c>
      <c r="E1120" s="7">
        <v>2942</v>
      </c>
      <c r="F1120" s="7" t="str">
        <f>VLOOKUP(E1120,Data!$A$2:$L$4115,6,FALSE)</f>
        <v>failed</v>
      </c>
      <c r="G1120" s="7">
        <f>VLOOKUP(E1120,Data!$A$2:$L$4115,12,FALSE)</f>
        <v>202</v>
      </c>
    </row>
    <row r="1121" spans="1:7" x14ac:dyDescent="0.25">
      <c r="A1121" s="7">
        <v>2237</v>
      </c>
      <c r="B1121" s="7" t="str">
        <f>VLOOKUP(A1121,Data!$A$2:$L$4115,6,FALSE)</f>
        <v>successful</v>
      </c>
      <c r="C1121" s="7">
        <f>VLOOKUP(A1121,Data!$A$2:$L$4115,12,FALSE)</f>
        <v>983</v>
      </c>
      <c r="E1121" s="7">
        <v>2943</v>
      </c>
      <c r="F1121" s="7" t="str">
        <f>VLOOKUP(E1121,Data!$A$2:$L$4115,6,FALSE)</f>
        <v>failed</v>
      </c>
      <c r="G1121" s="7">
        <f>VLOOKUP(E1121,Data!$A$2:$L$4115,12,FALSE)</f>
        <v>0</v>
      </c>
    </row>
    <row r="1122" spans="1:7" x14ac:dyDescent="0.25">
      <c r="A1122" s="7">
        <v>2238</v>
      </c>
      <c r="B1122" s="7" t="str">
        <f>VLOOKUP(A1122,Data!$A$2:$L$4115,6,FALSE)</f>
        <v>successful</v>
      </c>
      <c r="C1122" s="7">
        <f>VLOOKUP(A1122,Data!$A$2:$L$4115,12,FALSE)</f>
        <v>79</v>
      </c>
      <c r="E1122" s="7">
        <v>2944</v>
      </c>
      <c r="F1122" s="7" t="str">
        <f>VLOOKUP(E1122,Data!$A$2:$L$4115,6,FALSE)</f>
        <v>failed</v>
      </c>
      <c r="G1122" s="7">
        <f>VLOOKUP(E1122,Data!$A$2:$L$4115,12,FALSE)</f>
        <v>1</v>
      </c>
    </row>
    <row r="1123" spans="1:7" x14ac:dyDescent="0.25">
      <c r="A1123" s="7">
        <v>2239</v>
      </c>
      <c r="B1123" s="7" t="str">
        <f>VLOOKUP(A1123,Data!$A$2:$L$4115,6,FALSE)</f>
        <v>successful</v>
      </c>
      <c r="C1123" s="7">
        <f>VLOOKUP(A1123,Data!$A$2:$L$4115,12,FALSE)</f>
        <v>426</v>
      </c>
      <c r="E1123" s="7">
        <v>2945</v>
      </c>
      <c r="F1123" s="7" t="str">
        <f>VLOOKUP(E1123,Data!$A$2:$L$4115,6,FALSE)</f>
        <v>failed</v>
      </c>
      <c r="G1123" s="7">
        <f>VLOOKUP(E1123,Data!$A$2:$L$4115,12,FALSE)</f>
        <v>0</v>
      </c>
    </row>
    <row r="1124" spans="1:7" x14ac:dyDescent="0.25">
      <c r="A1124" s="7">
        <v>2240</v>
      </c>
      <c r="B1124" s="7" t="str">
        <f>VLOOKUP(A1124,Data!$A$2:$L$4115,6,FALSE)</f>
        <v>successful</v>
      </c>
      <c r="C1124" s="7">
        <f>VLOOKUP(A1124,Data!$A$2:$L$4115,12,FALSE)</f>
        <v>96</v>
      </c>
      <c r="E1124" s="7">
        <v>2946</v>
      </c>
      <c r="F1124" s="7" t="str">
        <f>VLOOKUP(E1124,Data!$A$2:$L$4115,6,FALSE)</f>
        <v>failed</v>
      </c>
      <c r="G1124" s="7">
        <f>VLOOKUP(E1124,Data!$A$2:$L$4115,12,FALSE)</f>
        <v>2</v>
      </c>
    </row>
    <row r="1125" spans="1:7" x14ac:dyDescent="0.25">
      <c r="A1125" s="7">
        <v>2241</v>
      </c>
      <c r="B1125" s="7" t="str">
        <f>VLOOKUP(A1125,Data!$A$2:$L$4115,6,FALSE)</f>
        <v>successful</v>
      </c>
      <c r="C1125" s="7">
        <f>VLOOKUP(A1125,Data!$A$2:$L$4115,12,FALSE)</f>
        <v>163</v>
      </c>
      <c r="E1125" s="7">
        <v>2947</v>
      </c>
      <c r="F1125" s="7" t="str">
        <f>VLOOKUP(E1125,Data!$A$2:$L$4115,6,FALSE)</f>
        <v>failed</v>
      </c>
      <c r="G1125" s="7">
        <f>VLOOKUP(E1125,Data!$A$2:$L$4115,12,FALSE)</f>
        <v>13</v>
      </c>
    </row>
    <row r="1126" spans="1:7" x14ac:dyDescent="0.25">
      <c r="A1126" s="7">
        <v>2242</v>
      </c>
      <c r="B1126" s="7" t="str">
        <f>VLOOKUP(A1126,Data!$A$2:$L$4115,6,FALSE)</f>
        <v>successful</v>
      </c>
      <c r="C1126" s="7">
        <f>VLOOKUP(A1126,Data!$A$2:$L$4115,12,FALSE)</f>
        <v>2525</v>
      </c>
      <c r="E1126" s="7">
        <v>2948</v>
      </c>
      <c r="F1126" s="7" t="str">
        <f>VLOOKUP(E1126,Data!$A$2:$L$4115,6,FALSE)</f>
        <v>failed</v>
      </c>
      <c r="G1126" s="7">
        <f>VLOOKUP(E1126,Data!$A$2:$L$4115,12,FALSE)</f>
        <v>9</v>
      </c>
    </row>
    <row r="1127" spans="1:7" x14ac:dyDescent="0.25">
      <c r="A1127" s="7">
        <v>2243</v>
      </c>
      <c r="B1127" s="7" t="str">
        <f>VLOOKUP(A1127,Data!$A$2:$L$4115,6,FALSE)</f>
        <v>successful</v>
      </c>
      <c r="C1127" s="7">
        <f>VLOOKUP(A1127,Data!$A$2:$L$4115,12,FALSE)</f>
        <v>2035</v>
      </c>
      <c r="E1127" s="7">
        <v>2949</v>
      </c>
      <c r="F1127" s="7" t="str">
        <f>VLOOKUP(E1127,Data!$A$2:$L$4115,6,FALSE)</f>
        <v>failed</v>
      </c>
      <c r="G1127" s="7">
        <f>VLOOKUP(E1127,Data!$A$2:$L$4115,12,FALSE)</f>
        <v>2</v>
      </c>
    </row>
    <row r="1128" spans="1:7" x14ac:dyDescent="0.25">
      <c r="A1128" s="7">
        <v>2244</v>
      </c>
      <c r="B1128" s="7" t="str">
        <f>VLOOKUP(A1128,Data!$A$2:$L$4115,6,FALSE)</f>
        <v>successful</v>
      </c>
      <c r="C1128" s="7">
        <f>VLOOKUP(A1128,Data!$A$2:$L$4115,12,FALSE)</f>
        <v>290</v>
      </c>
      <c r="E1128" s="7">
        <v>2950</v>
      </c>
      <c r="F1128" s="7" t="str">
        <f>VLOOKUP(E1128,Data!$A$2:$L$4115,6,FALSE)</f>
        <v>failed</v>
      </c>
      <c r="G1128" s="7">
        <f>VLOOKUP(E1128,Data!$A$2:$L$4115,12,FALSE)</f>
        <v>0</v>
      </c>
    </row>
    <row r="1129" spans="1:7" x14ac:dyDescent="0.25">
      <c r="A1129" s="7">
        <v>2245</v>
      </c>
      <c r="B1129" s="7" t="str">
        <f>VLOOKUP(A1129,Data!$A$2:$L$4115,6,FALSE)</f>
        <v>successful</v>
      </c>
      <c r="C1129" s="7">
        <f>VLOOKUP(A1129,Data!$A$2:$L$4115,12,FALSE)</f>
        <v>1980</v>
      </c>
      <c r="E1129" s="7">
        <v>3051</v>
      </c>
      <c r="F1129" s="7" t="str">
        <f>VLOOKUP(E1129,Data!$A$2:$L$4115,6,FALSE)</f>
        <v>failed</v>
      </c>
      <c r="G1129" s="7">
        <f>VLOOKUP(E1129,Data!$A$2:$L$4115,12,FALSE)</f>
        <v>35</v>
      </c>
    </row>
    <row r="1130" spans="1:7" x14ac:dyDescent="0.25">
      <c r="A1130" s="7">
        <v>2246</v>
      </c>
      <c r="B1130" s="7" t="str">
        <f>VLOOKUP(A1130,Data!$A$2:$L$4115,6,FALSE)</f>
        <v>successful</v>
      </c>
      <c r="C1130" s="7">
        <f>VLOOKUP(A1130,Data!$A$2:$L$4115,12,FALSE)</f>
        <v>57</v>
      </c>
      <c r="E1130" s="7">
        <v>3052</v>
      </c>
      <c r="F1130" s="7" t="str">
        <f>VLOOKUP(E1130,Data!$A$2:$L$4115,6,FALSE)</f>
        <v>failed</v>
      </c>
      <c r="G1130" s="7">
        <f>VLOOKUP(E1130,Data!$A$2:$L$4115,12,FALSE)</f>
        <v>2</v>
      </c>
    </row>
    <row r="1131" spans="1:7" x14ac:dyDescent="0.25">
      <c r="A1131" s="7">
        <v>2247</v>
      </c>
      <c r="B1131" s="7" t="str">
        <f>VLOOKUP(A1131,Data!$A$2:$L$4115,6,FALSE)</f>
        <v>successful</v>
      </c>
      <c r="C1131" s="7">
        <f>VLOOKUP(A1131,Data!$A$2:$L$4115,12,FALSE)</f>
        <v>380</v>
      </c>
      <c r="E1131" s="7">
        <v>3053</v>
      </c>
      <c r="F1131" s="7" t="str">
        <f>VLOOKUP(E1131,Data!$A$2:$L$4115,6,FALSE)</f>
        <v>failed</v>
      </c>
      <c r="G1131" s="7">
        <f>VLOOKUP(E1131,Data!$A$2:$L$4115,12,FALSE)</f>
        <v>3</v>
      </c>
    </row>
    <row r="1132" spans="1:7" x14ac:dyDescent="0.25">
      <c r="A1132" s="7">
        <v>2248</v>
      </c>
      <c r="B1132" s="7" t="str">
        <f>VLOOKUP(A1132,Data!$A$2:$L$4115,6,FALSE)</f>
        <v>successful</v>
      </c>
      <c r="C1132" s="7">
        <f>VLOOKUP(A1132,Data!$A$2:$L$4115,12,FALSE)</f>
        <v>128</v>
      </c>
      <c r="E1132" s="7">
        <v>3054</v>
      </c>
      <c r="F1132" s="7" t="str">
        <f>VLOOKUP(E1132,Data!$A$2:$L$4115,6,FALSE)</f>
        <v>failed</v>
      </c>
      <c r="G1132" s="7">
        <f>VLOOKUP(E1132,Data!$A$2:$L$4115,12,FALSE)</f>
        <v>0</v>
      </c>
    </row>
    <row r="1133" spans="1:7" x14ac:dyDescent="0.25">
      <c r="A1133" s="7">
        <v>2249</v>
      </c>
      <c r="B1133" s="7" t="str">
        <f>VLOOKUP(A1133,Data!$A$2:$L$4115,6,FALSE)</f>
        <v>successful</v>
      </c>
      <c r="C1133" s="7">
        <f>VLOOKUP(A1133,Data!$A$2:$L$4115,12,FALSE)</f>
        <v>180</v>
      </c>
      <c r="E1133" s="7">
        <v>3055</v>
      </c>
      <c r="F1133" s="7" t="str">
        <f>VLOOKUP(E1133,Data!$A$2:$L$4115,6,FALSE)</f>
        <v>failed</v>
      </c>
      <c r="G1133" s="7">
        <f>VLOOKUP(E1133,Data!$A$2:$L$4115,12,FALSE)</f>
        <v>1</v>
      </c>
    </row>
    <row r="1134" spans="1:7" x14ac:dyDescent="0.25">
      <c r="A1134" s="7">
        <v>2250</v>
      </c>
      <c r="B1134" s="7" t="str">
        <f>VLOOKUP(A1134,Data!$A$2:$L$4115,6,FALSE)</f>
        <v>successful</v>
      </c>
      <c r="C1134" s="7">
        <f>VLOOKUP(A1134,Data!$A$2:$L$4115,12,FALSE)</f>
        <v>571</v>
      </c>
      <c r="E1134" s="7">
        <v>3056</v>
      </c>
      <c r="F1134" s="7" t="str">
        <f>VLOOKUP(E1134,Data!$A$2:$L$4115,6,FALSE)</f>
        <v>failed</v>
      </c>
      <c r="G1134" s="7">
        <f>VLOOKUP(E1134,Data!$A$2:$L$4115,12,FALSE)</f>
        <v>0</v>
      </c>
    </row>
    <row r="1135" spans="1:7" x14ac:dyDescent="0.25">
      <c r="A1135" s="7">
        <v>2251</v>
      </c>
      <c r="B1135" s="7" t="str">
        <f>VLOOKUP(A1135,Data!$A$2:$L$4115,6,FALSE)</f>
        <v>successful</v>
      </c>
      <c r="C1135" s="7">
        <f>VLOOKUP(A1135,Data!$A$2:$L$4115,12,FALSE)</f>
        <v>480</v>
      </c>
      <c r="E1135" s="7">
        <v>3057</v>
      </c>
      <c r="F1135" s="7" t="str">
        <f>VLOOKUP(E1135,Data!$A$2:$L$4115,6,FALSE)</f>
        <v>failed</v>
      </c>
      <c r="G1135" s="7">
        <f>VLOOKUP(E1135,Data!$A$2:$L$4115,12,FALSE)</f>
        <v>0</v>
      </c>
    </row>
    <row r="1136" spans="1:7" x14ac:dyDescent="0.25">
      <c r="A1136" s="7">
        <v>2252</v>
      </c>
      <c r="B1136" s="7" t="str">
        <f>VLOOKUP(A1136,Data!$A$2:$L$4115,6,FALSE)</f>
        <v>successful</v>
      </c>
      <c r="C1136" s="7">
        <f>VLOOKUP(A1136,Data!$A$2:$L$4115,12,FALSE)</f>
        <v>249</v>
      </c>
      <c r="E1136" s="7">
        <v>3058</v>
      </c>
      <c r="F1136" s="7" t="str">
        <f>VLOOKUP(E1136,Data!$A$2:$L$4115,6,FALSE)</f>
        <v>failed</v>
      </c>
      <c r="G1136" s="7">
        <f>VLOOKUP(E1136,Data!$A$2:$L$4115,12,FALSE)</f>
        <v>3</v>
      </c>
    </row>
    <row r="1137" spans="1:7" x14ac:dyDescent="0.25">
      <c r="A1137" s="7">
        <v>2253</v>
      </c>
      <c r="B1137" s="7" t="str">
        <f>VLOOKUP(A1137,Data!$A$2:$L$4115,6,FALSE)</f>
        <v>successful</v>
      </c>
      <c r="C1137" s="7">
        <f>VLOOKUP(A1137,Data!$A$2:$L$4115,12,FALSE)</f>
        <v>84</v>
      </c>
      <c r="E1137" s="7">
        <v>3059</v>
      </c>
      <c r="F1137" s="7" t="str">
        <f>VLOOKUP(E1137,Data!$A$2:$L$4115,6,FALSE)</f>
        <v>failed</v>
      </c>
      <c r="G1137" s="7">
        <f>VLOOKUP(E1137,Data!$A$2:$L$4115,12,FALSE)</f>
        <v>11</v>
      </c>
    </row>
    <row r="1138" spans="1:7" x14ac:dyDescent="0.25">
      <c r="A1138" s="7">
        <v>2254</v>
      </c>
      <c r="B1138" s="7" t="str">
        <f>VLOOKUP(A1138,Data!$A$2:$L$4115,6,FALSE)</f>
        <v>successful</v>
      </c>
      <c r="C1138" s="7">
        <f>VLOOKUP(A1138,Data!$A$2:$L$4115,12,FALSE)</f>
        <v>197</v>
      </c>
      <c r="E1138" s="7">
        <v>3060</v>
      </c>
      <c r="F1138" s="7" t="str">
        <f>VLOOKUP(E1138,Data!$A$2:$L$4115,6,FALSE)</f>
        <v>failed</v>
      </c>
      <c r="G1138" s="7">
        <f>VLOOKUP(E1138,Data!$A$2:$L$4115,12,FALSE)</f>
        <v>6</v>
      </c>
    </row>
    <row r="1139" spans="1:7" x14ac:dyDescent="0.25">
      <c r="A1139" s="7">
        <v>2255</v>
      </c>
      <c r="B1139" s="7" t="str">
        <f>VLOOKUP(A1139,Data!$A$2:$L$4115,6,FALSE)</f>
        <v>successful</v>
      </c>
      <c r="C1139" s="7">
        <f>VLOOKUP(A1139,Data!$A$2:$L$4115,12,FALSE)</f>
        <v>271</v>
      </c>
      <c r="E1139" s="7">
        <v>3061</v>
      </c>
      <c r="F1139" s="7" t="str">
        <f>VLOOKUP(E1139,Data!$A$2:$L$4115,6,FALSE)</f>
        <v>failed</v>
      </c>
      <c r="G1139" s="7">
        <f>VLOOKUP(E1139,Data!$A$2:$L$4115,12,FALSE)</f>
        <v>0</v>
      </c>
    </row>
    <row r="1140" spans="1:7" x14ac:dyDescent="0.25">
      <c r="A1140" s="7">
        <v>2256</v>
      </c>
      <c r="B1140" s="7" t="str">
        <f>VLOOKUP(A1140,Data!$A$2:$L$4115,6,FALSE)</f>
        <v>successful</v>
      </c>
      <c r="C1140" s="7">
        <f>VLOOKUP(A1140,Data!$A$2:$L$4115,12,FALSE)</f>
        <v>50</v>
      </c>
      <c r="E1140" s="7">
        <v>3062</v>
      </c>
      <c r="F1140" s="7" t="str">
        <f>VLOOKUP(E1140,Data!$A$2:$L$4115,6,FALSE)</f>
        <v>failed</v>
      </c>
      <c r="G1140" s="7">
        <f>VLOOKUP(E1140,Data!$A$2:$L$4115,12,FALSE)</f>
        <v>67</v>
      </c>
    </row>
    <row r="1141" spans="1:7" x14ac:dyDescent="0.25">
      <c r="A1141" s="7">
        <v>2257</v>
      </c>
      <c r="B1141" s="7" t="str">
        <f>VLOOKUP(A1141,Data!$A$2:$L$4115,6,FALSE)</f>
        <v>successful</v>
      </c>
      <c r="C1141" s="7">
        <f>VLOOKUP(A1141,Data!$A$2:$L$4115,12,FALSE)</f>
        <v>169</v>
      </c>
      <c r="E1141" s="7">
        <v>3063</v>
      </c>
      <c r="F1141" s="7" t="str">
        <f>VLOOKUP(E1141,Data!$A$2:$L$4115,6,FALSE)</f>
        <v>failed</v>
      </c>
      <c r="G1141" s="7">
        <f>VLOOKUP(E1141,Data!$A$2:$L$4115,12,FALSE)</f>
        <v>23</v>
      </c>
    </row>
    <row r="1142" spans="1:7" x14ac:dyDescent="0.25">
      <c r="A1142" s="7">
        <v>2258</v>
      </c>
      <c r="B1142" s="7" t="str">
        <f>VLOOKUP(A1142,Data!$A$2:$L$4115,6,FALSE)</f>
        <v>successful</v>
      </c>
      <c r="C1142" s="7">
        <f>VLOOKUP(A1142,Data!$A$2:$L$4115,12,FALSE)</f>
        <v>205</v>
      </c>
      <c r="E1142" s="7">
        <v>3064</v>
      </c>
      <c r="F1142" s="7" t="str">
        <f>VLOOKUP(E1142,Data!$A$2:$L$4115,6,FALSE)</f>
        <v>failed</v>
      </c>
      <c r="G1142" s="7">
        <f>VLOOKUP(E1142,Data!$A$2:$L$4115,12,FALSE)</f>
        <v>72</v>
      </c>
    </row>
    <row r="1143" spans="1:7" x14ac:dyDescent="0.25">
      <c r="A1143" s="7">
        <v>2259</v>
      </c>
      <c r="B1143" s="7" t="str">
        <f>VLOOKUP(A1143,Data!$A$2:$L$4115,6,FALSE)</f>
        <v>successful</v>
      </c>
      <c r="C1143" s="7">
        <f>VLOOKUP(A1143,Data!$A$2:$L$4115,12,FALSE)</f>
        <v>206</v>
      </c>
      <c r="E1143" s="7">
        <v>3065</v>
      </c>
      <c r="F1143" s="7" t="str">
        <f>VLOOKUP(E1143,Data!$A$2:$L$4115,6,FALSE)</f>
        <v>failed</v>
      </c>
      <c r="G1143" s="7">
        <f>VLOOKUP(E1143,Data!$A$2:$L$4115,12,FALSE)</f>
        <v>2</v>
      </c>
    </row>
    <row r="1144" spans="1:7" x14ac:dyDescent="0.25">
      <c r="A1144" s="7">
        <v>2260</v>
      </c>
      <c r="B1144" s="7" t="str">
        <f>VLOOKUP(A1144,Data!$A$2:$L$4115,6,FALSE)</f>
        <v>successful</v>
      </c>
      <c r="C1144" s="7">
        <f>VLOOKUP(A1144,Data!$A$2:$L$4115,12,FALSE)</f>
        <v>84</v>
      </c>
      <c r="E1144" s="7">
        <v>3066</v>
      </c>
      <c r="F1144" s="7" t="str">
        <f>VLOOKUP(E1144,Data!$A$2:$L$4115,6,FALSE)</f>
        <v>failed</v>
      </c>
      <c r="G1144" s="7">
        <f>VLOOKUP(E1144,Data!$A$2:$L$4115,12,FALSE)</f>
        <v>15</v>
      </c>
    </row>
    <row r="1145" spans="1:7" x14ac:dyDescent="0.25">
      <c r="A1145" s="7">
        <v>2261</v>
      </c>
      <c r="B1145" s="7" t="str">
        <f>VLOOKUP(A1145,Data!$A$2:$L$4115,6,FALSE)</f>
        <v>successful</v>
      </c>
      <c r="C1145" s="7">
        <f>VLOOKUP(A1145,Data!$A$2:$L$4115,12,FALSE)</f>
        <v>210</v>
      </c>
      <c r="E1145" s="7">
        <v>3067</v>
      </c>
      <c r="F1145" s="7" t="str">
        <f>VLOOKUP(E1145,Data!$A$2:$L$4115,6,FALSE)</f>
        <v>failed</v>
      </c>
      <c r="G1145" s="7">
        <f>VLOOKUP(E1145,Data!$A$2:$L$4115,12,FALSE)</f>
        <v>1</v>
      </c>
    </row>
    <row r="1146" spans="1:7" x14ac:dyDescent="0.25">
      <c r="A1146" s="7">
        <v>2262</v>
      </c>
      <c r="B1146" s="7" t="str">
        <f>VLOOKUP(A1146,Data!$A$2:$L$4115,6,FALSE)</f>
        <v>successful</v>
      </c>
      <c r="C1146" s="7">
        <f>VLOOKUP(A1146,Data!$A$2:$L$4115,12,FALSE)</f>
        <v>181</v>
      </c>
      <c r="E1146" s="7">
        <v>3068</v>
      </c>
      <c r="F1146" s="7" t="str">
        <f>VLOOKUP(E1146,Data!$A$2:$L$4115,6,FALSE)</f>
        <v>failed</v>
      </c>
      <c r="G1146" s="7">
        <f>VLOOKUP(E1146,Data!$A$2:$L$4115,12,FALSE)</f>
        <v>2</v>
      </c>
    </row>
    <row r="1147" spans="1:7" x14ac:dyDescent="0.25">
      <c r="A1147" s="7">
        <v>2263</v>
      </c>
      <c r="B1147" s="7" t="str">
        <f>VLOOKUP(A1147,Data!$A$2:$L$4115,6,FALSE)</f>
        <v>successful</v>
      </c>
      <c r="C1147" s="7">
        <f>VLOOKUP(A1147,Data!$A$2:$L$4115,12,FALSE)</f>
        <v>60</v>
      </c>
      <c r="E1147" s="7">
        <v>3069</v>
      </c>
      <c r="F1147" s="7" t="str">
        <f>VLOOKUP(E1147,Data!$A$2:$L$4115,6,FALSE)</f>
        <v>failed</v>
      </c>
      <c r="G1147" s="7">
        <f>VLOOKUP(E1147,Data!$A$2:$L$4115,12,FALSE)</f>
        <v>7</v>
      </c>
    </row>
    <row r="1148" spans="1:7" x14ac:dyDescent="0.25">
      <c r="A1148" s="7">
        <v>2264</v>
      </c>
      <c r="B1148" s="7" t="str">
        <f>VLOOKUP(A1148,Data!$A$2:$L$4115,6,FALSE)</f>
        <v>successful</v>
      </c>
      <c r="C1148" s="7">
        <f>VLOOKUP(A1148,Data!$A$2:$L$4115,12,FALSE)</f>
        <v>445</v>
      </c>
      <c r="E1148" s="7">
        <v>3070</v>
      </c>
      <c r="F1148" s="7" t="str">
        <f>VLOOKUP(E1148,Data!$A$2:$L$4115,6,FALSE)</f>
        <v>failed</v>
      </c>
      <c r="G1148" s="7">
        <f>VLOOKUP(E1148,Data!$A$2:$L$4115,12,FALSE)</f>
        <v>16</v>
      </c>
    </row>
    <row r="1149" spans="1:7" x14ac:dyDescent="0.25">
      <c r="A1149" s="7">
        <v>2265</v>
      </c>
      <c r="B1149" s="7" t="str">
        <f>VLOOKUP(A1149,Data!$A$2:$L$4115,6,FALSE)</f>
        <v>successful</v>
      </c>
      <c r="C1149" s="7">
        <f>VLOOKUP(A1149,Data!$A$2:$L$4115,12,FALSE)</f>
        <v>17</v>
      </c>
      <c r="E1149" s="7">
        <v>3071</v>
      </c>
      <c r="F1149" s="7" t="str">
        <f>VLOOKUP(E1149,Data!$A$2:$L$4115,6,FALSE)</f>
        <v>failed</v>
      </c>
      <c r="G1149" s="7">
        <f>VLOOKUP(E1149,Data!$A$2:$L$4115,12,FALSE)</f>
        <v>117</v>
      </c>
    </row>
    <row r="1150" spans="1:7" x14ac:dyDescent="0.25">
      <c r="A1150" s="7">
        <v>2266</v>
      </c>
      <c r="B1150" s="7" t="str">
        <f>VLOOKUP(A1150,Data!$A$2:$L$4115,6,FALSE)</f>
        <v>successful</v>
      </c>
      <c r="C1150" s="7">
        <f>VLOOKUP(A1150,Data!$A$2:$L$4115,12,FALSE)</f>
        <v>194</v>
      </c>
      <c r="E1150" s="7">
        <v>3072</v>
      </c>
      <c r="F1150" s="7" t="str">
        <f>VLOOKUP(E1150,Data!$A$2:$L$4115,6,FALSE)</f>
        <v>failed</v>
      </c>
      <c r="G1150" s="7">
        <f>VLOOKUP(E1150,Data!$A$2:$L$4115,12,FALSE)</f>
        <v>2</v>
      </c>
    </row>
    <row r="1151" spans="1:7" x14ac:dyDescent="0.25">
      <c r="A1151" s="7">
        <v>2267</v>
      </c>
      <c r="B1151" s="7" t="str">
        <f>VLOOKUP(A1151,Data!$A$2:$L$4115,6,FALSE)</f>
        <v>successful</v>
      </c>
      <c r="C1151" s="7">
        <f>VLOOKUP(A1151,Data!$A$2:$L$4115,12,FALSE)</f>
        <v>404</v>
      </c>
      <c r="E1151" s="7">
        <v>3073</v>
      </c>
      <c r="F1151" s="7" t="str">
        <f>VLOOKUP(E1151,Data!$A$2:$L$4115,6,FALSE)</f>
        <v>failed</v>
      </c>
      <c r="G1151" s="7">
        <f>VLOOKUP(E1151,Data!$A$2:$L$4115,12,FALSE)</f>
        <v>7</v>
      </c>
    </row>
    <row r="1152" spans="1:7" x14ac:dyDescent="0.25">
      <c r="A1152" s="7">
        <v>2268</v>
      </c>
      <c r="B1152" s="7" t="str">
        <f>VLOOKUP(A1152,Data!$A$2:$L$4115,6,FALSE)</f>
        <v>successful</v>
      </c>
      <c r="C1152" s="7">
        <f>VLOOKUP(A1152,Data!$A$2:$L$4115,12,FALSE)</f>
        <v>194</v>
      </c>
      <c r="E1152" s="7">
        <v>3074</v>
      </c>
      <c r="F1152" s="7" t="str">
        <f>VLOOKUP(E1152,Data!$A$2:$L$4115,6,FALSE)</f>
        <v>failed</v>
      </c>
      <c r="G1152" s="7">
        <f>VLOOKUP(E1152,Data!$A$2:$L$4115,12,FALSE)</f>
        <v>3</v>
      </c>
    </row>
    <row r="1153" spans="1:7" x14ac:dyDescent="0.25">
      <c r="A1153" s="7">
        <v>2269</v>
      </c>
      <c r="B1153" s="7" t="str">
        <f>VLOOKUP(A1153,Data!$A$2:$L$4115,6,FALSE)</f>
        <v>successful</v>
      </c>
      <c r="C1153" s="7">
        <f>VLOOKUP(A1153,Data!$A$2:$L$4115,12,FALSE)</f>
        <v>902</v>
      </c>
      <c r="E1153" s="7">
        <v>3075</v>
      </c>
      <c r="F1153" s="7" t="str">
        <f>VLOOKUP(E1153,Data!$A$2:$L$4115,6,FALSE)</f>
        <v>failed</v>
      </c>
      <c r="G1153" s="7">
        <f>VLOOKUP(E1153,Data!$A$2:$L$4115,12,FALSE)</f>
        <v>20</v>
      </c>
    </row>
    <row r="1154" spans="1:7" x14ac:dyDescent="0.25">
      <c r="A1154" s="7">
        <v>2270</v>
      </c>
      <c r="B1154" s="7" t="str">
        <f>VLOOKUP(A1154,Data!$A$2:$L$4115,6,FALSE)</f>
        <v>successful</v>
      </c>
      <c r="C1154" s="7">
        <f>VLOOKUP(A1154,Data!$A$2:$L$4115,12,FALSE)</f>
        <v>1670</v>
      </c>
      <c r="E1154" s="7">
        <v>3076</v>
      </c>
      <c r="F1154" s="7" t="str">
        <f>VLOOKUP(E1154,Data!$A$2:$L$4115,6,FALSE)</f>
        <v>failed</v>
      </c>
      <c r="G1154" s="7">
        <f>VLOOKUP(E1154,Data!$A$2:$L$4115,12,FALSE)</f>
        <v>50</v>
      </c>
    </row>
    <row r="1155" spans="1:7" x14ac:dyDescent="0.25">
      <c r="A1155" s="7">
        <v>2271</v>
      </c>
      <c r="B1155" s="7" t="str">
        <f>VLOOKUP(A1155,Data!$A$2:$L$4115,6,FALSE)</f>
        <v>successful</v>
      </c>
      <c r="C1155" s="7">
        <f>VLOOKUP(A1155,Data!$A$2:$L$4115,12,FALSE)</f>
        <v>1328</v>
      </c>
      <c r="E1155" s="7">
        <v>3077</v>
      </c>
      <c r="F1155" s="7" t="str">
        <f>VLOOKUP(E1155,Data!$A$2:$L$4115,6,FALSE)</f>
        <v>failed</v>
      </c>
      <c r="G1155" s="7">
        <f>VLOOKUP(E1155,Data!$A$2:$L$4115,12,FALSE)</f>
        <v>2</v>
      </c>
    </row>
    <row r="1156" spans="1:7" x14ac:dyDescent="0.25">
      <c r="A1156" s="7">
        <v>2272</v>
      </c>
      <c r="B1156" s="7" t="str">
        <f>VLOOKUP(A1156,Data!$A$2:$L$4115,6,FALSE)</f>
        <v>successful</v>
      </c>
      <c r="C1156" s="7">
        <f>VLOOKUP(A1156,Data!$A$2:$L$4115,12,FALSE)</f>
        <v>944</v>
      </c>
      <c r="E1156" s="7">
        <v>3078</v>
      </c>
      <c r="F1156" s="7" t="str">
        <f>VLOOKUP(E1156,Data!$A$2:$L$4115,6,FALSE)</f>
        <v>failed</v>
      </c>
      <c r="G1156" s="7">
        <f>VLOOKUP(E1156,Data!$A$2:$L$4115,12,FALSE)</f>
        <v>3</v>
      </c>
    </row>
    <row r="1157" spans="1:7" x14ac:dyDescent="0.25">
      <c r="A1157" s="7">
        <v>2273</v>
      </c>
      <c r="B1157" s="7" t="str">
        <f>VLOOKUP(A1157,Data!$A$2:$L$4115,6,FALSE)</f>
        <v>successful</v>
      </c>
      <c r="C1157" s="7">
        <f>VLOOKUP(A1157,Data!$A$2:$L$4115,12,FALSE)</f>
        <v>147</v>
      </c>
      <c r="E1157" s="7">
        <v>3079</v>
      </c>
      <c r="F1157" s="7" t="str">
        <f>VLOOKUP(E1157,Data!$A$2:$L$4115,6,FALSE)</f>
        <v>failed</v>
      </c>
      <c r="G1157" s="7">
        <f>VLOOKUP(E1157,Data!$A$2:$L$4115,12,FALSE)</f>
        <v>27</v>
      </c>
    </row>
    <row r="1158" spans="1:7" x14ac:dyDescent="0.25">
      <c r="A1158" s="7">
        <v>2274</v>
      </c>
      <c r="B1158" s="7" t="str">
        <f>VLOOKUP(A1158,Data!$A$2:$L$4115,6,FALSE)</f>
        <v>successful</v>
      </c>
      <c r="C1158" s="7">
        <f>VLOOKUP(A1158,Data!$A$2:$L$4115,12,FALSE)</f>
        <v>99</v>
      </c>
      <c r="E1158" s="7">
        <v>3080</v>
      </c>
      <c r="F1158" s="7" t="str">
        <f>VLOOKUP(E1158,Data!$A$2:$L$4115,6,FALSE)</f>
        <v>failed</v>
      </c>
      <c r="G1158" s="7">
        <f>VLOOKUP(E1158,Data!$A$2:$L$4115,12,FALSE)</f>
        <v>7</v>
      </c>
    </row>
    <row r="1159" spans="1:7" x14ac:dyDescent="0.25">
      <c r="A1159" s="7">
        <v>2275</v>
      </c>
      <c r="B1159" s="7" t="str">
        <f>VLOOKUP(A1159,Data!$A$2:$L$4115,6,FALSE)</f>
        <v>successful</v>
      </c>
      <c r="C1159" s="7">
        <f>VLOOKUP(A1159,Data!$A$2:$L$4115,12,FALSE)</f>
        <v>79</v>
      </c>
      <c r="E1159" s="7">
        <v>3081</v>
      </c>
      <c r="F1159" s="7" t="str">
        <f>VLOOKUP(E1159,Data!$A$2:$L$4115,6,FALSE)</f>
        <v>failed</v>
      </c>
      <c r="G1159" s="7">
        <f>VLOOKUP(E1159,Data!$A$2:$L$4115,12,FALSE)</f>
        <v>5</v>
      </c>
    </row>
    <row r="1160" spans="1:7" x14ac:dyDescent="0.25">
      <c r="A1160" s="7">
        <v>2276</v>
      </c>
      <c r="B1160" s="7" t="str">
        <f>VLOOKUP(A1160,Data!$A$2:$L$4115,6,FALSE)</f>
        <v>successful</v>
      </c>
      <c r="C1160" s="7">
        <f>VLOOKUP(A1160,Data!$A$2:$L$4115,12,FALSE)</f>
        <v>75</v>
      </c>
      <c r="E1160" s="7">
        <v>3082</v>
      </c>
      <c r="F1160" s="7" t="str">
        <f>VLOOKUP(E1160,Data!$A$2:$L$4115,6,FALSE)</f>
        <v>failed</v>
      </c>
      <c r="G1160" s="7">
        <f>VLOOKUP(E1160,Data!$A$2:$L$4115,12,FALSE)</f>
        <v>0</v>
      </c>
    </row>
    <row r="1161" spans="1:7" x14ac:dyDescent="0.25">
      <c r="A1161" s="7">
        <v>2277</v>
      </c>
      <c r="B1161" s="7" t="str">
        <f>VLOOKUP(A1161,Data!$A$2:$L$4115,6,FALSE)</f>
        <v>successful</v>
      </c>
      <c r="C1161" s="7">
        <f>VLOOKUP(A1161,Data!$A$2:$L$4115,12,FALSE)</f>
        <v>207</v>
      </c>
      <c r="E1161" s="7">
        <v>3083</v>
      </c>
      <c r="F1161" s="7" t="str">
        <f>VLOOKUP(E1161,Data!$A$2:$L$4115,6,FALSE)</f>
        <v>failed</v>
      </c>
      <c r="G1161" s="7">
        <f>VLOOKUP(E1161,Data!$A$2:$L$4115,12,FALSE)</f>
        <v>3</v>
      </c>
    </row>
    <row r="1162" spans="1:7" x14ac:dyDescent="0.25">
      <c r="A1162" s="7">
        <v>2278</v>
      </c>
      <c r="B1162" s="7" t="str">
        <f>VLOOKUP(A1162,Data!$A$2:$L$4115,6,FALSE)</f>
        <v>successful</v>
      </c>
      <c r="C1162" s="7">
        <f>VLOOKUP(A1162,Data!$A$2:$L$4115,12,FALSE)</f>
        <v>102</v>
      </c>
      <c r="E1162" s="7">
        <v>3084</v>
      </c>
      <c r="F1162" s="7" t="str">
        <f>VLOOKUP(E1162,Data!$A$2:$L$4115,6,FALSE)</f>
        <v>failed</v>
      </c>
      <c r="G1162" s="7">
        <f>VLOOKUP(E1162,Data!$A$2:$L$4115,12,FALSE)</f>
        <v>6</v>
      </c>
    </row>
    <row r="1163" spans="1:7" x14ac:dyDescent="0.25">
      <c r="A1163" s="7">
        <v>2279</v>
      </c>
      <c r="B1163" s="7" t="str">
        <f>VLOOKUP(A1163,Data!$A$2:$L$4115,6,FALSE)</f>
        <v>successful</v>
      </c>
      <c r="C1163" s="7">
        <f>VLOOKUP(A1163,Data!$A$2:$L$4115,12,FALSE)</f>
        <v>32</v>
      </c>
      <c r="E1163" s="7">
        <v>3085</v>
      </c>
      <c r="F1163" s="7" t="str">
        <f>VLOOKUP(E1163,Data!$A$2:$L$4115,6,FALSE)</f>
        <v>failed</v>
      </c>
      <c r="G1163" s="7">
        <f>VLOOKUP(E1163,Data!$A$2:$L$4115,12,FALSE)</f>
        <v>9</v>
      </c>
    </row>
    <row r="1164" spans="1:7" x14ac:dyDescent="0.25">
      <c r="A1164" s="7">
        <v>2280</v>
      </c>
      <c r="B1164" s="7" t="str">
        <f>VLOOKUP(A1164,Data!$A$2:$L$4115,6,FALSE)</f>
        <v>successful</v>
      </c>
      <c r="C1164" s="7">
        <f>VLOOKUP(A1164,Data!$A$2:$L$4115,12,FALSE)</f>
        <v>480</v>
      </c>
      <c r="E1164" s="7">
        <v>3086</v>
      </c>
      <c r="F1164" s="7" t="str">
        <f>VLOOKUP(E1164,Data!$A$2:$L$4115,6,FALSE)</f>
        <v>failed</v>
      </c>
      <c r="G1164" s="7">
        <f>VLOOKUP(E1164,Data!$A$2:$L$4115,12,FALSE)</f>
        <v>3</v>
      </c>
    </row>
    <row r="1165" spans="1:7" x14ac:dyDescent="0.25">
      <c r="A1165" s="7">
        <v>2281</v>
      </c>
      <c r="B1165" s="7" t="str">
        <f>VLOOKUP(A1165,Data!$A$2:$L$4115,6,FALSE)</f>
        <v>successful</v>
      </c>
      <c r="C1165" s="7">
        <f>VLOOKUP(A1165,Data!$A$2:$L$4115,12,FALSE)</f>
        <v>11</v>
      </c>
      <c r="E1165" s="7">
        <v>3087</v>
      </c>
      <c r="F1165" s="7" t="str">
        <f>VLOOKUP(E1165,Data!$A$2:$L$4115,6,FALSE)</f>
        <v>failed</v>
      </c>
      <c r="G1165" s="7">
        <f>VLOOKUP(E1165,Data!$A$2:$L$4115,12,FALSE)</f>
        <v>2</v>
      </c>
    </row>
    <row r="1166" spans="1:7" x14ac:dyDescent="0.25">
      <c r="A1166" s="7">
        <v>2282</v>
      </c>
      <c r="B1166" s="7" t="str">
        <f>VLOOKUP(A1166,Data!$A$2:$L$4115,6,FALSE)</f>
        <v>successful</v>
      </c>
      <c r="C1166" s="7">
        <f>VLOOKUP(A1166,Data!$A$2:$L$4115,12,FALSE)</f>
        <v>12</v>
      </c>
      <c r="E1166" s="7">
        <v>3088</v>
      </c>
      <c r="F1166" s="7" t="str">
        <f>VLOOKUP(E1166,Data!$A$2:$L$4115,6,FALSE)</f>
        <v>failed</v>
      </c>
      <c r="G1166" s="7">
        <f>VLOOKUP(E1166,Data!$A$2:$L$4115,12,FALSE)</f>
        <v>3</v>
      </c>
    </row>
    <row r="1167" spans="1:7" x14ac:dyDescent="0.25">
      <c r="A1167" s="7">
        <v>2283</v>
      </c>
      <c r="B1167" s="7" t="str">
        <f>VLOOKUP(A1167,Data!$A$2:$L$4115,6,FALSE)</f>
        <v>successful</v>
      </c>
      <c r="C1167" s="7">
        <f>VLOOKUP(A1167,Data!$A$2:$L$4115,12,FALSE)</f>
        <v>48</v>
      </c>
      <c r="E1167" s="7">
        <v>3089</v>
      </c>
      <c r="F1167" s="7" t="str">
        <f>VLOOKUP(E1167,Data!$A$2:$L$4115,6,FALSE)</f>
        <v>failed</v>
      </c>
      <c r="G1167" s="7">
        <f>VLOOKUP(E1167,Data!$A$2:$L$4115,12,FALSE)</f>
        <v>45</v>
      </c>
    </row>
    <row r="1168" spans="1:7" x14ac:dyDescent="0.25">
      <c r="A1168" s="7">
        <v>2284</v>
      </c>
      <c r="B1168" s="7" t="str">
        <f>VLOOKUP(A1168,Data!$A$2:$L$4115,6,FALSE)</f>
        <v>successful</v>
      </c>
      <c r="C1168" s="7">
        <f>VLOOKUP(A1168,Data!$A$2:$L$4115,12,FALSE)</f>
        <v>59</v>
      </c>
      <c r="E1168" s="7">
        <v>3090</v>
      </c>
      <c r="F1168" s="7" t="str">
        <f>VLOOKUP(E1168,Data!$A$2:$L$4115,6,FALSE)</f>
        <v>failed</v>
      </c>
      <c r="G1168" s="7">
        <f>VLOOKUP(E1168,Data!$A$2:$L$4115,12,FALSE)</f>
        <v>9</v>
      </c>
    </row>
    <row r="1169" spans="1:7" x14ac:dyDescent="0.25">
      <c r="A1169" s="7">
        <v>2285</v>
      </c>
      <c r="B1169" s="7" t="str">
        <f>VLOOKUP(A1169,Data!$A$2:$L$4115,6,FALSE)</f>
        <v>successful</v>
      </c>
      <c r="C1169" s="7">
        <f>VLOOKUP(A1169,Data!$A$2:$L$4115,12,FALSE)</f>
        <v>79</v>
      </c>
      <c r="E1169" s="7">
        <v>3091</v>
      </c>
      <c r="F1169" s="7" t="str">
        <f>VLOOKUP(E1169,Data!$A$2:$L$4115,6,FALSE)</f>
        <v>failed</v>
      </c>
      <c r="G1169" s="7">
        <f>VLOOKUP(E1169,Data!$A$2:$L$4115,12,FALSE)</f>
        <v>9</v>
      </c>
    </row>
    <row r="1170" spans="1:7" x14ac:dyDescent="0.25">
      <c r="A1170" s="7">
        <v>2286</v>
      </c>
      <c r="B1170" s="7" t="str">
        <f>VLOOKUP(A1170,Data!$A$2:$L$4115,6,FALSE)</f>
        <v>successful</v>
      </c>
      <c r="C1170" s="7">
        <f>VLOOKUP(A1170,Data!$A$2:$L$4115,12,FALSE)</f>
        <v>14</v>
      </c>
      <c r="E1170" s="7">
        <v>3092</v>
      </c>
      <c r="F1170" s="7" t="str">
        <f>VLOOKUP(E1170,Data!$A$2:$L$4115,6,FALSE)</f>
        <v>failed</v>
      </c>
      <c r="G1170" s="7">
        <f>VLOOKUP(E1170,Data!$A$2:$L$4115,12,FALSE)</f>
        <v>21</v>
      </c>
    </row>
    <row r="1171" spans="1:7" x14ac:dyDescent="0.25">
      <c r="A1171" s="7">
        <v>2287</v>
      </c>
      <c r="B1171" s="7" t="str">
        <f>VLOOKUP(A1171,Data!$A$2:$L$4115,6,FALSE)</f>
        <v>successful</v>
      </c>
      <c r="C1171" s="7">
        <f>VLOOKUP(A1171,Data!$A$2:$L$4115,12,FALSE)</f>
        <v>106</v>
      </c>
      <c r="E1171" s="7">
        <v>3093</v>
      </c>
      <c r="F1171" s="7" t="str">
        <f>VLOOKUP(E1171,Data!$A$2:$L$4115,6,FALSE)</f>
        <v>failed</v>
      </c>
      <c r="G1171" s="7">
        <f>VLOOKUP(E1171,Data!$A$2:$L$4115,12,FALSE)</f>
        <v>17</v>
      </c>
    </row>
    <row r="1172" spans="1:7" x14ac:dyDescent="0.25">
      <c r="A1172" s="7">
        <v>2288</v>
      </c>
      <c r="B1172" s="7" t="str">
        <f>VLOOKUP(A1172,Data!$A$2:$L$4115,6,FALSE)</f>
        <v>successful</v>
      </c>
      <c r="C1172" s="7">
        <f>VLOOKUP(A1172,Data!$A$2:$L$4115,12,FALSE)</f>
        <v>25</v>
      </c>
      <c r="E1172" s="7">
        <v>3094</v>
      </c>
      <c r="F1172" s="7" t="str">
        <f>VLOOKUP(E1172,Data!$A$2:$L$4115,6,FALSE)</f>
        <v>failed</v>
      </c>
      <c r="G1172" s="7">
        <f>VLOOKUP(E1172,Data!$A$2:$L$4115,12,FALSE)</f>
        <v>1</v>
      </c>
    </row>
    <row r="1173" spans="1:7" x14ac:dyDescent="0.25">
      <c r="A1173" s="7">
        <v>2289</v>
      </c>
      <c r="B1173" s="7" t="str">
        <f>VLOOKUP(A1173,Data!$A$2:$L$4115,6,FALSE)</f>
        <v>successful</v>
      </c>
      <c r="C1173" s="7">
        <f>VLOOKUP(A1173,Data!$A$2:$L$4115,12,FALSE)</f>
        <v>25</v>
      </c>
      <c r="E1173" s="7">
        <v>3095</v>
      </c>
      <c r="F1173" s="7" t="str">
        <f>VLOOKUP(E1173,Data!$A$2:$L$4115,6,FALSE)</f>
        <v>failed</v>
      </c>
      <c r="G1173" s="7">
        <f>VLOOKUP(E1173,Data!$A$2:$L$4115,12,FALSE)</f>
        <v>1</v>
      </c>
    </row>
    <row r="1174" spans="1:7" x14ac:dyDescent="0.25">
      <c r="A1174" s="7">
        <v>2290</v>
      </c>
      <c r="B1174" s="7" t="str">
        <f>VLOOKUP(A1174,Data!$A$2:$L$4115,6,FALSE)</f>
        <v>successful</v>
      </c>
      <c r="C1174" s="7">
        <f>VLOOKUP(A1174,Data!$A$2:$L$4115,12,FALSE)</f>
        <v>29</v>
      </c>
      <c r="E1174" s="7">
        <v>3096</v>
      </c>
      <c r="F1174" s="7" t="str">
        <f>VLOOKUP(E1174,Data!$A$2:$L$4115,6,FALSE)</f>
        <v>failed</v>
      </c>
      <c r="G1174" s="7">
        <f>VLOOKUP(E1174,Data!$A$2:$L$4115,12,FALSE)</f>
        <v>14</v>
      </c>
    </row>
    <row r="1175" spans="1:7" x14ac:dyDescent="0.25">
      <c r="A1175" s="7">
        <v>2291</v>
      </c>
      <c r="B1175" s="7" t="str">
        <f>VLOOKUP(A1175,Data!$A$2:$L$4115,6,FALSE)</f>
        <v>successful</v>
      </c>
      <c r="C1175" s="7">
        <f>VLOOKUP(A1175,Data!$A$2:$L$4115,12,FALSE)</f>
        <v>43</v>
      </c>
      <c r="E1175" s="7">
        <v>3097</v>
      </c>
      <c r="F1175" s="7" t="str">
        <f>VLOOKUP(E1175,Data!$A$2:$L$4115,6,FALSE)</f>
        <v>failed</v>
      </c>
      <c r="G1175" s="7">
        <f>VLOOKUP(E1175,Data!$A$2:$L$4115,12,FALSE)</f>
        <v>42</v>
      </c>
    </row>
    <row r="1176" spans="1:7" x14ac:dyDescent="0.25">
      <c r="A1176" s="7">
        <v>2292</v>
      </c>
      <c r="B1176" s="7" t="str">
        <f>VLOOKUP(A1176,Data!$A$2:$L$4115,6,FALSE)</f>
        <v>successful</v>
      </c>
      <c r="C1176" s="7">
        <f>VLOOKUP(A1176,Data!$A$2:$L$4115,12,FALSE)</f>
        <v>46</v>
      </c>
      <c r="E1176" s="7">
        <v>3098</v>
      </c>
      <c r="F1176" s="7" t="str">
        <f>VLOOKUP(E1176,Data!$A$2:$L$4115,6,FALSE)</f>
        <v>failed</v>
      </c>
      <c r="G1176" s="7">
        <f>VLOOKUP(E1176,Data!$A$2:$L$4115,12,FALSE)</f>
        <v>27</v>
      </c>
    </row>
    <row r="1177" spans="1:7" x14ac:dyDescent="0.25">
      <c r="A1177" s="7">
        <v>2293</v>
      </c>
      <c r="B1177" s="7" t="str">
        <f>VLOOKUP(A1177,Data!$A$2:$L$4115,6,FALSE)</f>
        <v>successful</v>
      </c>
      <c r="C1177" s="7">
        <f>VLOOKUP(A1177,Data!$A$2:$L$4115,12,FALSE)</f>
        <v>27</v>
      </c>
      <c r="E1177" s="7">
        <v>3099</v>
      </c>
      <c r="F1177" s="7" t="str">
        <f>VLOOKUP(E1177,Data!$A$2:$L$4115,6,FALSE)</f>
        <v>failed</v>
      </c>
      <c r="G1177" s="7">
        <f>VLOOKUP(E1177,Data!$A$2:$L$4115,12,FALSE)</f>
        <v>5</v>
      </c>
    </row>
    <row r="1178" spans="1:7" x14ac:dyDescent="0.25">
      <c r="A1178" s="7">
        <v>2294</v>
      </c>
      <c r="B1178" s="7" t="str">
        <f>VLOOKUP(A1178,Data!$A$2:$L$4115,6,FALSE)</f>
        <v>successful</v>
      </c>
      <c r="C1178" s="7">
        <f>VLOOKUP(A1178,Data!$A$2:$L$4115,12,FALSE)</f>
        <v>112</v>
      </c>
      <c r="E1178" s="7">
        <v>3100</v>
      </c>
      <c r="F1178" s="7" t="str">
        <f>VLOOKUP(E1178,Data!$A$2:$L$4115,6,FALSE)</f>
        <v>failed</v>
      </c>
      <c r="G1178" s="7">
        <f>VLOOKUP(E1178,Data!$A$2:$L$4115,12,FALSE)</f>
        <v>13</v>
      </c>
    </row>
    <row r="1179" spans="1:7" x14ac:dyDescent="0.25">
      <c r="A1179" s="7">
        <v>2295</v>
      </c>
      <c r="B1179" s="7" t="str">
        <f>VLOOKUP(A1179,Data!$A$2:$L$4115,6,FALSE)</f>
        <v>successful</v>
      </c>
      <c r="C1179" s="7">
        <f>VLOOKUP(A1179,Data!$A$2:$L$4115,12,FALSE)</f>
        <v>34</v>
      </c>
      <c r="E1179" s="7">
        <v>3101</v>
      </c>
      <c r="F1179" s="7" t="str">
        <f>VLOOKUP(E1179,Data!$A$2:$L$4115,6,FALSE)</f>
        <v>failed</v>
      </c>
      <c r="G1179" s="7">
        <f>VLOOKUP(E1179,Data!$A$2:$L$4115,12,FALSE)</f>
        <v>12</v>
      </c>
    </row>
    <row r="1180" spans="1:7" x14ac:dyDescent="0.25">
      <c r="A1180" s="7">
        <v>2296</v>
      </c>
      <c r="B1180" s="7" t="str">
        <f>VLOOKUP(A1180,Data!$A$2:$L$4115,6,FALSE)</f>
        <v>successful</v>
      </c>
      <c r="C1180" s="7">
        <f>VLOOKUP(A1180,Data!$A$2:$L$4115,12,FALSE)</f>
        <v>145</v>
      </c>
      <c r="E1180" s="7">
        <v>3102</v>
      </c>
      <c r="F1180" s="7" t="str">
        <f>VLOOKUP(E1180,Data!$A$2:$L$4115,6,FALSE)</f>
        <v>failed</v>
      </c>
      <c r="G1180" s="7">
        <f>VLOOKUP(E1180,Data!$A$2:$L$4115,12,FALSE)</f>
        <v>90</v>
      </c>
    </row>
    <row r="1181" spans="1:7" x14ac:dyDescent="0.25">
      <c r="A1181" s="7">
        <v>2297</v>
      </c>
      <c r="B1181" s="7" t="str">
        <f>VLOOKUP(A1181,Data!$A$2:$L$4115,6,FALSE)</f>
        <v>successful</v>
      </c>
      <c r="C1181" s="7">
        <f>VLOOKUP(A1181,Data!$A$2:$L$4115,12,FALSE)</f>
        <v>19</v>
      </c>
      <c r="E1181" s="7">
        <v>3103</v>
      </c>
      <c r="F1181" s="7" t="str">
        <f>VLOOKUP(E1181,Data!$A$2:$L$4115,6,FALSE)</f>
        <v>failed</v>
      </c>
      <c r="G1181" s="7">
        <f>VLOOKUP(E1181,Data!$A$2:$L$4115,12,FALSE)</f>
        <v>2</v>
      </c>
    </row>
    <row r="1182" spans="1:7" x14ac:dyDescent="0.25">
      <c r="A1182" s="7">
        <v>2298</v>
      </c>
      <c r="B1182" s="7" t="str">
        <f>VLOOKUP(A1182,Data!$A$2:$L$4115,6,FALSE)</f>
        <v>successful</v>
      </c>
      <c r="C1182" s="7">
        <f>VLOOKUP(A1182,Data!$A$2:$L$4115,12,FALSE)</f>
        <v>288</v>
      </c>
      <c r="E1182" s="7">
        <v>3104</v>
      </c>
      <c r="F1182" s="7" t="str">
        <f>VLOOKUP(E1182,Data!$A$2:$L$4115,6,FALSE)</f>
        <v>failed</v>
      </c>
      <c r="G1182" s="7">
        <f>VLOOKUP(E1182,Data!$A$2:$L$4115,12,FALSE)</f>
        <v>5</v>
      </c>
    </row>
    <row r="1183" spans="1:7" x14ac:dyDescent="0.25">
      <c r="A1183" s="7">
        <v>2299</v>
      </c>
      <c r="B1183" s="7" t="str">
        <f>VLOOKUP(A1183,Data!$A$2:$L$4115,6,FALSE)</f>
        <v>successful</v>
      </c>
      <c r="C1183" s="7">
        <f>VLOOKUP(A1183,Data!$A$2:$L$4115,12,FALSE)</f>
        <v>14</v>
      </c>
      <c r="E1183" s="7">
        <v>3105</v>
      </c>
      <c r="F1183" s="7" t="str">
        <f>VLOOKUP(E1183,Data!$A$2:$L$4115,6,FALSE)</f>
        <v>failed</v>
      </c>
      <c r="G1183" s="7">
        <f>VLOOKUP(E1183,Data!$A$2:$L$4115,12,FALSE)</f>
        <v>31</v>
      </c>
    </row>
    <row r="1184" spans="1:7" x14ac:dyDescent="0.25">
      <c r="A1184" s="7">
        <v>2300</v>
      </c>
      <c r="B1184" s="7" t="str">
        <f>VLOOKUP(A1184,Data!$A$2:$L$4115,6,FALSE)</f>
        <v>successful</v>
      </c>
      <c r="C1184" s="7">
        <f>VLOOKUP(A1184,Data!$A$2:$L$4115,12,FALSE)</f>
        <v>7</v>
      </c>
      <c r="E1184" s="7">
        <v>3106</v>
      </c>
      <c r="F1184" s="7" t="str">
        <f>VLOOKUP(E1184,Data!$A$2:$L$4115,6,FALSE)</f>
        <v>failed</v>
      </c>
      <c r="G1184" s="7">
        <f>VLOOKUP(E1184,Data!$A$2:$L$4115,12,FALSE)</f>
        <v>4</v>
      </c>
    </row>
    <row r="1185" spans="1:7" x14ac:dyDescent="0.25">
      <c r="A1185" s="7">
        <v>2301</v>
      </c>
      <c r="B1185" s="7" t="str">
        <f>VLOOKUP(A1185,Data!$A$2:$L$4115,6,FALSE)</f>
        <v>successful</v>
      </c>
      <c r="C1185" s="7">
        <f>VLOOKUP(A1185,Data!$A$2:$L$4115,12,FALSE)</f>
        <v>211</v>
      </c>
      <c r="E1185" s="7">
        <v>3107</v>
      </c>
      <c r="F1185" s="7" t="str">
        <f>VLOOKUP(E1185,Data!$A$2:$L$4115,6,FALSE)</f>
        <v>failed</v>
      </c>
      <c r="G1185" s="7">
        <f>VLOOKUP(E1185,Data!$A$2:$L$4115,12,FALSE)</f>
        <v>29</v>
      </c>
    </row>
    <row r="1186" spans="1:7" x14ac:dyDescent="0.25">
      <c r="A1186" s="7">
        <v>2302</v>
      </c>
      <c r="B1186" s="7" t="str">
        <f>VLOOKUP(A1186,Data!$A$2:$L$4115,6,FALSE)</f>
        <v>successful</v>
      </c>
      <c r="C1186" s="7">
        <f>VLOOKUP(A1186,Data!$A$2:$L$4115,12,FALSE)</f>
        <v>85</v>
      </c>
      <c r="E1186" s="7">
        <v>3108</v>
      </c>
      <c r="F1186" s="7" t="str">
        <f>VLOOKUP(E1186,Data!$A$2:$L$4115,6,FALSE)</f>
        <v>failed</v>
      </c>
      <c r="G1186" s="7">
        <f>VLOOKUP(E1186,Data!$A$2:$L$4115,12,FALSE)</f>
        <v>2</v>
      </c>
    </row>
    <row r="1187" spans="1:7" x14ac:dyDescent="0.25">
      <c r="A1187" s="7">
        <v>2303</v>
      </c>
      <c r="B1187" s="7" t="str">
        <f>VLOOKUP(A1187,Data!$A$2:$L$4115,6,FALSE)</f>
        <v>successful</v>
      </c>
      <c r="C1187" s="7">
        <f>VLOOKUP(A1187,Data!$A$2:$L$4115,12,FALSE)</f>
        <v>103</v>
      </c>
      <c r="E1187" s="7">
        <v>3109</v>
      </c>
      <c r="F1187" s="7" t="str">
        <f>VLOOKUP(E1187,Data!$A$2:$L$4115,6,FALSE)</f>
        <v>failed</v>
      </c>
      <c r="G1187" s="7">
        <f>VLOOKUP(E1187,Data!$A$2:$L$4115,12,FALSE)</f>
        <v>114</v>
      </c>
    </row>
    <row r="1188" spans="1:7" x14ac:dyDescent="0.25">
      <c r="A1188" s="7">
        <v>2304</v>
      </c>
      <c r="B1188" s="7" t="str">
        <f>VLOOKUP(A1188,Data!$A$2:$L$4115,6,FALSE)</f>
        <v>successful</v>
      </c>
      <c r="C1188" s="7">
        <f>VLOOKUP(A1188,Data!$A$2:$L$4115,12,FALSE)</f>
        <v>113</v>
      </c>
      <c r="E1188" s="7">
        <v>3110</v>
      </c>
      <c r="F1188" s="7" t="str">
        <f>VLOOKUP(E1188,Data!$A$2:$L$4115,6,FALSE)</f>
        <v>failed</v>
      </c>
      <c r="G1188" s="7">
        <f>VLOOKUP(E1188,Data!$A$2:$L$4115,12,FALSE)</f>
        <v>1</v>
      </c>
    </row>
    <row r="1189" spans="1:7" x14ac:dyDescent="0.25">
      <c r="A1189" s="7">
        <v>2305</v>
      </c>
      <c r="B1189" s="7" t="str">
        <f>VLOOKUP(A1189,Data!$A$2:$L$4115,6,FALSE)</f>
        <v>successful</v>
      </c>
      <c r="C1189" s="7">
        <f>VLOOKUP(A1189,Data!$A$2:$L$4115,12,FALSE)</f>
        <v>167</v>
      </c>
      <c r="E1189" s="7">
        <v>3111</v>
      </c>
      <c r="F1189" s="7" t="str">
        <f>VLOOKUP(E1189,Data!$A$2:$L$4115,6,FALSE)</f>
        <v>failed</v>
      </c>
      <c r="G1189" s="7">
        <f>VLOOKUP(E1189,Data!$A$2:$L$4115,12,FALSE)</f>
        <v>76</v>
      </c>
    </row>
    <row r="1190" spans="1:7" x14ac:dyDescent="0.25">
      <c r="A1190" s="7">
        <v>2306</v>
      </c>
      <c r="B1190" s="7" t="str">
        <f>VLOOKUP(A1190,Data!$A$2:$L$4115,6,FALSE)</f>
        <v>successful</v>
      </c>
      <c r="C1190" s="7">
        <f>VLOOKUP(A1190,Data!$A$2:$L$4115,12,FALSE)</f>
        <v>73</v>
      </c>
      <c r="E1190" s="7">
        <v>3112</v>
      </c>
      <c r="F1190" s="7" t="str">
        <f>VLOOKUP(E1190,Data!$A$2:$L$4115,6,FALSE)</f>
        <v>failed</v>
      </c>
      <c r="G1190" s="7">
        <f>VLOOKUP(E1190,Data!$A$2:$L$4115,12,FALSE)</f>
        <v>9</v>
      </c>
    </row>
    <row r="1191" spans="1:7" x14ac:dyDescent="0.25">
      <c r="A1191" s="7">
        <v>2307</v>
      </c>
      <c r="B1191" s="7" t="str">
        <f>VLOOKUP(A1191,Data!$A$2:$L$4115,6,FALSE)</f>
        <v>successful</v>
      </c>
      <c r="C1191" s="7">
        <f>VLOOKUP(A1191,Data!$A$2:$L$4115,12,FALSE)</f>
        <v>75</v>
      </c>
      <c r="E1191" s="7">
        <v>3113</v>
      </c>
      <c r="F1191" s="7" t="str">
        <f>VLOOKUP(E1191,Data!$A$2:$L$4115,6,FALSE)</f>
        <v>failed</v>
      </c>
      <c r="G1191" s="7">
        <f>VLOOKUP(E1191,Data!$A$2:$L$4115,12,FALSE)</f>
        <v>37</v>
      </c>
    </row>
    <row r="1192" spans="1:7" x14ac:dyDescent="0.25">
      <c r="A1192" s="7">
        <v>2308</v>
      </c>
      <c r="B1192" s="7" t="str">
        <f>VLOOKUP(A1192,Data!$A$2:$L$4115,6,FALSE)</f>
        <v>successful</v>
      </c>
      <c r="C1192" s="7">
        <f>VLOOKUP(A1192,Data!$A$2:$L$4115,12,FALSE)</f>
        <v>614</v>
      </c>
      <c r="E1192" s="7">
        <v>3114</v>
      </c>
      <c r="F1192" s="7" t="str">
        <f>VLOOKUP(E1192,Data!$A$2:$L$4115,6,FALSE)</f>
        <v>failed</v>
      </c>
      <c r="G1192" s="7">
        <f>VLOOKUP(E1192,Data!$A$2:$L$4115,12,FALSE)</f>
        <v>0</v>
      </c>
    </row>
    <row r="1193" spans="1:7" x14ac:dyDescent="0.25">
      <c r="A1193" s="7">
        <v>2309</v>
      </c>
      <c r="B1193" s="7" t="str">
        <f>VLOOKUP(A1193,Data!$A$2:$L$4115,6,FALSE)</f>
        <v>successful</v>
      </c>
      <c r="C1193" s="7">
        <f>VLOOKUP(A1193,Data!$A$2:$L$4115,12,FALSE)</f>
        <v>107</v>
      </c>
      <c r="E1193" s="7">
        <v>3115</v>
      </c>
      <c r="F1193" s="7" t="str">
        <f>VLOOKUP(E1193,Data!$A$2:$L$4115,6,FALSE)</f>
        <v>failed</v>
      </c>
      <c r="G1193" s="7">
        <f>VLOOKUP(E1193,Data!$A$2:$L$4115,12,FALSE)</f>
        <v>1</v>
      </c>
    </row>
    <row r="1194" spans="1:7" x14ac:dyDescent="0.25">
      <c r="A1194" s="7">
        <v>2310</v>
      </c>
      <c r="B1194" s="7" t="str">
        <f>VLOOKUP(A1194,Data!$A$2:$L$4115,6,FALSE)</f>
        <v>successful</v>
      </c>
      <c r="C1194" s="7">
        <f>VLOOKUP(A1194,Data!$A$2:$L$4115,12,FALSE)</f>
        <v>1224</v>
      </c>
      <c r="E1194" s="7">
        <v>3116</v>
      </c>
      <c r="F1194" s="7" t="str">
        <f>VLOOKUP(E1194,Data!$A$2:$L$4115,6,FALSE)</f>
        <v>failed</v>
      </c>
      <c r="G1194" s="7">
        <f>VLOOKUP(E1194,Data!$A$2:$L$4115,12,FALSE)</f>
        <v>10</v>
      </c>
    </row>
    <row r="1195" spans="1:7" x14ac:dyDescent="0.25">
      <c r="A1195" s="7">
        <v>2311</v>
      </c>
      <c r="B1195" s="7" t="str">
        <f>VLOOKUP(A1195,Data!$A$2:$L$4115,6,FALSE)</f>
        <v>successful</v>
      </c>
      <c r="C1195" s="7">
        <f>VLOOKUP(A1195,Data!$A$2:$L$4115,12,FALSE)</f>
        <v>104</v>
      </c>
      <c r="E1195" s="7">
        <v>3117</v>
      </c>
      <c r="F1195" s="7" t="str">
        <f>VLOOKUP(E1195,Data!$A$2:$L$4115,6,FALSE)</f>
        <v>failed</v>
      </c>
      <c r="G1195" s="7">
        <f>VLOOKUP(E1195,Data!$A$2:$L$4115,12,FALSE)</f>
        <v>1</v>
      </c>
    </row>
    <row r="1196" spans="1:7" x14ac:dyDescent="0.25">
      <c r="A1196" s="7">
        <v>2312</v>
      </c>
      <c r="B1196" s="7" t="str">
        <f>VLOOKUP(A1196,Data!$A$2:$L$4115,6,FALSE)</f>
        <v>successful</v>
      </c>
      <c r="C1196" s="7">
        <f>VLOOKUP(A1196,Data!$A$2:$L$4115,12,FALSE)</f>
        <v>79</v>
      </c>
      <c r="E1196" s="7">
        <v>3118</v>
      </c>
      <c r="F1196" s="7" t="str">
        <f>VLOOKUP(E1196,Data!$A$2:$L$4115,6,FALSE)</f>
        <v>failed</v>
      </c>
      <c r="G1196" s="7">
        <f>VLOOKUP(E1196,Data!$A$2:$L$4115,12,FALSE)</f>
        <v>2</v>
      </c>
    </row>
    <row r="1197" spans="1:7" x14ac:dyDescent="0.25">
      <c r="A1197" s="7">
        <v>2313</v>
      </c>
      <c r="B1197" s="7" t="str">
        <f>VLOOKUP(A1197,Data!$A$2:$L$4115,6,FALSE)</f>
        <v>successful</v>
      </c>
      <c r="C1197" s="7">
        <f>VLOOKUP(A1197,Data!$A$2:$L$4115,12,FALSE)</f>
        <v>157</v>
      </c>
      <c r="E1197" s="7">
        <v>3119</v>
      </c>
      <c r="F1197" s="7" t="str">
        <f>VLOOKUP(E1197,Data!$A$2:$L$4115,6,FALSE)</f>
        <v>failed</v>
      </c>
      <c r="G1197" s="7">
        <f>VLOOKUP(E1197,Data!$A$2:$L$4115,12,FALSE)</f>
        <v>1</v>
      </c>
    </row>
    <row r="1198" spans="1:7" x14ac:dyDescent="0.25">
      <c r="A1198" s="7">
        <v>2314</v>
      </c>
      <c r="B1198" s="7" t="str">
        <f>VLOOKUP(A1198,Data!$A$2:$L$4115,6,FALSE)</f>
        <v>successful</v>
      </c>
      <c r="C1198" s="7">
        <f>VLOOKUP(A1198,Data!$A$2:$L$4115,12,FALSE)</f>
        <v>50</v>
      </c>
      <c r="E1198" s="7">
        <v>3120</v>
      </c>
      <c r="F1198" s="7" t="str">
        <f>VLOOKUP(E1198,Data!$A$2:$L$4115,6,FALSE)</f>
        <v>failed</v>
      </c>
      <c r="G1198" s="7">
        <f>VLOOKUP(E1198,Data!$A$2:$L$4115,12,FALSE)</f>
        <v>10</v>
      </c>
    </row>
    <row r="1199" spans="1:7" x14ac:dyDescent="0.25">
      <c r="A1199" s="7">
        <v>2315</v>
      </c>
      <c r="B1199" s="7" t="str">
        <f>VLOOKUP(A1199,Data!$A$2:$L$4115,6,FALSE)</f>
        <v>successful</v>
      </c>
      <c r="C1199" s="7">
        <f>VLOOKUP(A1199,Data!$A$2:$L$4115,12,FALSE)</f>
        <v>64</v>
      </c>
      <c r="E1199" s="7">
        <v>3188</v>
      </c>
      <c r="F1199" s="7" t="str">
        <f>VLOOKUP(E1199,Data!$A$2:$L$4115,6,FALSE)</f>
        <v>failed</v>
      </c>
      <c r="G1199" s="7">
        <f>VLOOKUP(E1199,Data!$A$2:$L$4115,12,FALSE)</f>
        <v>9</v>
      </c>
    </row>
    <row r="1200" spans="1:7" x14ac:dyDescent="0.25">
      <c r="A1200" s="7">
        <v>2316</v>
      </c>
      <c r="B1200" s="7" t="str">
        <f>VLOOKUP(A1200,Data!$A$2:$L$4115,6,FALSE)</f>
        <v>successful</v>
      </c>
      <c r="C1200" s="7">
        <f>VLOOKUP(A1200,Data!$A$2:$L$4115,12,FALSE)</f>
        <v>200</v>
      </c>
      <c r="E1200" s="7">
        <v>3189</v>
      </c>
      <c r="F1200" s="7" t="str">
        <f>VLOOKUP(E1200,Data!$A$2:$L$4115,6,FALSE)</f>
        <v>failed</v>
      </c>
      <c r="G1200" s="7">
        <f>VLOOKUP(E1200,Data!$A$2:$L$4115,12,FALSE)</f>
        <v>19</v>
      </c>
    </row>
    <row r="1201" spans="1:7" x14ac:dyDescent="0.25">
      <c r="A1201" s="7">
        <v>2317</v>
      </c>
      <c r="B1201" s="7" t="str">
        <f>VLOOKUP(A1201,Data!$A$2:$L$4115,6,FALSE)</f>
        <v>successful</v>
      </c>
      <c r="C1201" s="7">
        <f>VLOOKUP(A1201,Data!$A$2:$L$4115,12,FALSE)</f>
        <v>22</v>
      </c>
      <c r="E1201" s="7">
        <v>3190</v>
      </c>
      <c r="F1201" s="7" t="str">
        <f>VLOOKUP(E1201,Data!$A$2:$L$4115,6,FALSE)</f>
        <v>failed</v>
      </c>
      <c r="G1201" s="7">
        <f>VLOOKUP(E1201,Data!$A$2:$L$4115,12,FALSE)</f>
        <v>0</v>
      </c>
    </row>
    <row r="1202" spans="1:7" x14ac:dyDescent="0.25">
      <c r="A1202" s="7">
        <v>2318</v>
      </c>
      <c r="B1202" s="7" t="str">
        <f>VLOOKUP(A1202,Data!$A$2:$L$4115,6,FALSE)</f>
        <v>successful</v>
      </c>
      <c r="C1202" s="7">
        <f>VLOOKUP(A1202,Data!$A$2:$L$4115,12,FALSE)</f>
        <v>163</v>
      </c>
      <c r="E1202" s="7">
        <v>3191</v>
      </c>
      <c r="F1202" s="7" t="str">
        <f>VLOOKUP(E1202,Data!$A$2:$L$4115,6,FALSE)</f>
        <v>failed</v>
      </c>
      <c r="G1202" s="7">
        <f>VLOOKUP(E1202,Data!$A$2:$L$4115,12,FALSE)</f>
        <v>4</v>
      </c>
    </row>
    <row r="1203" spans="1:7" x14ac:dyDescent="0.25">
      <c r="A1203" s="7">
        <v>2319</v>
      </c>
      <c r="B1203" s="7" t="str">
        <f>VLOOKUP(A1203,Data!$A$2:$L$4115,6,FALSE)</f>
        <v>successful</v>
      </c>
      <c r="C1203" s="7">
        <f>VLOOKUP(A1203,Data!$A$2:$L$4115,12,FALSE)</f>
        <v>77</v>
      </c>
      <c r="E1203" s="7">
        <v>3192</v>
      </c>
      <c r="F1203" s="7" t="str">
        <f>VLOOKUP(E1203,Data!$A$2:$L$4115,6,FALSE)</f>
        <v>failed</v>
      </c>
      <c r="G1203" s="7">
        <f>VLOOKUP(E1203,Data!$A$2:$L$4115,12,FALSE)</f>
        <v>8</v>
      </c>
    </row>
    <row r="1204" spans="1:7" x14ac:dyDescent="0.25">
      <c r="A1204" s="7">
        <v>2320</v>
      </c>
      <c r="B1204" s="7" t="str">
        <f>VLOOKUP(A1204,Data!$A$2:$L$4115,6,FALSE)</f>
        <v>successful</v>
      </c>
      <c r="C1204" s="7">
        <f>VLOOKUP(A1204,Data!$A$2:$L$4115,12,FALSE)</f>
        <v>89</v>
      </c>
      <c r="E1204" s="7">
        <v>3193</v>
      </c>
      <c r="F1204" s="7" t="str">
        <f>VLOOKUP(E1204,Data!$A$2:$L$4115,6,FALSE)</f>
        <v>failed</v>
      </c>
      <c r="G1204" s="7">
        <f>VLOOKUP(E1204,Data!$A$2:$L$4115,12,FALSE)</f>
        <v>24</v>
      </c>
    </row>
    <row r="1205" spans="1:7" x14ac:dyDescent="0.25">
      <c r="A1205" s="7">
        <v>2327</v>
      </c>
      <c r="B1205" s="7" t="str">
        <f>VLOOKUP(A1205,Data!$A$2:$L$4115,6,FALSE)</f>
        <v>successful</v>
      </c>
      <c r="C1205" s="7">
        <f>VLOOKUP(A1205,Data!$A$2:$L$4115,12,FALSE)</f>
        <v>3355</v>
      </c>
      <c r="E1205" s="7">
        <v>3194</v>
      </c>
      <c r="F1205" s="7" t="str">
        <f>VLOOKUP(E1205,Data!$A$2:$L$4115,6,FALSE)</f>
        <v>failed</v>
      </c>
      <c r="G1205" s="7">
        <f>VLOOKUP(E1205,Data!$A$2:$L$4115,12,FALSE)</f>
        <v>0</v>
      </c>
    </row>
    <row r="1206" spans="1:7" x14ac:dyDescent="0.25">
      <c r="A1206" s="7">
        <v>2328</v>
      </c>
      <c r="B1206" s="7" t="str">
        <f>VLOOKUP(A1206,Data!$A$2:$L$4115,6,FALSE)</f>
        <v>successful</v>
      </c>
      <c r="C1206" s="7">
        <f>VLOOKUP(A1206,Data!$A$2:$L$4115,12,FALSE)</f>
        <v>537</v>
      </c>
      <c r="E1206" s="7">
        <v>3195</v>
      </c>
      <c r="F1206" s="7" t="str">
        <f>VLOOKUP(E1206,Data!$A$2:$L$4115,6,FALSE)</f>
        <v>failed</v>
      </c>
      <c r="G1206" s="7">
        <f>VLOOKUP(E1206,Data!$A$2:$L$4115,12,FALSE)</f>
        <v>39</v>
      </c>
    </row>
    <row r="1207" spans="1:7" x14ac:dyDescent="0.25">
      <c r="A1207" s="7">
        <v>2329</v>
      </c>
      <c r="B1207" s="7" t="str">
        <f>VLOOKUP(A1207,Data!$A$2:$L$4115,6,FALSE)</f>
        <v>successful</v>
      </c>
      <c r="C1207" s="7">
        <f>VLOOKUP(A1207,Data!$A$2:$L$4115,12,FALSE)</f>
        <v>125</v>
      </c>
      <c r="E1207" s="7">
        <v>3196</v>
      </c>
      <c r="F1207" s="7" t="str">
        <f>VLOOKUP(E1207,Data!$A$2:$L$4115,6,FALSE)</f>
        <v>failed</v>
      </c>
      <c r="G1207" s="7">
        <f>VLOOKUP(E1207,Data!$A$2:$L$4115,12,FALSE)</f>
        <v>6</v>
      </c>
    </row>
    <row r="1208" spans="1:7" x14ac:dyDescent="0.25">
      <c r="A1208" s="7">
        <v>2330</v>
      </c>
      <c r="B1208" s="7" t="str">
        <f>VLOOKUP(A1208,Data!$A$2:$L$4115,6,FALSE)</f>
        <v>successful</v>
      </c>
      <c r="C1208" s="7">
        <f>VLOOKUP(A1208,Data!$A$2:$L$4115,12,FALSE)</f>
        <v>163</v>
      </c>
      <c r="E1208" s="7">
        <v>3197</v>
      </c>
      <c r="F1208" s="7" t="str">
        <f>VLOOKUP(E1208,Data!$A$2:$L$4115,6,FALSE)</f>
        <v>failed</v>
      </c>
      <c r="G1208" s="7">
        <f>VLOOKUP(E1208,Data!$A$2:$L$4115,12,FALSE)</f>
        <v>4</v>
      </c>
    </row>
    <row r="1209" spans="1:7" x14ac:dyDescent="0.25">
      <c r="A1209" s="7">
        <v>2331</v>
      </c>
      <c r="B1209" s="7" t="str">
        <f>VLOOKUP(A1209,Data!$A$2:$L$4115,6,FALSE)</f>
        <v>successful</v>
      </c>
      <c r="C1209" s="7">
        <f>VLOOKUP(A1209,Data!$A$2:$L$4115,12,FALSE)</f>
        <v>283</v>
      </c>
      <c r="E1209" s="7">
        <v>3198</v>
      </c>
      <c r="F1209" s="7" t="str">
        <f>VLOOKUP(E1209,Data!$A$2:$L$4115,6,FALSE)</f>
        <v>failed</v>
      </c>
      <c r="G1209" s="7">
        <f>VLOOKUP(E1209,Data!$A$2:$L$4115,12,FALSE)</f>
        <v>3</v>
      </c>
    </row>
    <row r="1210" spans="1:7" x14ac:dyDescent="0.25">
      <c r="A1210" s="7">
        <v>2332</v>
      </c>
      <c r="B1210" s="7" t="str">
        <f>VLOOKUP(A1210,Data!$A$2:$L$4115,6,FALSE)</f>
        <v>successful</v>
      </c>
      <c r="C1210" s="7">
        <f>VLOOKUP(A1210,Data!$A$2:$L$4115,12,FALSE)</f>
        <v>352</v>
      </c>
      <c r="E1210" s="7">
        <v>3199</v>
      </c>
      <c r="F1210" s="7" t="str">
        <f>VLOOKUP(E1210,Data!$A$2:$L$4115,6,FALSE)</f>
        <v>failed</v>
      </c>
      <c r="G1210" s="7">
        <f>VLOOKUP(E1210,Data!$A$2:$L$4115,12,FALSE)</f>
        <v>53</v>
      </c>
    </row>
    <row r="1211" spans="1:7" x14ac:dyDescent="0.25">
      <c r="A1211" s="7">
        <v>2333</v>
      </c>
      <c r="B1211" s="7" t="str">
        <f>VLOOKUP(A1211,Data!$A$2:$L$4115,6,FALSE)</f>
        <v>successful</v>
      </c>
      <c r="C1211" s="7">
        <f>VLOOKUP(A1211,Data!$A$2:$L$4115,12,FALSE)</f>
        <v>94</v>
      </c>
      <c r="E1211" s="7">
        <v>3200</v>
      </c>
      <c r="F1211" s="7" t="str">
        <f>VLOOKUP(E1211,Data!$A$2:$L$4115,6,FALSE)</f>
        <v>failed</v>
      </c>
      <c r="G1211" s="7">
        <f>VLOOKUP(E1211,Data!$A$2:$L$4115,12,FALSE)</f>
        <v>1</v>
      </c>
    </row>
    <row r="1212" spans="1:7" x14ac:dyDescent="0.25">
      <c r="A1212" s="7">
        <v>2334</v>
      </c>
      <c r="B1212" s="7" t="str">
        <f>VLOOKUP(A1212,Data!$A$2:$L$4115,6,FALSE)</f>
        <v>successful</v>
      </c>
      <c r="C1212" s="7">
        <f>VLOOKUP(A1212,Data!$A$2:$L$4115,12,FALSE)</f>
        <v>67</v>
      </c>
      <c r="E1212" s="7">
        <v>3201</v>
      </c>
      <c r="F1212" s="7" t="str">
        <f>VLOOKUP(E1212,Data!$A$2:$L$4115,6,FALSE)</f>
        <v>failed</v>
      </c>
      <c r="G1212" s="7">
        <f>VLOOKUP(E1212,Data!$A$2:$L$4115,12,FALSE)</f>
        <v>2</v>
      </c>
    </row>
    <row r="1213" spans="1:7" x14ac:dyDescent="0.25">
      <c r="A1213" s="7">
        <v>2335</v>
      </c>
      <c r="B1213" s="7" t="str">
        <f>VLOOKUP(A1213,Data!$A$2:$L$4115,6,FALSE)</f>
        <v>successful</v>
      </c>
      <c r="C1213" s="7">
        <f>VLOOKUP(A1213,Data!$A$2:$L$4115,12,FALSE)</f>
        <v>221</v>
      </c>
      <c r="E1213" s="7">
        <v>3202</v>
      </c>
      <c r="F1213" s="7" t="str">
        <f>VLOOKUP(E1213,Data!$A$2:$L$4115,6,FALSE)</f>
        <v>failed</v>
      </c>
      <c r="G1213" s="7">
        <f>VLOOKUP(E1213,Data!$A$2:$L$4115,12,FALSE)</f>
        <v>25</v>
      </c>
    </row>
    <row r="1214" spans="1:7" x14ac:dyDescent="0.25">
      <c r="A1214" s="7">
        <v>2336</v>
      </c>
      <c r="B1214" s="7" t="str">
        <f>VLOOKUP(A1214,Data!$A$2:$L$4115,6,FALSE)</f>
        <v>successful</v>
      </c>
      <c r="C1214" s="7">
        <f>VLOOKUP(A1214,Data!$A$2:$L$4115,12,FALSE)</f>
        <v>2165</v>
      </c>
      <c r="E1214" s="7">
        <v>3203</v>
      </c>
      <c r="F1214" s="7" t="str">
        <f>VLOOKUP(E1214,Data!$A$2:$L$4115,6,FALSE)</f>
        <v>failed</v>
      </c>
      <c r="G1214" s="7">
        <f>VLOOKUP(E1214,Data!$A$2:$L$4115,12,FALSE)</f>
        <v>6</v>
      </c>
    </row>
    <row r="1215" spans="1:7" x14ac:dyDescent="0.25">
      <c r="A1215" s="7">
        <v>2337</v>
      </c>
      <c r="B1215" s="7" t="str">
        <f>VLOOKUP(A1215,Data!$A$2:$L$4115,6,FALSE)</f>
        <v>successful</v>
      </c>
      <c r="C1215" s="7">
        <f>VLOOKUP(A1215,Data!$A$2:$L$4115,12,FALSE)</f>
        <v>179</v>
      </c>
      <c r="E1215" s="7">
        <v>3204</v>
      </c>
      <c r="F1215" s="7" t="str">
        <f>VLOOKUP(E1215,Data!$A$2:$L$4115,6,FALSE)</f>
        <v>failed</v>
      </c>
      <c r="G1215" s="7">
        <f>VLOOKUP(E1215,Data!$A$2:$L$4115,12,FALSE)</f>
        <v>0</v>
      </c>
    </row>
    <row r="1216" spans="1:7" x14ac:dyDescent="0.25">
      <c r="A1216" s="7">
        <v>2338</v>
      </c>
      <c r="B1216" s="7" t="str">
        <f>VLOOKUP(A1216,Data!$A$2:$L$4115,6,FALSE)</f>
        <v>successful</v>
      </c>
      <c r="C1216" s="7">
        <f>VLOOKUP(A1216,Data!$A$2:$L$4115,12,FALSE)</f>
        <v>123</v>
      </c>
      <c r="E1216" s="7">
        <v>3205</v>
      </c>
      <c r="F1216" s="7" t="str">
        <f>VLOOKUP(E1216,Data!$A$2:$L$4115,6,FALSE)</f>
        <v>failed</v>
      </c>
      <c r="G1216" s="7">
        <f>VLOOKUP(E1216,Data!$A$2:$L$4115,12,FALSE)</f>
        <v>12</v>
      </c>
    </row>
    <row r="1217" spans="1:7" x14ac:dyDescent="0.25">
      <c r="A1217" s="7">
        <v>2339</v>
      </c>
      <c r="B1217" s="7" t="str">
        <f>VLOOKUP(A1217,Data!$A$2:$L$4115,6,FALSE)</f>
        <v>successful</v>
      </c>
      <c r="C1217" s="7">
        <f>VLOOKUP(A1217,Data!$A$2:$L$4115,12,FALSE)</f>
        <v>1104</v>
      </c>
      <c r="E1217" s="7">
        <v>3206</v>
      </c>
      <c r="F1217" s="7" t="str">
        <f>VLOOKUP(E1217,Data!$A$2:$L$4115,6,FALSE)</f>
        <v>failed</v>
      </c>
      <c r="G1217" s="7">
        <f>VLOOKUP(E1217,Data!$A$2:$L$4115,12,FALSE)</f>
        <v>0</v>
      </c>
    </row>
    <row r="1218" spans="1:7" x14ac:dyDescent="0.25">
      <c r="A1218" s="7">
        <v>2340</v>
      </c>
      <c r="B1218" s="7" t="str">
        <f>VLOOKUP(A1218,Data!$A$2:$L$4115,6,FALSE)</f>
        <v>successful</v>
      </c>
      <c r="C1218" s="7">
        <f>VLOOKUP(A1218,Data!$A$2:$L$4115,12,FALSE)</f>
        <v>403</v>
      </c>
      <c r="E1218" s="7">
        <v>3207</v>
      </c>
      <c r="F1218" s="7" t="str">
        <f>VLOOKUP(E1218,Data!$A$2:$L$4115,6,FALSE)</f>
        <v>failed</v>
      </c>
      <c r="G1218" s="7">
        <f>VLOOKUP(E1218,Data!$A$2:$L$4115,12,FALSE)</f>
        <v>36</v>
      </c>
    </row>
    <row r="1219" spans="1:7" x14ac:dyDescent="0.25">
      <c r="A1219" s="7">
        <v>2441</v>
      </c>
      <c r="B1219" s="7" t="str">
        <f>VLOOKUP(A1219,Data!$A$2:$L$4115,6,FALSE)</f>
        <v>successful</v>
      </c>
      <c r="C1219" s="7">
        <f>VLOOKUP(A1219,Data!$A$2:$L$4115,12,FALSE)</f>
        <v>109</v>
      </c>
      <c r="E1219" s="7">
        <v>3628</v>
      </c>
      <c r="F1219" s="7" t="str">
        <f>VLOOKUP(E1219,Data!$A$2:$L$4115,6,FALSE)</f>
        <v>failed</v>
      </c>
      <c r="G1219" s="7">
        <f>VLOOKUP(E1219,Data!$A$2:$L$4115,12,FALSE)</f>
        <v>0</v>
      </c>
    </row>
    <row r="1220" spans="1:7" x14ac:dyDescent="0.25">
      <c r="A1220" s="7">
        <v>2442</v>
      </c>
      <c r="B1220" s="7" t="str">
        <f>VLOOKUP(A1220,Data!$A$2:$L$4115,6,FALSE)</f>
        <v>successful</v>
      </c>
      <c r="C1220" s="7">
        <f>VLOOKUP(A1220,Data!$A$2:$L$4115,12,FALSE)</f>
        <v>372</v>
      </c>
      <c r="E1220" s="7">
        <v>3629</v>
      </c>
      <c r="F1220" s="7" t="str">
        <f>VLOOKUP(E1220,Data!$A$2:$L$4115,6,FALSE)</f>
        <v>failed</v>
      </c>
      <c r="G1220" s="7">
        <f>VLOOKUP(E1220,Data!$A$2:$L$4115,12,FALSE)</f>
        <v>2</v>
      </c>
    </row>
    <row r="1221" spans="1:7" x14ac:dyDescent="0.25">
      <c r="A1221" s="7">
        <v>2443</v>
      </c>
      <c r="B1221" s="7" t="str">
        <f>VLOOKUP(A1221,Data!$A$2:$L$4115,6,FALSE)</f>
        <v>successful</v>
      </c>
      <c r="C1221" s="7">
        <f>VLOOKUP(A1221,Data!$A$2:$L$4115,12,FALSE)</f>
        <v>311</v>
      </c>
      <c r="E1221" s="7">
        <v>3630</v>
      </c>
      <c r="F1221" s="7" t="str">
        <f>VLOOKUP(E1221,Data!$A$2:$L$4115,6,FALSE)</f>
        <v>failed</v>
      </c>
      <c r="G1221" s="7">
        <f>VLOOKUP(E1221,Data!$A$2:$L$4115,12,FALSE)</f>
        <v>1</v>
      </c>
    </row>
    <row r="1222" spans="1:7" x14ac:dyDescent="0.25">
      <c r="A1222" s="7">
        <v>2444</v>
      </c>
      <c r="B1222" s="7" t="str">
        <f>VLOOKUP(A1222,Data!$A$2:$L$4115,6,FALSE)</f>
        <v>successful</v>
      </c>
      <c r="C1222" s="7">
        <f>VLOOKUP(A1222,Data!$A$2:$L$4115,12,FALSE)</f>
        <v>61</v>
      </c>
      <c r="E1222" s="7">
        <v>3631</v>
      </c>
      <c r="F1222" s="7" t="str">
        <f>VLOOKUP(E1222,Data!$A$2:$L$4115,6,FALSE)</f>
        <v>failed</v>
      </c>
      <c r="G1222" s="7">
        <f>VLOOKUP(E1222,Data!$A$2:$L$4115,12,FALSE)</f>
        <v>59</v>
      </c>
    </row>
    <row r="1223" spans="1:7" x14ac:dyDescent="0.25">
      <c r="A1223" s="7">
        <v>2445</v>
      </c>
      <c r="B1223" s="7" t="str">
        <f>VLOOKUP(A1223,Data!$A$2:$L$4115,6,FALSE)</f>
        <v>successful</v>
      </c>
      <c r="C1223" s="7">
        <f>VLOOKUP(A1223,Data!$A$2:$L$4115,12,FALSE)</f>
        <v>115</v>
      </c>
      <c r="E1223" s="7">
        <v>3632</v>
      </c>
      <c r="F1223" s="7" t="str">
        <f>VLOOKUP(E1223,Data!$A$2:$L$4115,6,FALSE)</f>
        <v>failed</v>
      </c>
      <c r="G1223" s="7">
        <f>VLOOKUP(E1223,Data!$A$2:$L$4115,12,FALSE)</f>
        <v>1</v>
      </c>
    </row>
    <row r="1224" spans="1:7" x14ac:dyDescent="0.25">
      <c r="A1224" s="7">
        <v>2446</v>
      </c>
      <c r="B1224" s="7" t="str">
        <f>VLOOKUP(A1224,Data!$A$2:$L$4115,6,FALSE)</f>
        <v>successful</v>
      </c>
      <c r="C1224" s="7">
        <f>VLOOKUP(A1224,Data!$A$2:$L$4115,12,FALSE)</f>
        <v>111</v>
      </c>
      <c r="E1224" s="7">
        <v>3633</v>
      </c>
      <c r="F1224" s="7" t="str">
        <f>VLOOKUP(E1224,Data!$A$2:$L$4115,6,FALSE)</f>
        <v>failed</v>
      </c>
      <c r="G1224" s="7">
        <f>VLOOKUP(E1224,Data!$A$2:$L$4115,12,FALSE)</f>
        <v>31</v>
      </c>
    </row>
    <row r="1225" spans="1:7" x14ac:dyDescent="0.25">
      <c r="A1225" s="7">
        <v>2447</v>
      </c>
      <c r="B1225" s="7" t="str">
        <f>VLOOKUP(A1225,Data!$A$2:$L$4115,6,FALSE)</f>
        <v>successful</v>
      </c>
      <c r="C1225" s="7">
        <f>VLOOKUP(A1225,Data!$A$2:$L$4115,12,FALSE)</f>
        <v>337</v>
      </c>
      <c r="E1225" s="7">
        <v>3634</v>
      </c>
      <c r="F1225" s="7" t="str">
        <f>VLOOKUP(E1225,Data!$A$2:$L$4115,6,FALSE)</f>
        <v>failed</v>
      </c>
      <c r="G1225" s="7">
        <f>VLOOKUP(E1225,Data!$A$2:$L$4115,12,FALSE)</f>
        <v>18</v>
      </c>
    </row>
    <row r="1226" spans="1:7" x14ac:dyDescent="0.25">
      <c r="A1226" s="7">
        <v>2448</v>
      </c>
      <c r="B1226" s="7" t="str">
        <f>VLOOKUP(A1226,Data!$A$2:$L$4115,6,FALSE)</f>
        <v>successful</v>
      </c>
      <c r="C1226" s="7">
        <f>VLOOKUP(A1226,Data!$A$2:$L$4115,12,FALSE)</f>
        <v>9</v>
      </c>
      <c r="E1226" s="7">
        <v>3635</v>
      </c>
      <c r="F1226" s="7" t="str">
        <f>VLOOKUP(E1226,Data!$A$2:$L$4115,6,FALSE)</f>
        <v>failed</v>
      </c>
      <c r="G1226" s="7">
        <f>VLOOKUP(E1226,Data!$A$2:$L$4115,12,FALSE)</f>
        <v>10</v>
      </c>
    </row>
    <row r="1227" spans="1:7" x14ac:dyDescent="0.25">
      <c r="A1227" s="7">
        <v>2449</v>
      </c>
      <c r="B1227" s="7" t="str">
        <f>VLOOKUP(A1227,Data!$A$2:$L$4115,6,FALSE)</f>
        <v>successful</v>
      </c>
      <c r="C1227" s="7">
        <f>VLOOKUP(A1227,Data!$A$2:$L$4115,12,FALSE)</f>
        <v>120</v>
      </c>
      <c r="E1227" s="7">
        <v>3636</v>
      </c>
      <c r="F1227" s="7" t="str">
        <f>VLOOKUP(E1227,Data!$A$2:$L$4115,6,FALSE)</f>
        <v>failed</v>
      </c>
      <c r="G1227" s="7">
        <f>VLOOKUP(E1227,Data!$A$2:$L$4115,12,FALSE)</f>
        <v>0</v>
      </c>
    </row>
    <row r="1228" spans="1:7" x14ac:dyDescent="0.25">
      <c r="A1228" s="7">
        <v>2450</v>
      </c>
      <c r="B1228" s="7" t="str">
        <f>VLOOKUP(A1228,Data!$A$2:$L$4115,6,FALSE)</f>
        <v>successful</v>
      </c>
      <c r="C1228" s="7">
        <f>VLOOKUP(A1228,Data!$A$2:$L$4115,12,FALSE)</f>
        <v>102</v>
      </c>
      <c r="E1228" s="7">
        <v>3637</v>
      </c>
      <c r="F1228" s="7" t="str">
        <f>VLOOKUP(E1228,Data!$A$2:$L$4115,6,FALSE)</f>
        <v>failed</v>
      </c>
      <c r="G1228" s="7">
        <f>VLOOKUP(E1228,Data!$A$2:$L$4115,12,FALSE)</f>
        <v>14</v>
      </c>
    </row>
    <row r="1229" spans="1:7" x14ac:dyDescent="0.25">
      <c r="A1229" s="7">
        <v>2451</v>
      </c>
      <c r="B1229" s="7" t="str">
        <f>VLOOKUP(A1229,Data!$A$2:$L$4115,6,FALSE)</f>
        <v>successful</v>
      </c>
      <c r="C1229" s="7">
        <f>VLOOKUP(A1229,Data!$A$2:$L$4115,12,FALSE)</f>
        <v>186</v>
      </c>
      <c r="E1229" s="7">
        <v>3638</v>
      </c>
      <c r="F1229" s="7" t="str">
        <f>VLOOKUP(E1229,Data!$A$2:$L$4115,6,FALSE)</f>
        <v>failed</v>
      </c>
      <c r="G1229" s="7">
        <f>VLOOKUP(E1229,Data!$A$2:$L$4115,12,FALSE)</f>
        <v>2</v>
      </c>
    </row>
    <row r="1230" spans="1:7" x14ac:dyDescent="0.25">
      <c r="A1230" s="7">
        <v>2452</v>
      </c>
      <c r="B1230" s="7" t="str">
        <f>VLOOKUP(A1230,Data!$A$2:$L$4115,6,FALSE)</f>
        <v>successful</v>
      </c>
      <c r="C1230" s="7">
        <f>VLOOKUP(A1230,Data!$A$2:$L$4115,12,FALSE)</f>
        <v>15</v>
      </c>
      <c r="E1230" s="7">
        <v>3639</v>
      </c>
      <c r="F1230" s="7" t="str">
        <f>VLOOKUP(E1230,Data!$A$2:$L$4115,6,FALSE)</f>
        <v>failed</v>
      </c>
      <c r="G1230" s="7">
        <f>VLOOKUP(E1230,Data!$A$2:$L$4115,12,FALSE)</f>
        <v>1</v>
      </c>
    </row>
    <row r="1231" spans="1:7" x14ac:dyDescent="0.25">
      <c r="A1231" s="7">
        <v>2453</v>
      </c>
      <c r="B1231" s="7" t="str">
        <f>VLOOKUP(A1231,Data!$A$2:$L$4115,6,FALSE)</f>
        <v>successful</v>
      </c>
      <c r="C1231" s="7">
        <f>VLOOKUP(A1231,Data!$A$2:$L$4115,12,FALSE)</f>
        <v>67</v>
      </c>
      <c r="E1231" s="7">
        <v>3640</v>
      </c>
      <c r="F1231" s="7" t="str">
        <f>VLOOKUP(E1231,Data!$A$2:$L$4115,6,FALSE)</f>
        <v>failed</v>
      </c>
      <c r="G1231" s="7">
        <f>VLOOKUP(E1231,Data!$A$2:$L$4115,12,FALSE)</f>
        <v>3</v>
      </c>
    </row>
    <row r="1232" spans="1:7" x14ac:dyDescent="0.25">
      <c r="A1232" s="7">
        <v>2454</v>
      </c>
      <c r="B1232" s="7" t="str">
        <f>VLOOKUP(A1232,Data!$A$2:$L$4115,6,FALSE)</f>
        <v>successful</v>
      </c>
      <c r="C1232" s="7">
        <f>VLOOKUP(A1232,Data!$A$2:$L$4115,12,FALSE)</f>
        <v>130</v>
      </c>
      <c r="E1232" s="7">
        <v>3641</v>
      </c>
      <c r="F1232" s="7" t="str">
        <f>VLOOKUP(E1232,Data!$A$2:$L$4115,6,FALSE)</f>
        <v>failed</v>
      </c>
      <c r="G1232" s="7">
        <f>VLOOKUP(E1232,Data!$A$2:$L$4115,12,FALSE)</f>
        <v>0</v>
      </c>
    </row>
    <row r="1233" spans="1:7" x14ac:dyDescent="0.25">
      <c r="A1233" s="7">
        <v>2455</v>
      </c>
      <c r="B1233" s="7" t="str">
        <f>VLOOKUP(A1233,Data!$A$2:$L$4115,6,FALSE)</f>
        <v>successful</v>
      </c>
      <c r="C1233" s="7">
        <f>VLOOKUP(A1233,Data!$A$2:$L$4115,12,FALSE)</f>
        <v>16</v>
      </c>
      <c r="E1233" s="7">
        <v>3642</v>
      </c>
      <c r="F1233" s="7" t="str">
        <f>VLOOKUP(E1233,Data!$A$2:$L$4115,6,FALSE)</f>
        <v>failed</v>
      </c>
      <c r="G1233" s="7">
        <f>VLOOKUP(E1233,Data!$A$2:$L$4115,12,FALSE)</f>
        <v>2</v>
      </c>
    </row>
    <row r="1234" spans="1:7" x14ac:dyDescent="0.25">
      <c r="A1234" s="7">
        <v>2456</v>
      </c>
      <c r="B1234" s="7" t="str">
        <f>VLOOKUP(A1234,Data!$A$2:$L$4115,6,FALSE)</f>
        <v>successful</v>
      </c>
      <c r="C1234" s="7">
        <f>VLOOKUP(A1234,Data!$A$2:$L$4115,12,FALSE)</f>
        <v>67</v>
      </c>
      <c r="E1234" s="7">
        <v>3643</v>
      </c>
      <c r="F1234" s="7" t="str">
        <f>VLOOKUP(E1234,Data!$A$2:$L$4115,6,FALSE)</f>
        <v>failed</v>
      </c>
      <c r="G1234" s="7">
        <f>VLOOKUP(E1234,Data!$A$2:$L$4115,12,FALSE)</f>
        <v>0</v>
      </c>
    </row>
    <row r="1235" spans="1:7" x14ac:dyDescent="0.25">
      <c r="A1235" s="7">
        <v>2457</v>
      </c>
      <c r="B1235" s="7" t="str">
        <f>VLOOKUP(A1235,Data!$A$2:$L$4115,6,FALSE)</f>
        <v>successful</v>
      </c>
      <c r="C1235" s="7">
        <f>VLOOKUP(A1235,Data!$A$2:$L$4115,12,FALSE)</f>
        <v>124</v>
      </c>
      <c r="E1235" s="7">
        <v>3644</v>
      </c>
      <c r="F1235" s="7" t="str">
        <f>VLOOKUP(E1235,Data!$A$2:$L$4115,6,FALSE)</f>
        <v>failed</v>
      </c>
      <c r="G1235" s="7">
        <f>VLOOKUP(E1235,Data!$A$2:$L$4115,12,FALSE)</f>
        <v>12</v>
      </c>
    </row>
    <row r="1236" spans="1:7" x14ac:dyDescent="0.25">
      <c r="A1236" s="7">
        <v>2458</v>
      </c>
      <c r="B1236" s="7" t="str">
        <f>VLOOKUP(A1236,Data!$A$2:$L$4115,6,FALSE)</f>
        <v>successful</v>
      </c>
      <c r="C1236" s="7">
        <f>VLOOKUP(A1236,Data!$A$2:$L$4115,12,FALSE)</f>
        <v>80</v>
      </c>
      <c r="E1236" s="7">
        <v>3645</v>
      </c>
      <c r="F1236" s="7" t="str">
        <f>VLOOKUP(E1236,Data!$A$2:$L$4115,6,FALSE)</f>
        <v>failed</v>
      </c>
      <c r="G1236" s="7">
        <f>VLOOKUP(E1236,Data!$A$2:$L$4115,12,FALSE)</f>
        <v>1</v>
      </c>
    </row>
    <row r="1237" spans="1:7" x14ac:dyDescent="0.25">
      <c r="A1237" s="7">
        <v>2459</v>
      </c>
      <c r="B1237" s="7" t="str">
        <f>VLOOKUP(A1237,Data!$A$2:$L$4115,6,FALSE)</f>
        <v>successful</v>
      </c>
      <c r="C1237" s="7">
        <f>VLOOKUP(A1237,Data!$A$2:$L$4115,12,FALSE)</f>
        <v>282</v>
      </c>
      <c r="E1237" s="7">
        <v>3646</v>
      </c>
      <c r="F1237" s="7" t="str">
        <f>VLOOKUP(E1237,Data!$A$2:$L$4115,6,FALSE)</f>
        <v>failed</v>
      </c>
      <c r="G1237" s="7">
        <f>VLOOKUP(E1237,Data!$A$2:$L$4115,12,FALSE)</f>
        <v>8</v>
      </c>
    </row>
    <row r="1238" spans="1:7" x14ac:dyDescent="0.25">
      <c r="A1238" s="7">
        <v>2460</v>
      </c>
      <c r="B1238" s="7" t="str">
        <f>VLOOKUP(A1238,Data!$A$2:$L$4115,6,FALSE)</f>
        <v>successful</v>
      </c>
      <c r="C1238" s="7">
        <f>VLOOKUP(A1238,Data!$A$2:$L$4115,12,FALSE)</f>
        <v>68</v>
      </c>
      <c r="E1238" s="7">
        <v>3647</v>
      </c>
      <c r="F1238" s="7" t="str">
        <f>VLOOKUP(E1238,Data!$A$2:$L$4115,6,FALSE)</f>
        <v>failed</v>
      </c>
      <c r="G1238" s="7">
        <f>VLOOKUP(E1238,Data!$A$2:$L$4115,12,FALSE)</f>
        <v>2</v>
      </c>
    </row>
    <row r="1239" spans="1:7" x14ac:dyDescent="0.25">
      <c r="A1239" s="7">
        <v>2461</v>
      </c>
      <c r="B1239" s="7" t="str">
        <f>VLOOKUP(A1239,Data!$A$2:$L$4115,6,FALSE)</f>
        <v>successful</v>
      </c>
      <c r="C1239" s="7">
        <f>VLOOKUP(A1239,Data!$A$2:$L$4115,12,FALSE)</f>
        <v>86</v>
      </c>
      <c r="E1239" s="7">
        <v>3728</v>
      </c>
      <c r="F1239" s="7" t="str">
        <f>VLOOKUP(E1239,Data!$A$2:$L$4115,6,FALSE)</f>
        <v>failed</v>
      </c>
      <c r="G1239" s="7">
        <f>VLOOKUP(E1239,Data!$A$2:$L$4115,12,FALSE)</f>
        <v>31</v>
      </c>
    </row>
    <row r="1240" spans="1:7" x14ac:dyDescent="0.25">
      <c r="A1240" s="7">
        <v>2462</v>
      </c>
      <c r="B1240" s="7" t="str">
        <f>VLOOKUP(A1240,Data!$A$2:$L$4115,6,FALSE)</f>
        <v>successful</v>
      </c>
      <c r="C1240" s="7">
        <f>VLOOKUP(A1240,Data!$A$2:$L$4115,12,FALSE)</f>
        <v>115</v>
      </c>
      <c r="E1240" s="7">
        <v>3729</v>
      </c>
      <c r="F1240" s="7" t="str">
        <f>VLOOKUP(E1240,Data!$A$2:$L$4115,6,FALSE)</f>
        <v>failed</v>
      </c>
      <c r="G1240" s="7">
        <f>VLOOKUP(E1240,Data!$A$2:$L$4115,12,FALSE)</f>
        <v>5</v>
      </c>
    </row>
    <row r="1241" spans="1:7" x14ac:dyDescent="0.25">
      <c r="A1241" s="7">
        <v>2463</v>
      </c>
      <c r="B1241" s="7" t="str">
        <f>VLOOKUP(A1241,Data!$A$2:$L$4115,6,FALSE)</f>
        <v>successful</v>
      </c>
      <c r="C1241" s="7">
        <f>VLOOKUP(A1241,Data!$A$2:$L$4115,12,FALSE)</f>
        <v>75</v>
      </c>
      <c r="E1241" s="7">
        <v>3730</v>
      </c>
      <c r="F1241" s="7" t="str">
        <f>VLOOKUP(E1241,Data!$A$2:$L$4115,6,FALSE)</f>
        <v>failed</v>
      </c>
      <c r="G1241" s="7">
        <f>VLOOKUP(E1241,Data!$A$2:$L$4115,12,FALSE)</f>
        <v>1</v>
      </c>
    </row>
    <row r="1242" spans="1:7" x14ac:dyDescent="0.25">
      <c r="A1242" s="7">
        <v>2464</v>
      </c>
      <c r="B1242" s="7" t="str">
        <f>VLOOKUP(A1242,Data!$A$2:$L$4115,6,FALSE)</f>
        <v>successful</v>
      </c>
      <c r="C1242" s="7">
        <f>VLOOKUP(A1242,Data!$A$2:$L$4115,12,FALSE)</f>
        <v>43</v>
      </c>
      <c r="E1242" s="7">
        <v>3731</v>
      </c>
      <c r="F1242" s="7" t="str">
        <f>VLOOKUP(E1242,Data!$A$2:$L$4115,6,FALSE)</f>
        <v>failed</v>
      </c>
      <c r="G1242" s="7">
        <f>VLOOKUP(E1242,Data!$A$2:$L$4115,12,FALSE)</f>
        <v>12</v>
      </c>
    </row>
    <row r="1243" spans="1:7" x14ac:dyDescent="0.25">
      <c r="A1243" s="7">
        <v>2465</v>
      </c>
      <c r="B1243" s="7" t="str">
        <f>VLOOKUP(A1243,Data!$A$2:$L$4115,6,FALSE)</f>
        <v>successful</v>
      </c>
      <c r="C1243" s="7">
        <f>VLOOKUP(A1243,Data!$A$2:$L$4115,12,FALSE)</f>
        <v>48</v>
      </c>
      <c r="E1243" s="7">
        <v>3732</v>
      </c>
      <c r="F1243" s="7" t="str">
        <f>VLOOKUP(E1243,Data!$A$2:$L$4115,6,FALSE)</f>
        <v>failed</v>
      </c>
      <c r="G1243" s="7">
        <f>VLOOKUP(E1243,Data!$A$2:$L$4115,12,FALSE)</f>
        <v>4</v>
      </c>
    </row>
    <row r="1244" spans="1:7" x14ac:dyDescent="0.25">
      <c r="A1244" s="7">
        <v>2466</v>
      </c>
      <c r="B1244" s="7" t="str">
        <f>VLOOKUP(A1244,Data!$A$2:$L$4115,6,FALSE)</f>
        <v>successful</v>
      </c>
      <c r="C1244" s="7">
        <f>VLOOKUP(A1244,Data!$A$2:$L$4115,12,FALSE)</f>
        <v>52</v>
      </c>
      <c r="E1244" s="7">
        <v>3733</v>
      </c>
      <c r="F1244" s="7" t="str">
        <f>VLOOKUP(E1244,Data!$A$2:$L$4115,6,FALSE)</f>
        <v>failed</v>
      </c>
      <c r="G1244" s="7">
        <f>VLOOKUP(E1244,Data!$A$2:$L$4115,12,FALSE)</f>
        <v>0</v>
      </c>
    </row>
    <row r="1245" spans="1:7" x14ac:dyDescent="0.25">
      <c r="A1245" s="7">
        <v>2467</v>
      </c>
      <c r="B1245" s="7" t="str">
        <f>VLOOKUP(A1245,Data!$A$2:$L$4115,6,FALSE)</f>
        <v>successful</v>
      </c>
      <c r="C1245" s="7">
        <f>VLOOKUP(A1245,Data!$A$2:$L$4115,12,FALSE)</f>
        <v>43</v>
      </c>
      <c r="E1245" s="7">
        <v>3734</v>
      </c>
      <c r="F1245" s="7" t="str">
        <f>VLOOKUP(E1245,Data!$A$2:$L$4115,6,FALSE)</f>
        <v>failed</v>
      </c>
      <c r="G1245" s="7">
        <f>VLOOKUP(E1245,Data!$A$2:$L$4115,12,FALSE)</f>
        <v>7</v>
      </c>
    </row>
    <row r="1246" spans="1:7" x14ac:dyDescent="0.25">
      <c r="A1246" s="7">
        <v>2468</v>
      </c>
      <c r="B1246" s="7" t="str">
        <f>VLOOKUP(A1246,Data!$A$2:$L$4115,6,FALSE)</f>
        <v>successful</v>
      </c>
      <c r="C1246" s="7">
        <f>VLOOKUP(A1246,Data!$A$2:$L$4115,12,FALSE)</f>
        <v>58</v>
      </c>
      <c r="E1246" s="7">
        <v>3735</v>
      </c>
      <c r="F1246" s="7" t="str">
        <f>VLOOKUP(E1246,Data!$A$2:$L$4115,6,FALSE)</f>
        <v>failed</v>
      </c>
      <c r="G1246" s="7">
        <f>VLOOKUP(E1246,Data!$A$2:$L$4115,12,FALSE)</f>
        <v>2</v>
      </c>
    </row>
    <row r="1247" spans="1:7" x14ac:dyDescent="0.25">
      <c r="A1247" s="7">
        <v>2469</v>
      </c>
      <c r="B1247" s="7" t="str">
        <f>VLOOKUP(A1247,Data!$A$2:$L$4115,6,FALSE)</f>
        <v>successful</v>
      </c>
      <c r="C1247" s="7">
        <f>VLOOKUP(A1247,Data!$A$2:$L$4115,12,FALSE)</f>
        <v>47</v>
      </c>
      <c r="E1247" s="7">
        <v>3736</v>
      </c>
      <c r="F1247" s="7" t="str">
        <f>VLOOKUP(E1247,Data!$A$2:$L$4115,6,FALSE)</f>
        <v>failed</v>
      </c>
      <c r="G1247" s="7">
        <f>VLOOKUP(E1247,Data!$A$2:$L$4115,12,FALSE)</f>
        <v>1</v>
      </c>
    </row>
    <row r="1248" spans="1:7" x14ac:dyDescent="0.25">
      <c r="A1248" s="7">
        <v>2470</v>
      </c>
      <c r="B1248" s="7" t="str">
        <f>VLOOKUP(A1248,Data!$A$2:$L$4115,6,FALSE)</f>
        <v>successful</v>
      </c>
      <c r="C1248" s="7">
        <f>VLOOKUP(A1248,Data!$A$2:$L$4115,12,FALSE)</f>
        <v>36</v>
      </c>
      <c r="E1248" s="7">
        <v>3737</v>
      </c>
      <c r="F1248" s="7" t="str">
        <f>VLOOKUP(E1248,Data!$A$2:$L$4115,6,FALSE)</f>
        <v>failed</v>
      </c>
      <c r="G1248" s="7">
        <f>VLOOKUP(E1248,Data!$A$2:$L$4115,12,FALSE)</f>
        <v>4</v>
      </c>
    </row>
    <row r="1249" spans="1:7" x14ac:dyDescent="0.25">
      <c r="A1249" s="7">
        <v>2471</v>
      </c>
      <c r="B1249" s="7" t="str">
        <f>VLOOKUP(A1249,Data!$A$2:$L$4115,6,FALSE)</f>
        <v>successful</v>
      </c>
      <c r="C1249" s="7">
        <f>VLOOKUP(A1249,Data!$A$2:$L$4115,12,FALSE)</f>
        <v>17</v>
      </c>
      <c r="E1249" s="7">
        <v>3738</v>
      </c>
      <c r="F1249" s="7" t="str">
        <f>VLOOKUP(E1249,Data!$A$2:$L$4115,6,FALSE)</f>
        <v>failed</v>
      </c>
      <c r="G1249" s="7">
        <f>VLOOKUP(E1249,Data!$A$2:$L$4115,12,FALSE)</f>
        <v>6</v>
      </c>
    </row>
    <row r="1250" spans="1:7" x14ac:dyDescent="0.25">
      <c r="A1250" s="7">
        <v>2472</v>
      </c>
      <c r="B1250" s="7" t="str">
        <f>VLOOKUP(A1250,Data!$A$2:$L$4115,6,FALSE)</f>
        <v>successful</v>
      </c>
      <c r="C1250" s="7">
        <f>VLOOKUP(A1250,Data!$A$2:$L$4115,12,FALSE)</f>
        <v>104</v>
      </c>
      <c r="E1250" s="7">
        <v>3739</v>
      </c>
      <c r="F1250" s="7" t="str">
        <f>VLOOKUP(E1250,Data!$A$2:$L$4115,6,FALSE)</f>
        <v>failed</v>
      </c>
      <c r="G1250" s="7">
        <f>VLOOKUP(E1250,Data!$A$2:$L$4115,12,FALSE)</f>
        <v>8</v>
      </c>
    </row>
    <row r="1251" spans="1:7" x14ac:dyDescent="0.25">
      <c r="A1251" s="7">
        <v>2473</v>
      </c>
      <c r="B1251" s="7" t="str">
        <f>VLOOKUP(A1251,Data!$A$2:$L$4115,6,FALSE)</f>
        <v>successful</v>
      </c>
      <c r="C1251" s="7">
        <f>VLOOKUP(A1251,Data!$A$2:$L$4115,12,FALSE)</f>
        <v>47</v>
      </c>
      <c r="E1251" s="7">
        <v>3740</v>
      </c>
      <c r="F1251" s="7" t="str">
        <f>VLOOKUP(E1251,Data!$A$2:$L$4115,6,FALSE)</f>
        <v>failed</v>
      </c>
      <c r="G1251" s="7">
        <f>VLOOKUP(E1251,Data!$A$2:$L$4115,12,FALSE)</f>
        <v>14</v>
      </c>
    </row>
    <row r="1252" spans="1:7" x14ac:dyDescent="0.25">
      <c r="A1252" s="7">
        <v>2474</v>
      </c>
      <c r="B1252" s="7" t="str">
        <f>VLOOKUP(A1252,Data!$A$2:$L$4115,6,FALSE)</f>
        <v>successful</v>
      </c>
      <c r="C1252" s="7">
        <f>VLOOKUP(A1252,Data!$A$2:$L$4115,12,FALSE)</f>
        <v>38</v>
      </c>
      <c r="E1252" s="7">
        <v>3741</v>
      </c>
      <c r="F1252" s="7" t="str">
        <f>VLOOKUP(E1252,Data!$A$2:$L$4115,6,FALSE)</f>
        <v>failed</v>
      </c>
      <c r="G1252" s="7">
        <f>VLOOKUP(E1252,Data!$A$2:$L$4115,12,FALSE)</f>
        <v>0</v>
      </c>
    </row>
    <row r="1253" spans="1:7" x14ac:dyDescent="0.25">
      <c r="A1253" s="7">
        <v>2475</v>
      </c>
      <c r="B1253" s="7" t="str">
        <f>VLOOKUP(A1253,Data!$A$2:$L$4115,6,FALSE)</f>
        <v>successful</v>
      </c>
      <c r="C1253" s="7">
        <f>VLOOKUP(A1253,Data!$A$2:$L$4115,12,FALSE)</f>
        <v>81</v>
      </c>
      <c r="E1253" s="7">
        <v>3742</v>
      </c>
      <c r="F1253" s="7" t="str">
        <f>VLOOKUP(E1253,Data!$A$2:$L$4115,6,FALSE)</f>
        <v>failed</v>
      </c>
      <c r="G1253" s="7">
        <f>VLOOKUP(E1253,Data!$A$2:$L$4115,12,FALSE)</f>
        <v>4</v>
      </c>
    </row>
    <row r="1254" spans="1:7" x14ac:dyDescent="0.25">
      <c r="A1254" s="7">
        <v>2476</v>
      </c>
      <c r="B1254" s="7" t="str">
        <f>VLOOKUP(A1254,Data!$A$2:$L$4115,6,FALSE)</f>
        <v>successful</v>
      </c>
      <c r="C1254" s="7">
        <f>VLOOKUP(A1254,Data!$A$2:$L$4115,12,FALSE)</f>
        <v>55</v>
      </c>
      <c r="E1254" s="7">
        <v>3743</v>
      </c>
      <c r="F1254" s="7" t="str">
        <f>VLOOKUP(E1254,Data!$A$2:$L$4115,6,FALSE)</f>
        <v>failed</v>
      </c>
      <c r="G1254" s="7">
        <f>VLOOKUP(E1254,Data!$A$2:$L$4115,12,FALSE)</f>
        <v>0</v>
      </c>
    </row>
    <row r="1255" spans="1:7" x14ac:dyDescent="0.25">
      <c r="A1255" s="7">
        <v>2477</v>
      </c>
      <c r="B1255" s="7" t="str">
        <f>VLOOKUP(A1255,Data!$A$2:$L$4115,6,FALSE)</f>
        <v>successful</v>
      </c>
      <c r="C1255" s="7">
        <f>VLOOKUP(A1255,Data!$A$2:$L$4115,12,FALSE)</f>
        <v>41</v>
      </c>
      <c r="E1255" s="7">
        <v>3744</v>
      </c>
      <c r="F1255" s="7" t="str">
        <f>VLOOKUP(E1255,Data!$A$2:$L$4115,6,FALSE)</f>
        <v>failed</v>
      </c>
      <c r="G1255" s="7">
        <f>VLOOKUP(E1255,Data!$A$2:$L$4115,12,FALSE)</f>
        <v>0</v>
      </c>
    </row>
    <row r="1256" spans="1:7" x14ac:dyDescent="0.25">
      <c r="A1256" s="7">
        <v>2478</v>
      </c>
      <c r="B1256" s="7" t="str">
        <f>VLOOKUP(A1256,Data!$A$2:$L$4115,6,FALSE)</f>
        <v>successful</v>
      </c>
      <c r="C1256" s="7">
        <f>VLOOKUP(A1256,Data!$A$2:$L$4115,12,FALSE)</f>
        <v>79</v>
      </c>
      <c r="E1256" s="7">
        <v>3745</v>
      </c>
      <c r="F1256" s="7" t="str">
        <f>VLOOKUP(E1256,Data!$A$2:$L$4115,6,FALSE)</f>
        <v>failed</v>
      </c>
      <c r="G1256" s="7">
        <f>VLOOKUP(E1256,Data!$A$2:$L$4115,12,FALSE)</f>
        <v>1</v>
      </c>
    </row>
    <row r="1257" spans="1:7" x14ac:dyDescent="0.25">
      <c r="A1257" s="7">
        <v>2479</v>
      </c>
      <c r="B1257" s="7" t="str">
        <f>VLOOKUP(A1257,Data!$A$2:$L$4115,6,FALSE)</f>
        <v>successful</v>
      </c>
      <c r="C1257" s="7">
        <f>VLOOKUP(A1257,Data!$A$2:$L$4115,12,FALSE)</f>
        <v>16</v>
      </c>
      <c r="E1257" s="7">
        <v>3746</v>
      </c>
      <c r="F1257" s="7" t="str">
        <f>VLOOKUP(E1257,Data!$A$2:$L$4115,6,FALSE)</f>
        <v>failed</v>
      </c>
      <c r="G1257" s="7">
        <f>VLOOKUP(E1257,Data!$A$2:$L$4115,12,FALSE)</f>
        <v>1</v>
      </c>
    </row>
    <row r="1258" spans="1:7" x14ac:dyDescent="0.25">
      <c r="A1258" s="7">
        <v>2480</v>
      </c>
      <c r="B1258" s="7" t="str">
        <f>VLOOKUP(A1258,Data!$A$2:$L$4115,6,FALSE)</f>
        <v>successful</v>
      </c>
      <c r="C1258" s="7">
        <f>VLOOKUP(A1258,Data!$A$2:$L$4115,12,FALSE)</f>
        <v>8</v>
      </c>
      <c r="E1258" s="7">
        <v>3747</v>
      </c>
      <c r="F1258" s="7" t="str">
        <f>VLOOKUP(E1258,Data!$A$2:$L$4115,6,FALSE)</f>
        <v>failed</v>
      </c>
      <c r="G1258" s="7">
        <f>VLOOKUP(E1258,Data!$A$2:$L$4115,12,FALSE)</f>
        <v>1</v>
      </c>
    </row>
    <row r="1259" spans="1:7" x14ac:dyDescent="0.25">
      <c r="A1259" s="7">
        <v>2481</v>
      </c>
      <c r="B1259" s="7" t="str">
        <f>VLOOKUP(A1259,Data!$A$2:$L$4115,6,FALSE)</f>
        <v>successful</v>
      </c>
      <c r="C1259" s="7">
        <f>VLOOKUP(A1259,Data!$A$2:$L$4115,12,FALSE)</f>
        <v>95</v>
      </c>
      <c r="E1259" s="7">
        <v>3788</v>
      </c>
      <c r="F1259" s="7" t="str">
        <f>VLOOKUP(E1259,Data!$A$2:$L$4115,6,FALSE)</f>
        <v>failed</v>
      </c>
      <c r="G1259" s="7">
        <f>VLOOKUP(E1259,Data!$A$2:$L$4115,12,FALSE)</f>
        <v>1</v>
      </c>
    </row>
    <row r="1260" spans="1:7" x14ac:dyDescent="0.25">
      <c r="A1260" s="7">
        <v>2482</v>
      </c>
      <c r="B1260" s="7" t="str">
        <f>VLOOKUP(A1260,Data!$A$2:$L$4115,6,FALSE)</f>
        <v>successful</v>
      </c>
      <c r="C1260" s="7">
        <f>VLOOKUP(A1260,Data!$A$2:$L$4115,12,FALSE)</f>
        <v>25</v>
      </c>
      <c r="E1260" s="7">
        <v>3789</v>
      </c>
      <c r="F1260" s="7" t="str">
        <f>VLOOKUP(E1260,Data!$A$2:$L$4115,6,FALSE)</f>
        <v>failed</v>
      </c>
      <c r="G1260" s="7">
        <f>VLOOKUP(E1260,Data!$A$2:$L$4115,12,FALSE)</f>
        <v>4</v>
      </c>
    </row>
    <row r="1261" spans="1:7" x14ac:dyDescent="0.25">
      <c r="A1261" s="7">
        <v>2483</v>
      </c>
      <c r="B1261" s="7" t="str">
        <f>VLOOKUP(A1261,Data!$A$2:$L$4115,6,FALSE)</f>
        <v>successful</v>
      </c>
      <c r="C1261" s="7">
        <f>VLOOKUP(A1261,Data!$A$2:$L$4115,12,FALSE)</f>
        <v>19</v>
      </c>
      <c r="E1261" s="7">
        <v>3790</v>
      </c>
      <c r="F1261" s="7" t="str">
        <f>VLOOKUP(E1261,Data!$A$2:$L$4115,6,FALSE)</f>
        <v>failed</v>
      </c>
      <c r="G1261" s="7">
        <f>VLOOKUP(E1261,Data!$A$2:$L$4115,12,FALSE)</f>
        <v>0</v>
      </c>
    </row>
    <row r="1262" spans="1:7" x14ac:dyDescent="0.25">
      <c r="A1262" s="7">
        <v>2484</v>
      </c>
      <c r="B1262" s="7" t="str">
        <f>VLOOKUP(A1262,Data!$A$2:$L$4115,6,FALSE)</f>
        <v>successful</v>
      </c>
      <c r="C1262" s="7">
        <f>VLOOKUP(A1262,Data!$A$2:$L$4115,12,FALSE)</f>
        <v>90</v>
      </c>
      <c r="E1262" s="7">
        <v>3791</v>
      </c>
      <c r="F1262" s="7" t="str">
        <f>VLOOKUP(E1262,Data!$A$2:$L$4115,6,FALSE)</f>
        <v>failed</v>
      </c>
      <c r="G1262" s="7">
        <f>VLOOKUP(E1262,Data!$A$2:$L$4115,12,FALSE)</f>
        <v>0</v>
      </c>
    </row>
    <row r="1263" spans="1:7" x14ac:dyDescent="0.25">
      <c r="A1263" s="7">
        <v>2485</v>
      </c>
      <c r="B1263" s="7" t="str">
        <f>VLOOKUP(A1263,Data!$A$2:$L$4115,6,FALSE)</f>
        <v>successful</v>
      </c>
      <c r="C1263" s="7">
        <f>VLOOKUP(A1263,Data!$A$2:$L$4115,12,FALSE)</f>
        <v>41</v>
      </c>
      <c r="E1263" s="7">
        <v>3792</v>
      </c>
      <c r="F1263" s="7" t="str">
        <f>VLOOKUP(E1263,Data!$A$2:$L$4115,6,FALSE)</f>
        <v>failed</v>
      </c>
      <c r="G1263" s="7">
        <f>VLOOKUP(E1263,Data!$A$2:$L$4115,12,FALSE)</f>
        <v>2</v>
      </c>
    </row>
    <row r="1264" spans="1:7" x14ac:dyDescent="0.25">
      <c r="A1264" s="7">
        <v>2486</v>
      </c>
      <c r="B1264" s="7" t="str">
        <f>VLOOKUP(A1264,Data!$A$2:$L$4115,6,FALSE)</f>
        <v>successful</v>
      </c>
      <c r="C1264" s="7">
        <f>VLOOKUP(A1264,Data!$A$2:$L$4115,12,FALSE)</f>
        <v>30</v>
      </c>
      <c r="E1264" s="7">
        <v>3793</v>
      </c>
      <c r="F1264" s="7" t="str">
        <f>VLOOKUP(E1264,Data!$A$2:$L$4115,6,FALSE)</f>
        <v>failed</v>
      </c>
      <c r="G1264" s="7">
        <f>VLOOKUP(E1264,Data!$A$2:$L$4115,12,FALSE)</f>
        <v>24</v>
      </c>
    </row>
    <row r="1265" spans="1:7" x14ac:dyDescent="0.25">
      <c r="A1265" s="7">
        <v>2487</v>
      </c>
      <c r="B1265" s="7" t="str">
        <f>VLOOKUP(A1265,Data!$A$2:$L$4115,6,FALSE)</f>
        <v>successful</v>
      </c>
      <c r="C1265" s="7">
        <f>VLOOKUP(A1265,Data!$A$2:$L$4115,12,FALSE)</f>
        <v>38</v>
      </c>
      <c r="E1265" s="7">
        <v>3794</v>
      </c>
      <c r="F1265" s="7" t="str">
        <f>VLOOKUP(E1265,Data!$A$2:$L$4115,6,FALSE)</f>
        <v>failed</v>
      </c>
      <c r="G1265" s="7">
        <f>VLOOKUP(E1265,Data!$A$2:$L$4115,12,FALSE)</f>
        <v>1</v>
      </c>
    </row>
    <row r="1266" spans="1:7" x14ac:dyDescent="0.25">
      <c r="A1266" s="7">
        <v>2488</v>
      </c>
      <c r="B1266" s="7" t="str">
        <f>VLOOKUP(A1266,Data!$A$2:$L$4115,6,FALSE)</f>
        <v>successful</v>
      </c>
      <c r="C1266" s="7">
        <f>VLOOKUP(A1266,Data!$A$2:$L$4115,12,FALSE)</f>
        <v>65</v>
      </c>
      <c r="E1266" s="7">
        <v>3795</v>
      </c>
      <c r="F1266" s="7" t="str">
        <f>VLOOKUP(E1266,Data!$A$2:$L$4115,6,FALSE)</f>
        <v>failed</v>
      </c>
      <c r="G1266" s="7">
        <f>VLOOKUP(E1266,Data!$A$2:$L$4115,12,FALSE)</f>
        <v>2</v>
      </c>
    </row>
    <row r="1267" spans="1:7" x14ac:dyDescent="0.25">
      <c r="A1267" s="7">
        <v>2489</v>
      </c>
      <c r="B1267" s="7" t="str">
        <f>VLOOKUP(A1267,Data!$A$2:$L$4115,6,FALSE)</f>
        <v>successful</v>
      </c>
      <c r="C1267" s="7">
        <f>VLOOKUP(A1267,Data!$A$2:$L$4115,12,FALSE)</f>
        <v>75</v>
      </c>
      <c r="E1267" s="7">
        <v>3796</v>
      </c>
      <c r="F1267" s="7" t="str">
        <f>VLOOKUP(E1267,Data!$A$2:$L$4115,6,FALSE)</f>
        <v>failed</v>
      </c>
      <c r="G1267" s="7">
        <f>VLOOKUP(E1267,Data!$A$2:$L$4115,12,FALSE)</f>
        <v>1</v>
      </c>
    </row>
    <row r="1268" spans="1:7" x14ac:dyDescent="0.25">
      <c r="A1268" s="7">
        <v>2490</v>
      </c>
      <c r="B1268" s="7" t="str">
        <f>VLOOKUP(A1268,Data!$A$2:$L$4115,6,FALSE)</f>
        <v>successful</v>
      </c>
      <c r="C1268" s="7">
        <f>VLOOKUP(A1268,Data!$A$2:$L$4115,12,FALSE)</f>
        <v>16</v>
      </c>
      <c r="E1268" s="7">
        <v>3797</v>
      </c>
      <c r="F1268" s="7" t="str">
        <f>VLOOKUP(E1268,Data!$A$2:$L$4115,6,FALSE)</f>
        <v>failed</v>
      </c>
      <c r="G1268" s="7">
        <f>VLOOKUP(E1268,Data!$A$2:$L$4115,12,FALSE)</f>
        <v>37</v>
      </c>
    </row>
    <row r="1269" spans="1:7" x14ac:dyDescent="0.25">
      <c r="A1269" s="7">
        <v>2491</v>
      </c>
      <c r="B1269" s="7" t="str">
        <f>VLOOKUP(A1269,Data!$A$2:$L$4115,6,FALSE)</f>
        <v>successful</v>
      </c>
      <c r="C1269" s="7">
        <f>VLOOKUP(A1269,Data!$A$2:$L$4115,12,FALSE)</f>
        <v>10</v>
      </c>
      <c r="E1269" s="7">
        <v>3798</v>
      </c>
      <c r="F1269" s="7" t="str">
        <f>VLOOKUP(E1269,Data!$A$2:$L$4115,6,FALSE)</f>
        <v>failed</v>
      </c>
      <c r="G1269" s="7">
        <f>VLOOKUP(E1269,Data!$A$2:$L$4115,12,FALSE)</f>
        <v>5</v>
      </c>
    </row>
    <row r="1270" spans="1:7" x14ac:dyDescent="0.25">
      <c r="A1270" s="7">
        <v>2492</v>
      </c>
      <c r="B1270" s="7" t="str">
        <f>VLOOKUP(A1270,Data!$A$2:$L$4115,6,FALSE)</f>
        <v>successful</v>
      </c>
      <c r="C1270" s="7">
        <f>VLOOKUP(A1270,Data!$A$2:$L$4115,12,FALSE)</f>
        <v>27</v>
      </c>
      <c r="E1270" s="7">
        <v>3799</v>
      </c>
      <c r="F1270" s="7" t="str">
        <f>VLOOKUP(E1270,Data!$A$2:$L$4115,6,FALSE)</f>
        <v>failed</v>
      </c>
      <c r="G1270" s="7">
        <f>VLOOKUP(E1270,Data!$A$2:$L$4115,12,FALSE)</f>
        <v>4</v>
      </c>
    </row>
    <row r="1271" spans="1:7" x14ac:dyDescent="0.25">
      <c r="A1271" s="7">
        <v>2493</v>
      </c>
      <c r="B1271" s="7" t="str">
        <f>VLOOKUP(A1271,Data!$A$2:$L$4115,6,FALSE)</f>
        <v>successful</v>
      </c>
      <c r="C1271" s="7">
        <f>VLOOKUP(A1271,Data!$A$2:$L$4115,12,FALSE)</f>
        <v>259</v>
      </c>
      <c r="E1271" s="7">
        <v>3800</v>
      </c>
      <c r="F1271" s="7" t="str">
        <f>VLOOKUP(E1271,Data!$A$2:$L$4115,6,FALSE)</f>
        <v>failed</v>
      </c>
      <c r="G1271" s="7">
        <f>VLOOKUP(E1271,Data!$A$2:$L$4115,12,FALSE)</f>
        <v>16</v>
      </c>
    </row>
    <row r="1272" spans="1:7" x14ac:dyDescent="0.25">
      <c r="A1272" s="7">
        <v>2494</v>
      </c>
      <c r="B1272" s="7" t="str">
        <f>VLOOKUP(A1272,Data!$A$2:$L$4115,6,FALSE)</f>
        <v>successful</v>
      </c>
      <c r="C1272" s="7">
        <f>VLOOKUP(A1272,Data!$A$2:$L$4115,12,FALSE)</f>
        <v>39</v>
      </c>
      <c r="E1272" s="7">
        <v>3801</v>
      </c>
      <c r="F1272" s="7" t="str">
        <f>VLOOKUP(E1272,Data!$A$2:$L$4115,6,FALSE)</f>
        <v>failed</v>
      </c>
      <c r="G1272" s="7">
        <f>VLOOKUP(E1272,Data!$A$2:$L$4115,12,FALSE)</f>
        <v>9</v>
      </c>
    </row>
    <row r="1273" spans="1:7" x14ac:dyDescent="0.25">
      <c r="A1273" s="7">
        <v>2495</v>
      </c>
      <c r="B1273" s="7" t="str">
        <f>VLOOKUP(A1273,Data!$A$2:$L$4115,6,FALSE)</f>
        <v>successful</v>
      </c>
      <c r="C1273" s="7">
        <f>VLOOKUP(A1273,Data!$A$2:$L$4115,12,FALSE)</f>
        <v>42</v>
      </c>
      <c r="E1273" s="7">
        <v>3802</v>
      </c>
      <c r="F1273" s="7" t="str">
        <f>VLOOKUP(E1273,Data!$A$2:$L$4115,6,FALSE)</f>
        <v>failed</v>
      </c>
      <c r="G1273" s="7">
        <f>VLOOKUP(E1273,Data!$A$2:$L$4115,12,FALSE)</f>
        <v>0</v>
      </c>
    </row>
    <row r="1274" spans="1:7" x14ac:dyDescent="0.25">
      <c r="A1274" s="7">
        <v>2496</v>
      </c>
      <c r="B1274" s="7" t="str">
        <f>VLOOKUP(A1274,Data!$A$2:$L$4115,6,FALSE)</f>
        <v>successful</v>
      </c>
      <c r="C1274" s="7">
        <f>VLOOKUP(A1274,Data!$A$2:$L$4115,12,FALSE)</f>
        <v>10</v>
      </c>
      <c r="E1274" s="7">
        <v>3803</v>
      </c>
      <c r="F1274" s="7" t="str">
        <f>VLOOKUP(E1274,Data!$A$2:$L$4115,6,FALSE)</f>
        <v>failed</v>
      </c>
      <c r="G1274" s="7">
        <f>VLOOKUP(E1274,Data!$A$2:$L$4115,12,FALSE)</f>
        <v>40</v>
      </c>
    </row>
    <row r="1275" spans="1:7" x14ac:dyDescent="0.25">
      <c r="A1275" s="7">
        <v>2497</v>
      </c>
      <c r="B1275" s="7" t="str">
        <f>VLOOKUP(A1275,Data!$A$2:$L$4115,6,FALSE)</f>
        <v>successful</v>
      </c>
      <c r="C1275" s="7">
        <f>VLOOKUP(A1275,Data!$A$2:$L$4115,12,FALSE)</f>
        <v>56</v>
      </c>
      <c r="E1275" s="7">
        <v>3804</v>
      </c>
      <c r="F1275" s="7" t="str">
        <f>VLOOKUP(E1275,Data!$A$2:$L$4115,6,FALSE)</f>
        <v>failed</v>
      </c>
      <c r="G1275" s="7">
        <f>VLOOKUP(E1275,Data!$A$2:$L$4115,12,FALSE)</f>
        <v>0</v>
      </c>
    </row>
    <row r="1276" spans="1:7" x14ac:dyDescent="0.25">
      <c r="A1276" s="7">
        <v>2498</v>
      </c>
      <c r="B1276" s="7" t="str">
        <f>VLOOKUP(A1276,Data!$A$2:$L$4115,6,FALSE)</f>
        <v>successful</v>
      </c>
      <c r="C1276" s="7">
        <f>VLOOKUP(A1276,Data!$A$2:$L$4115,12,FALSE)</f>
        <v>20</v>
      </c>
      <c r="E1276" s="7">
        <v>3805</v>
      </c>
      <c r="F1276" s="7" t="str">
        <f>VLOOKUP(E1276,Data!$A$2:$L$4115,6,FALSE)</f>
        <v>failed</v>
      </c>
      <c r="G1276" s="7">
        <f>VLOOKUP(E1276,Data!$A$2:$L$4115,12,FALSE)</f>
        <v>2</v>
      </c>
    </row>
    <row r="1277" spans="1:7" x14ac:dyDescent="0.25">
      <c r="A1277" s="7">
        <v>2499</v>
      </c>
      <c r="B1277" s="7" t="str">
        <f>VLOOKUP(A1277,Data!$A$2:$L$4115,6,FALSE)</f>
        <v>successful</v>
      </c>
      <c r="C1277" s="7">
        <f>VLOOKUP(A1277,Data!$A$2:$L$4115,12,FALSE)</f>
        <v>170</v>
      </c>
      <c r="E1277" s="7">
        <v>3806</v>
      </c>
      <c r="F1277" s="7" t="str">
        <f>VLOOKUP(E1277,Data!$A$2:$L$4115,6,FALSE)</f>
        <v>failed</v>
      </c>
      <c r="G1277" s="7">
        <f>VLOOKUP(E1277,Data!$A$2:$L$4115,12,FALSE)</f>
        <v>1</v>
      </c>
    </row>
    <row r="1278" spans="1:7" x14ac:dyDescent="0.25">
      <c r="A1278" s="7">
        <v>2500</v>
      </c>
      <c r="B1278" s="7" t="str">
        <f>VLOOKUP(A1278,Data!$A$2:$L$4115,6,FALSE)</f>
        <v>successful</v>
      </c>
      <c r="C1278" s="7">
        <f>VLOOKUP(A1278,Data!$A$2:$L$4115,12,FALSE)</f>
        <v>29</v>
      </c>
      <c r="E1278" s="7">
        <v>3807</v>
      </c>
      <c r="F1278" s="7" t="str">
        <f>VLOOKUP(E1278,Data!$A$2:$L$4115,6,FALSE)</f>
        <v>failed</v>
      </c>
      <c r="G1278" s="7">
        <f>VLOOKUP(E1278,Data!$A$2:$L$4115,12,FALSE)</f>
        <v>9</v>
      </c>
    </row>
    <row r="1279" spans="1:7" x14ac:dyDescent="0.25">
      <c r="A1279" s="7">
        <v>2521</v>
      </c>
      <c r="B1279" s="7" t="str">
        <f>VLOOKUP(A1279,Data!$A$2:$L$4115,6,FALSE)</f>
        <v>successful</v>
      </c>
      <c r="C1279" s="7">
        <f>VLOOKUP(A1279,Data!$A$2:$L$4115,12,FALSE)</f>
        <v>132</v>
      </c>
      <c r="E1279" s="7">
        <v>3841</v>
      </c>
      <c r="F1279" s="7" t="str">
        <f>VLOOKUP(E1279,Data!$A$2:$L$4115,6,FALSE)</f>
        <v>failed</v>
      </c>
      <c r="G1279" s="7">
        <f>VLOOKUP(E1279,Data!$A$2:$L$4115,12,FALSE)</f>
        <v>34</v>
      </c>
    </row>
    <row r="1280" spans="1:7" x14ac:dyDescent="0.25">
      <c r="A1280" s="7">
        <v>2522</v>
      </c>
      <c r="B1280" s="7" t="str">
        <f>VLOOKUP(A1280,Data!$A$2:$L$4115,6,FALSE)</f>
        <v>successful</v>
      </c>
      <c r="C1280" s="7">
        <f>VLOOKUP(A1280,Data!$A$2:$L$4115,12,FALSE)</f>
        <v>27</v>
      </c>
      <c r="E1280" s="7">
        <v>3842</v>
      </c>
      <c r="F1280" s="7" t="str">
        <f>VLOOKUP(E1280,Data!$A$2:$L$4115,6,FALSE)</f>
        <v>failed</v>
      </c>
      <c r="G1280" s="7">
        <f>VLOOKUP(E1280,Data!$A$2:$L$4115,12,FALSE)</f>
        <v>23</v>
      </c>
    </row>
    <row r="1281" spans="1:7" x14ac:dyDescent="0.25">
      <c r="A1281" s="7">
        <v>2523</v>
      </c>
      <c r="B1281" s="7" t="str">
        <f>VLOOKUP(A1281,Data!$A$2:$L$4115,6,FALSE)</f>
        <v>successful</v>
      </c>
      <c r="C1281" s="7">
        <f>VLOOKUP(A1281,Data!$A$2:$L$4115,12,FALSE)</f>
        <v>26</v>
      </c>
      <c r="E1281" s="7">
        <v>3843</v>
      </c>
      <c r="F1281" s="7" t="str">
        <f>VLOOKUP(E1281,Data!$A$2:$L$4115,6,FALSE)</f>
        <v>failed</v>
      </c>
      <c r="G1281" s="7">
        <f>VLOOKUP(E1281,Data!$A$2:$L$4115,12,FALSE)</f>
        <v>19</v>
      </c>
    </row>
    <row r="1282" spans="1:7" x14ac:dyDescent="0.25">
      <c r="A1282" s="7">
        <v>2524</v>
      </c>
      <c r="B1282" s="7" t="str">
        <f>VLOOKUP(A1282,Data!$A$2:$L$4115,6,FALSE)</f>
        <v>successful</v>
      </c>
      <c r="C1282" s="7">
        <f>VLOOKUP(A1282,Data!$A$2:$L$4115,12,FALSE)</f>
        <v>43</v>
      </c>
      <c r="E1282" s="7">
        <v>3844</v>
      </c>
      <c r="F1282" s="7" t="str">
        <f>VLOOKUP(E1282,Data!$A$2:$L$4115,6,FALSE)</f>
        <v>failed</v>
      </c>
      <c r="G1282" s="7">
        <f>VLOOKUP(E1282,Data!$A$2:$L$4115,12,FALSE)</f>
        <v>50</v>
      </c>
    </row>
    <row r="1283" spans="1:7" x14ac:dyDescent="0.25">
      <c r="A1283" s="7">
        <v>2525</v>
      </c>
      <c r="B1283" s="7" t="str">
        <f>VLOOKUP(A1283,Data!$A$2:$L$4115,6,FALSE)</f>
        <v>successful</v>
      </c>
      <c r="C1283" s="7">
        <f>VLOOKUP(A1283,Data!$A$2:$L$4115,12,FALSE)</f>
        <v>80</v>
      </c>
      <c r="E1283" s="7">
        <v>3845</v>
      </c>
      <c r="F1283" s="7" t="str">
        <f>VLOOKUP(E1283,Data!$A$2:$L$4115,6,FALSE)</f>
        <v>failed</v>
      </c>
      <c r="G1283" s="7">
        <f>VLOOKUP(E1283,Data!$A$2:$L$4115,12,FALSE)</f>
        <v>12</v>
      </c>
    </row>
    <row r="1284" spans="1:7" x14ac:dyDescent="0.25">
      <c r="A1284" s="7">
        <v>2526</v>
      </c>
      <c r="B1284" s="7" t="str">
        <f>VLOOKUP(A1284,Data!$A$2:$L$4115,6,FALSE)</f>
        <v>successful</v>
      </c>
      <c r="C1284" s="7">
        <f>VLOOKUP(A1284,Data!$A$2:$L$4115,12,FALSE)</f>
        <v>33</v>
      </c>
      <c r="E1284" s="7">
        <v>3846</v>
      </c>
      <c r="F1284" s="7" t="str">
        <f>VLOOKUP(E1284,Data!$A$2:$L$4115,6,FALSE)</f>
        <v>failed</v>
      </c>
      <c r="G1284" s="7">
        <f>VLOOKUP(E1284,Data!$A$2:$L$4115,12,FALSE)</f>
        <v>8</v>
      </c>
    </row>
    <row r="1285" spans="1:7" x14ac:dyDescent="0.25">
      <c r="A1285" s="7">
        <v>2527</v>
      </c>
      <c r="B1285" s="7" t="str">
        <f>VLOOKUP(A1285,Data!$A$2:$L$4115,6,FALSE)</f>
        <v>successful</v>
      </c>
      <c r="C1285" s="7">
        <f>VLOOKUP(A1285,Data!$A$2:$L$4115,12,FALSE)</f>
        <v>71</v>
      </c>
      <c r="E1285" s="7">
        <v>3847</v>
      </c>
      <c r="F1285" s="7" t="str">
        <f>VLOOKUP(E1285,Data!$A$2:$L$4115,6,FALSE)</f>
        <v>failed</v>
      </c>
      <c r="G1285" s="7">
        <f>VLOOKUP(E1285,Data!$A$2:$L$4115,12,FALSE)</f>
        <v>9</v>
      </c>
    </row>
    <row r="1286" spans="1:7" x14ac:dyDescent="0.25">
      <c r="A1286" s="7">
        <v>2528</v>
      </c>
      <c r="B1286" s="7" t="str">
        <f>VLOOKUP(A1286,Data!$A$2:$L$4115,6,FALSE)</f>
        <v>successful</v>
      </c>
      <c r="C1286" s="7">
        <f>VLOOKUP(A1286,Data!$A$2:$L$4115,12,FALSE)</f>
        <v>81</v>
      </c>
      <c r="E1286" s="7">
        <v>3848</v>
      </c>
      <c r="F1286" s="7" t="str">
        <f>VLOOKUP(E1286,Data!$A$2:$L$4115,6,FALSE)</f>
        <v>failed</v>
      </c>
      <c r="G1286" s="7">
        <f>VLOOKUP(E1286,Data!$A$2:$L$4115,12,FALSE)</f>
        <v>43</v>
      </c>
    </row>
    <row r="1287" spans="1:7" x14ac:dyDescent="0.25">
      <c r="A1287" s="7">
        <v>2529</v>
      </c>
      <c r="B1287" s="7" t="str">
        <f>VLOOKUP(A1287,Data!$A$2:$L$4115,6,FALSE)</f>
        <v>successful</v>
      </c>
      <c r="C1287" s="7">
        <f>VLOOKUP(A1287,Data!$A$2:$L$4115,12,FALSE)</f>
        <v>76</v>
      </c>
      <c r="E1287" s="7">
        <v>3849</v>
      </c>
      <c r="F1287" s="7" t="str">
        <f>VLOOKUP(E1287,Data!$A$2:$L$4115,6,FALSE)</f>
        <v>failed</v>
      </c>
      <c r="G1287" s="7">
        <f>VLOOKUP(E1287,Data!$A$2:$L$4115,12,FALSE)</f>
        <v>28</v>
      </c>
    </row>
    <row r="1288" spans="1:7" x14ac:dyDescent="0.25">
      <c r="A1288" s="7">
        <v>2530</v>
      </c>
      <c r="B1288" s="7" t="str">
        <f>VLOOKUP(A1288,Data!$A$2:$L$4115,6,FALSE)</f>
        <v>successful</v>
      </c>
      <c r="C1288" s="7">
        <f>VLOOKUP(A1288,Data!$A$2:$L$4115,12,FALSE)</f>
        <v>48</v>
      </c>
      <c r="E1288" s="7">
        <v>3850</v>
      </c>
      <c r="F1288" s="7" t="str">
        <f>VLOOKUP(E1288,Data!$A$2:$L$4115,6,FALSE)</f>
        <v>failed</v>
      </c>
      <c r="G1288" s="7">
        <f>VLOOKUP(E1288,Data!$A$2:$L$4115,12,FALSE)</f>
        <v>4</v>
      </c>
    </row>
    <row r="1289" spans="1:7" x14ac:dyDescent="0.25">
      <c r="A1289" s="7">
        <v>2531</v>
      </c>
      <c r="B1289" s="7" t="str">
        <f>VLOOKUP(A1289,Data!$A$2:$L$4115,6,FALSE)</f>
        <v>successful</v>
      </c>
      <c r="C1289" s="7">
        <f>VLOOKUP(A1289,Data!$A$2:$L$4115,12,FALSE)</f>
        <v>61</v>
      </c>
      <c r="E1289" s="7">
        <v>3851</v>
      </c>
      <c r="F1289" s="7" t="str">
        <f>VLOOKUP(E1289,Data!$A$2:$L$4115,6,FALSE)</f>
        <v>failed</v>
      </c>
      <c r="G1289" s="7">
        <f>VLOOKUP(E1289,Data!$A$2:$L$4115,12,FALSE)</f>
        <v>24</v>
      </c>
    </row>
    <row r="1290" spans="1:7" x14ac:dyDescent="0.25">
      <c r="A1290" s="7">
        <v>2532</v>
      </c>
      <c r="B1290" s="7" t="str">
        <f>VLOOKUP(A1290,Data!$A$2:$L$4115,6,FALSE)</f>
        <v>successful</v>
      </c>
      <c r="C1290" s="7">
        <f>VLOOKUP(A1290,Data!$A$2:$L$4115,12,FALSE)</f>
        <v>60</v>
      </c>
      <c r="E1290" s="7">
        <v>3852</v>
      </c>
      <c r="F1290" s="7" t="str">
        <f>VLOOKUP(E1290,Data!$A$2:$L$4115,6,FALSE)</f>
        <v>failed</v>
      </c>
      <c r="G1290" s="7">
        <f>VLOOKUP(E1290,Data!$A$2:$L$4115,12,FALSE)</f>
        <v>2</v>
      </c>
    </row>
    <row r="1291" spans="1:7" x14ac:dyDescent="0.25">
      <c r="A1291" s="7">
        <v>2533</v>
      </c>
      <c r="B1291" s="7" t="str">
        <f>VLOOKUP(A1291,Data!$A$2:$L$4115,6,FALSE)</f>
        <v>successful</v>
      </c>
      <c r="C1291" s="7">
        <f>VLOOKUP(A1291,Data!$A$2:$L$4115,12,FALSE)</f>
        <v>136</v>
      </c>
      <c r="E1291" s="7">
        <v>3853</v>
      </c>
      <c r="F1291" s="7" t="str">
        <f>VLOOKUP(E1291,Data!$A$2:$L$4115,6,FALSE)</f>
        <v>failed</v>
      </c>
      <c r="G1291" s="7">
        <f>VLOOKUP(E1291,Data!$A$2:$L$4115,12,FALSE)</f>
        <v>2</v>
      </c>
    </row>
    <row r="1292" spans="1:7" x14ac:dyDescent="0.25">
      <c r="A1292" s="7">
        <v>2534</v>
      </c>
      <c r="B1292" s="7" t="str">
        <f>VLOOKUP(A1292,Data!$A$2:$L$4115,6,FALSE)</f>
        <v>successful</v>
      </c>
      <c r="C1292" s="7">
        <f>VLOOKUP(A1292,Data!$A$2:$L$4115,12,FALSE)</f>
        <v>14</v>
      </c>
      <c r="E1292" s="7">
        <v>3854</v>
      </c>
      <c r="F1292" s="7" t="str">
        <f>VLOOKUP(E1292,Data!$A$2:$L$4115,6,FALSE)</f>
        <v>failed</v>
      </c>
      <c r="G1292" s="7">
        <f>VLOOKUP(E1292,Data!$A$2:$L$4115,12,FALSE)</f>
        <v>20</v>
      </c>
    </row>
    <row r="1293" spans="1:7" x14ac:dyDescent="0.25">
      <c r="A1293" s="7">
        <v>2535</v>
      </c>
      <c r="B1293" s="7" t="str">
        <f>VLOOKUP(A1293,Data!$A$2:$L$4115,6,FALSE)</f>
        <v>successful</v>
      </c>
      <c r="C1293" s="7">
        <f>VLOOKUP(A1293,Data!$A$2:$L$4115,12,FALSE)</f>
        <v>78</v>
      </c>
      <c r="E1293" s="7">
        <v>3855</v>
      </c>
      <c r="F1293" s="7" t="str">
        <f>VLOOKUP(E1293,Data!$A$2:$L$4115,6,FALSE)</f>
        <v>failed</v>
      </c>
      <c r="G1293" s="7">
        <f>VLOOKUP(E1293,Data!$A$2:$L$4115,12,FALSE)</f>
        <v>1</v>
      </c>
    </row>
    <row r="1294" spans="1:7" x14ac:dyDescent="0.25">
      <c r="A1294" s="7">
        <v>2536</v>
      </c>
      <c r="B1294" s="7" t="str">
        <f>VLOOKUP(A1294,Data!$A$2:$L$4115,6,FALSE)</f>
        <v>successful</v>
      </c>
      <c r="C1294" s="7">
        <f>VLOOKUP(A1294,Data!$A$2:$L$4115,12,FALSE)</f>
        <v>4</v>
      </c>
      <c r="E1294" s="7">
        <v>3856</v>
      </c>
      <c r="F1294" s="7" t="str">
        <f>VLOOKUP(E1294,Data!$A$2:$L$4115,6,FALSE)</f>
        <v>failed</v>
      </c>
      <c r="G1294" s="7">
        <f>VLOOKUP(E1294,Data!$A$2:$L$4115,12,FALSE)</f>
        <v>1</v>
      </c>
    </row>
    <row r="1295" spans="1:7" x14ac:dyDescent="0.25">
      <c r="A1295" s="7">
        <v>2537</v>
      </c>
      <c r="B1295" s="7" t="str">
        <f>VLOOKUP(A1295,Data!$A$2:$L$4115,6,FALSE)</f>
        <v>successful</v>
      </c>
      <c r="C1295" s="7">
        <f>VLOOKUP(A1295,Data!$A$2:$L$4115,12,FALSE)</f>
        <v>11</v>
      </c>
      <c r="E1295" s="7">
        <v>3857</v>
      </c>
      <c r="F1295" s="7" t="str">
        <f>VLOOKUP(E1295,Data!$A$2:$L$4115,6,FALSE)</f>
        <v>failed</v>
      </c>
      <c r="G1295" s="7">
        <f>VLOOKUP(E1295,Data!$A$2:$L$4115,12,FALSE)</f>
        <v>4</v>
      </c>
    </row>
    <row r="1296" spans="1:7" x14ac:dyDescent="0.25">
      <c r="A1296" s="7">
        <v>2538</v>
      </c>
      <c r="B1296" s="7" t="str">
        <f>VLOOKUP(A1296,Data!$A$2:$L$4115,6,FALSE)</f>
        <v>successful</v>
      </c>
      <c r="C1296" s="7">
        <f>VLOOKUP(A1296,Data!$A$2:$L$4115,12,FALSE)</f>
        <v>185</v>
      </c>
      <c r="E1296" s="7">
        <v>3858</v>
      </c>
      <c r="F1296" s="7" t="str">
        <f>VLOOKUP(E1296,Data!$A$2:$L$4115,6,FALSE)</f>
        <v>failed</v>
      </c>
      <c r="G1296" s="7">
        <f>VLOOKUP(E1296,Data!$A$2:$L$4115,12,FALSE)</f>
        <v>1</v>
      </c>
    </row>
    <row r="1297" spans="1:7" x14ac:dyDescent="0.25">
      <c r="A1297" s="7">
        <v>2539</v>
      </c>
      <c r="B1297" s="7" t="str">
        <f>VLOOKUP(A1297,Data!$A$2:$L$4115,6,FALSE)</f>
        <v>successful</v>
      </c>
      <c r="C1297" s="7">
        <f>VLOOKUP(A1297,Data!$A$2:$L$4115,12,FALSE)</f>
        <v>59</v>
      </c>
      <c r="E1297" s="7">
        <v>3859</v>
      </c>
      <c r="F1297" s="7" t="str">
        <f>VLOOKUP(E1297,Data!$A$2:$L$4115,6,FALSE)</f>
        <v>failed</v>
      </c>
      <c r="G1297" s="7">
        <f>VLOOKUP(E1297,Data!$A$2:$L$4115,12,FALSE)</f>
        <v>1</v>
      </c>
    </row>
    <row r="1298" spans="1:7" x14ac:dyDescent="0.25">
      <c r="A1298" s="7">
        <v>2540</v>
      </c>
      <c r="B1298" s="7" t="str">
        <f>VLOOKUP(A1298,Data!$A$2:$L$4115,6,FALSE)</f>
        <v>successful</v>
      </c>
      <c r="C1298" s="7">
        <f>VLOOKUP(A1298,Data!$A$2:$L$4115,12,FALSE)</f>
        <v>27</v>
      </c>
      <c r="E1298" s="7">
        <v>3860</v>
      </c>
      <c r="F1298" s="7" t="str">
        <f>VLOOKUP(E1298,Data!$A$2:$L$4115,6,FALSE)</f>
        <v>failed</v>
      </c>
      <c r="G1298" s="7">
        <f>VLOOKUP(E1298,Data!$A$2:$L$4115,12,FALSE)</f>
        <v>13</v>
      </c>
    </row>
    <row r="1299" spans="1:7" x14ac:dyDescent="0.25">
      <c r="A1299" s="7">
        <v>2541</v>
      </c>
      <c r="B1299" s="7" t="str">
        <f>VLOOKUP(A1299,Data!$A$2:$L$4115,6,FALSE)</f>
        <v>successful</v>
      </c>
      <c r="C1299" s="7">
        <f>VLOOKUP(A1299,Data!$A$2:$L$4115,12,FALSE)</f>
        <v>63</v>
      </c>
      <c r="E1299" s="7">
        <v>3861</v>
      </c>
      <c r="F1299" s="7" t="str">
        <f>VLOOKUP(E1299,Data!$A$2:$L$4115,6,FALSE)</f>
        <v>failed</v>
      </c>
      <c r="G1299" s="7">
        <f>VLOOKUP(E1299,Data!$A$2:$L$4115,12,FALSE)</f>
        <v>1</v>
      </c>
    </row>
    <row r="1300" spans="1:7" x14ac:dyDescent="0.25">
      <c r="A1300" s="7">
        <v>2542</v>
      </c>
      <c r="B1300" s="7" t="str">
        <f>VLOOKUP(A1300,Data!$A$2:$L$4115,6,FALSE)</f>
        <v>successful</v>
      </c>
      <c r="C1300" s="7">
        <f>VLOOKUP(A1300,Data!$A$2:$L$4115,12,FALSE)</f>
        <v>13</v>
      </c>
      <c r="E1300" s="7">
        <v>3862</v>
      </c>
      <c r="F1300" s="7" t="str">
        <f>VLOOKUP(E1300,Data!$A$2:$L$4115,6,FALSE)</f>
        <v>failed</v>
      </c>
      <c r="G1300" s="7">
        <f>VLOOKUP(E1300,Data!$A$2:$L$4115,12,FALSE)</f>
        <v>1</v>
      </c>
    </row>
    <row r="1301" spans="1:7" x14ac:dyDescent="0.25">
      <c r="A1301" s="7">
        <v>2543</v>
      </c>
      <c r="B1301" s="7" t="str">
        <f>VLOOKUP(A1301,Data!$A$2:$L$4115,6,FALSE)</f>
        <v>successful</v>
      </c>
      <c r="C1301" s="7">
        <f>VLOOKUP(A1301,Data!$A$2:$L$4115,12,FALSE)</f>
        <v>13</v>
      </c>
      <c r="E1301" s="7">
        <v>3863</v>
      </c>
      <c r="F1301" s="7" t="str">
        <f>VLOOKUP(E1301,Data!$A$2:$L$4115,6,FALSE)</f>
        <v>failed</v>
      </c>
      <c r="G1301" s="7">
        <f>VLOOKUP(E1301,Data!$A$2:$L$4115,12,FALSE)</f>
        <v>0</v>
      </c>
    </row>
    <row r="1302" spans="1:7" x14ac:dyDescent="0.25">
      <c r="A1302" s="7">
        <v>2544</v>
      </c>
      <c r="B1302" s="7" t="str">
        <f>VLOOKUP(A1302,Data!$A$2:$L$4115,6,FALSE)</f>
        <v>successful</v>
      </c>
      <c r="C1302" s="7">
        <f>VLOOKUP(A1302,Data!$A$2:$L$4115,12,FALSE)</f>
        <v>57</v>
      </c>
      <c r="E1302" s="7">
        <v>3864</v>
      </c>
      <c r="F1302" s="7" t="str">
        <f>VLOOKUP(E1302,Data!$A$2:$L$4115,6,FALSE)</f>
        <v>failed</v>
      </c>
      <c r="G1302" s="7">
        <f>VLOOKUP(E1302,Data!$A$2:$L$4115,12,FALSE)</f>
        <v>3</v>
      </c>
    </row>
    <row r="1303" spans="1:7" x14ac:dyDescent="0.25">
      <c r="A1303" s="7">
        <v>2545</v>
      </c>
      <c r="B1303" s="7" t="str">
        <f>VLOOKUP(A1303,Data!$A$2:$L$4115,6,FALSE)</f>
        <v>successful</v>
      </c>
      <c r="C1303" s="7">
        <f>VLOOKUP(A1303,Data!$A$2:$L$4115,12,FALSE)</f>
        <v>61</v>
      </c>
      <c r="E1303" s="7">
        <v>3865</v>
      </c>
      <c r="F1303" s="7" t="str">
        <f>VLOOKUP(E1303,Data!$A$2:$L$4115,6,FALSE)</f>
        <v>failed</v>
      </c>
      <c r="G1303" s="7">
        <f>VLOOKUP(E1303,Data!$A$2:$L$4115,12,FALSE)</f>
        <v>14</v>
      </c>
    </row>
    <row r="1304" spans="1:7" x14ac:dyDescent="0.25">
      <c r="A1304" s="7">
        <v>2546</v>
      </c>
      <c r="B1304" s="7" t="str">
        <f>VLOOKUP(A1304,Data!$A$2:$L$4115,6,FALSE)</f>
        <v>successful</v>
      </c>
      <c r="C1304" s="7">
        <f>VLOOKUP(A1304,Data!$A$2:$L$4115,12,FALSE)</f>
        <v>65</v>
      </c>
      <c r="E1304" s="7">
        <v>3866</v>
      </c>
      <c r="F1304" s="7" t="str">
        <f>VLOOKUP(E1304,Data!$A$2:$L$4115,6,FALSE)</f>
        <v>failed</v>
      </c>
      <c r="G1304" s="7">
        <f>VLOOKUP(E1304,Data!$A$2:$L$4115,12,FALSE)</f>
        <v>2</v>
      </c>
    </row>
    <row r="1305" spans="1:7" x14ac:dyDescent="0.25">
      <c r="A1305" s="7">
        <v>2547</v>
      </c>
      <c r="B1305" s="7" t="str">
        <f>VLOOKUP(A1305,Data!$A$2:$L$4115,6,FALSE)</f>
        <v>successful</v>
      </c>
      <c r="C1305" s="7">
        <f>VLOOKUP(A1305,Data!$A$2:$L$4115,12,FALSE)</f>
        <v>134</v>
      </c>
      <c r="E1305" s="7">
        <v>3867</v>
      </c>
      <c r="F1305" s="7" t="str">
        <f>VLOOKUP(E1305,Data!$A$2:$L$4115,6,FALSE)</f>
        <v>failed</v>
      </c>
      <c r="G1305" s="7">
        <f>VLOOKUP(E1305,Data!$A$2:$L$4115,12,FALSE)</f>
        <v>5</v>
      </c>
    </row>
    <row r="1306" spans="1:7" x14ac:dyDescent="0.25">
      <c r="A1306" s="7">
        <v>2548</v>
      </c>
      <c r="B1306" s="7" t="str">
        <f>VLOOKUP(A1306,Data!$A$2:$L$4115,6,FALSE)</f>
        <v>successful</v>
      </c>
      <c r="C1306" s="7">
        <f>VLOOKUP(A1306,Data!$A$2:$L$4115,12,FALSE)</f>
        <v>37</v>
      </c>
      <c r="E1306" s="7">
        <v>3888</v>
      </c>
      <c r="F1306" s="7" t="str">
        <f>VLOOKUP(E1306,Data!$A$2:$L$4115,6,FALSE)</f>
        <v>failed</v>
      </c>
      <c r="G1306" s="7">
        <f>VLOOKUP(E1306,Data!$A$2:$L$4115,12,FALSE)</f>
        <v>14</v>
      </c>
    </row>
    <row r="1307" spans="1:7" x14ac:dyDescent="0.25">
      <c r="A1307" s="7">
        <v>2549</v>
      </c>
      <c r="B1307" s="7" t="str">
        <f>VLOOKUP(A1307,Data!$A$2:$L$4115,6,FALSE)</f>
        <v>successful</v>
      </c>
      <c r="C1307" s="7">
        <f>VLOOKUP(A1307,Data!$A$2:$L$4115,12,FALSE)</f>
        <v>37</v>
      </c>
      <c r="E1307" s="7">
        <v>3889</v>
      </c>
      <c r="F1307" s="7" t="str">
        <f>VLOOKUP(E1307,Data!$A$2:$L$4115,6,FALSE)</f>
        <v>failed</v>
      </c>
      <c r="G1307" s="7">
        <f>VLOOKUP(E1307,Data!$A$2:$L$4115,12,FALSE)</f>
        <v>9</v>
      </c>
    </row>
    <row r="1308" spans="1:7" x14ac:dyDescent="0.25">
      <c r="A1308" s="7">
        <v>2550</v>
      </c>
      <c r="B1308" s="7" t="str">
        <f>VLOOKUP(A1308,Data!$A$2:$L$4115,6,FALSE)</f>
        <v>successful</v>
      </c>
      <c r="C1308" s="7">
        <f>VLOOKUP(A1308,Data!$A$2:$L$4115,12,FALSE)</f>
        <v>150</v>
      </c>
      <c r="E1308" s="7">
        <v>3890</v>
      </c>
      <c r="F1308" s="7" t="str">
        <f>VLOOKUP(E1308,Data!$A$2:$L$4115,6,FALSE)</f>
        <v>failed</v>
      </c>
      <c r="G1308" s="7">
        <f>VLOOKUP(E1308,Data!$A$2:$L$4115,12,FALSE)</f>
        <v>8</v>
      </c>
    </row>
    <row r="1309" spans="1:7" x14ac:dyDescent="0.25">
      <c r="A1309" s="7">
        <v>2551</v>
      </c>
      <c r="B1309" s="7" t="str">
        <f>VLOOKUP(A1309,Data!$A$2:$L$4115,6,FALSE)</f>
        <v>successful</v>
      </c>
      <c r="C1309" s="7">
        <f>VLOOKUP(A1309,Data!$A$2:$L$4115,12,FALSE)</f>
        <v>56</v>
      </c>
      <c r="E1309" s="7">
        <v>3891</v>
      </c>
      <c r="F1309" s="7" t="str">
        <f>VLOOKUP(E1309,Data!$A$2:$L$4115,6,FALSE)</f>
        <v>failed</v>
      </c>
      <c r="G1309" s="7">
        <f>VLOOKUP(E1309,Data!$A$2:$L$4115,12,FALSE)</f>
        <v>7</v>
      </c>
    </row>
    <row r="1310" spans="1:7" x14ac:dyDescent="0.25">
      <c r="A1310" s="7">
        <v>2552</v>
      </c>
      <c r="B1310" s="7" t="str">
        <f>VLOOKUP(A1310,Data!$A$2:$L$4115,6,FALSE)</f>
        <v>successful</v>
      </c>
      <c r="C1310" s="7">
        <f>VLOOKUP(A1310,Data!$A$2:$L$4115,12,FALSE)</f>
        <v>18</v>
      </c>
      <c r="E1310" s="7">
        <v>3892</v>
      </c>
      <c r="F1310" s="7" t="str">
        <f>VLOOKUP(E1310,Data!$A$2:$L$4115,6,FALSE)</f>
        <v>failed</v>
      </c>
      <c r="G1310" s="7">
        <f>VLOOKUP(E1310,Data!$A$2:$L$4115,12,FALSE)</f>
        <v>0</v>
      </c>
    </row>
    <row r="1311" spans="1:7" x14ac:dyDescent="0.25">
      <c r="A1311" s="7">
        <v>2553</v>
      </c>
      <c r="B1311" s="7" t="str">
        <f>VLOOKUP(A1311,Data!$A$2:$L$4115,6,FALSE)</f>
        <v>successful</v>
      </c>
      <c r="C1311" s="7">
        <f>VLOOKUP(A1311,Data!$A$2:$L$4115,12,FALSE)</f>
        <v>60</v>
      </c>
      <c r="E1311" s="7">
        <v>3893</v>
      </c>
      <c r="F1311" s="7" t="str">
        <f>VLOOKUP(E1311,Data!$A$2:$L$4115,6,FALSE)</f>
        <v>failed</v>
      </c>
      <c r="G1311" s="7">
        <f>VLOOKUP(E1311,Data!$A$2:$L$4115,12,FALSE)</f>
        <v>84</v>
      </c>
    </row>
    <row r="1312" spans="1:7" x14ac:dyDescent="0.25">
      <c r="A1312" s="7">
        <v>2554</v>
      </c>
      <c r="B1312" s="7" t="str">
        <f>VLOOKUP(A1312,Data!$A$2:$L$4115,6,FALSE)</f>
        <v>successful</v>
      </c>
      <c r="C1312" s="7">
        <f>VLOOKUP(A1312,Data!$A$2:$L$4115,12,FALSE)</f>
        <v>67</v>
      </c>
      <c r="E1312" s="7">
        <v>3894</v>
      </c>
      <c r="F1312" s="7" t="str">
        <f>VLOOKUP(E1312,Data!$A$2:$L$4115,6,FALSE)</f>
        <v>failed</v>
      </c>
      <c r="G1312" s="7">
        <f>VLOOKUP(E1312,Data!$A$2:$L$4115,12,FALSE)</f>
        <v>11</v>
      </c>
    </row>
    <row r="1313" spans="1:7" x14ac:dyDescent="0.25">
      <c r="A1313" s="7">
        <v>2555</v>
      </c>
      <c r="B1313" s="7" t="str">
        <f>VLOOKUP(A1313,Data!$A$2:$L$4115,6,FALSE)</f>
        <v>successful</v>
      </c>
      <c r="C1313" s="7">
        <f>VLOOKUP(A1313,Data!$A$2:$L$4115,12,FALSE)</f>
        <v>35</v>
      </c>
      <c r="E1313" s="7">
        <v>3895</v>
      </c>
      <c r="F1313" s="7" t="str">
        <f>VLOOKUP(E1313,Data!$A$2:$L$4115,6,FALSE)</f>
        <v>failed</v>
      </c>
      <c r="G1313" s="7">
        <f>VLOOKUP(E1313,Data!$A$2:$L$4115,12,FALSE)</f>
        <v>1</v>
      </c>
    </row>
    <row r="1314" spans="1:7" x14ac:dyDescent="0.25">
      <c r="A1314" s="7">
        <v>2556</v>
      </c>
      <c r="B1314" s="7" t="str">
        <f>VLOOKUP(A1314,Data!$A$2:$L$4115,6,FALSE)</f>
        <v>successful</v>
      </c>
      <c r="C1314" s="7">
        <f>VLOOKUP(A1314,Data!$A$2:$L$4115,12,FALSE)</f>
        <v>34</v>
      </c>
      <c r="E1314" s="7">
        <v>3896</v>
      </c>
      <c r="F1314" s="7" t="str">
        <f>VLOOKUP(E1314,Data!$A$2:$L$4115,6,FALSE)</f>
        <v>failed</v>
      </c>
      <c r="G1314" s="7">
        <f>VLOOKUP(E1314,Data!$A$2:$L$4115,12,FALSE)</f>
        <v>4</v>
      </c>
    </row>
    <row r="1315" spans="1:7" x14ac:dyDescent="0.25">
      <c r="A1315" s="7">
        <v>2557</v>
      </c>
      <c r="B1315" s="7" t="str">
        <f>VLOOKUP(A1315,Data!$A$2:$L$4115,6,FALSE)</f>
        <v>successful</v>
      </c>
      <c r="C1315" s="7">
        <f>VLOOKUP(A1315,Data!$A$2:$L$4115,12,FALSE)</f>
        <v>36</v>
      </c>
      <c r="E1315" s="7">
        <v>3897</v>
      </c>
      <c r="F1315" s="7" t="str">
        <f>VLOOKUP(E1315,Data!$A$2:$L$4115,6,FALSE)</f>
        <v>failed</v>
      </c>
      <c r="G1315" s="7">
        <f>VLOOKUP(E1315,Data!$A$2:$L$4115,12,FALSE)</f>
        <v>10</v>
      </c>
    </row>
    <row r="1316" spans="1:7" x14ac:dyDescent="0.25">
      <c r="A1316" s="7">
        <v>2558</v>
      </c>
      <c r="B1316" s="7" t="str">
        <f>VLOOKUP(A1316,Data!$A$2:$L$4115,6,FALSE)</f>
        <v>successful</v>
      </c>
      <c r="C1316" s="7">
        <f>VLOOKUP(A1316,Data!$A$2:$L$4115,12,FALSE)</f>
        <v>18</v>
      </c>
      <c r="E1316" s="7">
        <v>3898</v>
      </c>
      <c r="F1316" s="7" t="str">
        <f>VLOOKUP(E1316,Data!$A$2:$L$4115,6,FALSE)</f>
        <v>failed</v>
      </c>
      <c r="G1316" s="7">
        <f>VLOOKUP(E1316,Data!$A$2:$L$4115,12,FALSE)</f>
        <v>16</v>
      </c>
    </row>
    <row r="1317" spans="1:7" x14ac:dyDescent="0.25">
      <c r="A1317" s="7">
        <v>2559</v>
      </c>
      <c r="B1317" s="7" t="str">
        <f>VLOOKUP(A1317,Data!$A$2:$L$4115,6,FALSE)</f>
        <v>successful</v>
      </c>
      <c r="C1317" s="7">
        <f>VLOOKUP(A1317,Data!$A$2:$L$4115,12,FALSE)</f>
        <v>25</v>
      </c>
      <c r="E1317" s="7">
        <v>3899</v>
      </c>
      <c r="F1317" s="7" t="str">
        <f>VLOOKUP(E1317,Data!$A$2:$L$4115,6,FALSE)</f>
        <v>failed</v>
      </c>
      <c r="G1317" s="7">
        <f>VLOOKUP(E1317,Data!$A$2:$L$4115,12,FALSE)</f>
        <v>2</v>
      </c>
    </row>
    <row r="1318" spans="1:7" x14ac:dyDescent="0.25">
      <c r="A1318" s="7">
        <v>2560</v>
      </c>
      <c r="B1318" s="7" t="str">
        <f>VLOOKUP(A1318,Data!$A$2:$L$4115,6,FALSE)</f>
        <v>successful</v>
      </c>
      <c r="C1318" s="7">
        <f>VLOOKUP(A1318,Data!$A$2:$L$4115,12,FALSE)</f>
        <v>21</v>
      </c>
      <c r="E1318" s="7">
        <v>3900</v>
      </c>
      <c r="F1318" s="7" t="str">
        <f>VLOOKUP(E1318,Data!$A$2:$L$4115,6,FALSE)</f>
        <v>failed</v>
      </c>
      <c r="G1318" s="7">
        <f>VLOOKUP(E1318,Data!$A$2:$L$4115,12,FALSE)</f>
        <v>5</v>
      </c>
    </row>
    <row r="1319" spans="1:7" x14ac:dyDescent="0.25">
      <c r="A1319" s="7">
        <v>2601</v>
      </c>
      <c r="B1319" s="7" t="str">
        <f>VLOOKUP(A1319,Data!$A$2:$L$4115,6,FALSE)</f>
        <v>successful</v>
      </c>
      <c r="C1319" s="7">
        <f>VLOOKUP(A1319,Data!$A$2:$L$4115,12,FALSE)</f>
        <v>151</v>
      </c>
      <c r="E1319" s="7">
        <v>3901</v>
      </c>
      <c r="F1319" s="7" t="str">
        <f>VLOOKUP(E1319,Data!$A$2:$L$4115,6,FALSE)</f>
        <v>failed</v>
      </c>
      <c r="G1319" s="7">
        <f>VLOOKUP(E1319,Data!$A$2:$L$4115,12,FALSE)</f>
        <v>1</v>
      </c>
    </row>
    <row r="1320" spans="1:7" x14ac:dyDescent="0.25">
      <c r="A1320" s="7">
        <v>2602</v>
      </c>
      <c r="B1320" s="7" t="str">
        <f>VLOOKUP(A1320,Data!$A$2:$L$4115,6,FALSE)</f>
        <v>successful</v>
      </c>
      <c r="C1320" s="7">
        <f>VLOOKUP(A1320,Data!$A$2:$L$4115,12,FALSE)</f>
        <v>489</v>
      </c>
      <c r="E1320" s="7">
        <v>3902</v>
      </c>
      <c r="F1320" s="7" t="str">
        <f>VLOOKUP(E1320,Data!$A$2:$L$4115,6,FALSE)</f>
        <v>failed</v>
      </c>
      <c r="G1320" s="7">
        <f>VLOOKUP(E1320,Data!$A$2:$L$4115,12,FALSE)</f>
        <v>31</v>
      </c>
    </row>
    <row r="1321" spans="1:7" x14ac:dyDescent="0.25">
      <c r="A1321" s="7">
        <v>2603</v>
      </c>
      <c r="B1321" s="7" t="str">
        <f>VLOOKUP(A1321,Data!$A$2:$L$4115,6,FALSE)</f>
        <v>successful</v>
      </c>
      <c r="C1321" s="7">
        <f>VLOOKUP(A1321,Data!$A$2:$L$4115,12,FALSE)</f>
        <v>50</v>
      </c>
      <c r="E1321" s="7">
        <v>3903</v>
      </c>
      <c r="F1321" s="7" t="str">
        <f>VLOOKUP(E1321,Data!$A$2:$L$4115,6,FALSE)</f>
        <v>failed</v>
      </c>
      <c r="G1321" s="7">
        <f>VLOOKUP(E1321,Data!$A$2:$L$4115,12,FALSE)</f>
        <v>0</v>
      </c>
    </row>
    <row r="1322" spans="1:7" x14ac:dyDescent="0.25">
      <c r="A1322" s="7">
        <v>2604</v>
      </c>
      <c r="B1322" s="7" t="str">
        <f>VLOOKUP(A1322,Data!$A$2:$L$4115,6,FALSE)</f>
        <v>successful</v>
      </c>
      <c r="C1322" s="7">
        <f>VLOOKUP(A1322,Data!$A$2:$L$4115,12,FALSE)</f>
        <v>321</v>
      </c>
      <c r="E1322" s="7">
        <v>3904</v>
      </c>
      <c r="F1322" s="7" t="str">
        <f>VLOOKUP(E1322,Data!$A$2:$L$4115,6,FALSE)</f>
        <v>failed</v>
      </c>
      <c r="G1322" s="7">
        <f>VLOOKUP(E1322,Data!$A$2:$L$4115,12,FALSE)</f>
        <v>2</v>
      </c>
    </row>
    <row r="1323" spans="1:7" x14ac:dyDescent="0.25">
      <c r="A1323" s="7">
        <v>2605</v>
      </c>
      <c r="B1323" s="7" t="str">
        <f>VLOOKUP(A1323,Data!$A$2:$L$4115,6,FALSE)</f>
        <v>successful</v>
      </c>
      <c r="C1323" s="7">
        <f>VLOOKUP(A1323,Data!$A$2:$L$4115,12,FALSE)</f>
        <v>1762</v>
      </c>
      <c r="E1323" s="7">
        <v>3905</v>
      </c>
      <c r="F1323" s="7" t="str">
        <f>VLOOKUP(E1323,Data!$A$2:$L$4115,6,FALSE)</f>
        <v>failed</v>
      </c>
      <c r="G1323" s="7">
        <f>VLOOKUP(E1323,Data!$A$2:$L$4115,12,FALSE)</f>
        <v>7</v>
      </c>
    </row>
    <row r="1324" spans="1:7" x14ac:dyDescent="0.25">
      <c r="A1324" s="7">
        <v>2606</v>
      </c>
      <c r="B1324" s="7" t="str">
        <f>VLOOKUP(A1324,Data!$A$2:$L$4115,6,FALSE)</f>
        <v>successful</v>
      </c>
      <c r="C1324" s="7">
        <f>VLOOKUP(A1324,Data!$A$2:$L$4115,12,FALSE)</f>
        <v>385</v>
      </c>
      <c r="E1324" s="7">
        <v>3906</v>
      </c>
      <c r="F1324" s="7" t="str">
        <f>VLOOKUP(E1324,Data!$A$2:$L$4115,6,FALSE)</f>
        <v>failed</v>
      </c>
      <c r="G1324" s="7">
        <f>VLOOKUP(E1324,Data!$A$2:$L$4115,12,FALSE)</f>
        <v>16</v>
      </c>
    </row>
    <row r="1325" spans="1:7" x14ac:dyDescent="0.25">
      <c r="A1325" s="7">
        <v>2607</v>
      </c>
      <c r="B1325" s="7" t="str">
        <f>VLOOKUP(A1325,Data!$A$2:$L$4115,6,FALSE)</f>
        <v>successful</v>
      </c>
      <c r="C1325" s="7">
        <f>VLOOKUP(A1325,Data!$A$2:$L$4115,12,FALSE)</f>
        <v>398</v>
      </c>
      <c r="E1325" s="7">
        <v>3907</v>
      </c>
      <c r="F1325" s="7" t="str">
        <f>VLOOKUP(E1325,Data!$A$2:$L$4115,6,FALSE)</f>
        <v>failed</v>
      </c>
      <c r="G1325" s="7">
        <f>VLOOKUP(E1325,Data!$A$2:$L$4115,12,FALSE)</f>
        <v>4</v>
      </c>
    </row>
    <row r="1326" spans="1:7" x14ac:dyDescent="0.25">
      <c r="A1326" s="7">
        <v>2608</v>
      </c>
      <c r="B1326" s="7" t="str">
        <f>VLOOKUP(A1326,Data!$A$2:$L$4115,6,FALSE)</f>
        <v>successful</v>
      </c>
      <c r="C1326" s="7">
        <f>VLOOKUP(A1326,Data!$A$2:$L$4115,12,FALSE)</f>
        <v>304</v>
      </c>
      <c r="E1326" s="7">
        <v>3908</v>
      </c>
      <c r="F1326" s="7" t="str">
        <f>VLOOKUP(E1326,Data!$A$2:$L$4115,6,FALSE)</f>
        <v>failed</v>
      </c>
      <c r="G1326" s="7">
        <f>VLOOKUP(E1326,Data!$A$2:$L$4115,12,FALSE)</f>
        <v>4</v>
      </c>
    </row>
    <row r="1327" spans="1:7" x14ac:dyDescent="0.25">
      <c r="A1327" s="7">
        <v>2609</v>
      </c>
      <c r="B1327" s="7" t="str">
        <f>VLOOKUP(A1327,Data!$A$2:$L$4115,6,FALSE)</f>
        <v>successful</v>
      </c>
      <c r="C1327" s="7">
        <f>VLOOKUP(A1327,Data!$A$2:$L$4115,12,FALSE)</f>
        <v>676</v>
      </c>
      <c r="E1327" s="7">
        <v>3909</v>
      </c>
      <c r="F1327" s="7" t="str">
        <f>VLOOKUP(E1327,Data!$A$2:$L$4115,6,FALSE)</f>
        <v>failed</v>
      </c>
      <c r="G1327" s="7">
        <f>VLOOKUP(E1327,Data!$A$2:$L$4115,12,FALSE)</f>
        <v>4</v>
      </c>
    </row>
    <row r="1328" spans="1:7" x14ac:dyDescent="0.25">
      <c r="A1328" s="7">
        <v>2610</v>
      </c>
      <c r="B1328" s="7" t="str">
        <f>VLOOKUP(A1328,Data!$A$2:$L$4115,6,FALSE)</f>
        <v>successful</v>
      </c>
      <c r="C1328" s="7">
        <f>VLOOKUP(A1328,Data!$A$2:$L$4115,12,FALSE)</f>
        <v>577</v>
      </c>
      <c r="E1328" s="7">
        <v>3910</v>
      </c>
      <c r="F1328" s="7" t="str">
        <f>VLOOKUP(E1328,Data!$A$2:$L$4115,6,FALSE)</f>
        <v>failed</v>
      </c>
      <c r="G1328" s="7">
        <f>VLOOKUP(E1328,Data!$A$2:$L$4115,12,FALSE)</f>
        <v>3</v>
      </c>
    </row>
    <row r="1329" spans="1:7" x14ac:dyDescent="0.25">
      <c r="A1329" s="7">
        <v>2611</v>
      </c>
      <c r="B1329" s="7" t="str">
        <f>VLOOKUP(A1329,Data!$A$2:$L$4115,6,FALSE)</f>
        <v>successful</v>
      </c>
      <c r="C1329" s="7">
        <f>VLOOKUP(A1329,Data!$A$2:$L$4115,12,FALSE)</f>
        <v>3663</v>
      </c>
      <c r="E1329" s="7">
        <v>3911</v>
      </c>
      <c r="F1329" s="7" t="str">
        <f>VLOOKUP(E1329,Data!$A$2:$L$4115,6,FALSE)</f>
        <v>failed</v>
      </c>
      <c r="G1329" s="7">
        <f>VLOOKUP(E1329,Data!$A$2:$L$4115,12,FALSE)</f>
        <v>36</v>
      </c>
    </row>
    <row r="1330" spans="1:7" x14ac:dyDescent="0.25">
      <c r="A1330" s="7">
        <v>2612</v>
      </c>
      <c r="B1330" s="7" t="str">
        <f>VLOOKUP(A1330,Data!$A$2:$L$4115,6,FALSE)</f>
        <v>successful</v>
      </c>
      <c r="C1330" s="7">
        <f>VLOOKUP(A1330,Data!$A$2:$L$4115,12,FALSE)</f>
        <v>294</v>
      </c>
      <c r="E1330" s="7">
        <v>3912</v>
      </c>
      <c r="F1330" s="7" t="str">
        <f>VLOOKUP(E1330,Data!$A$2:$L$4115,6,FALSE)</f>
        <v>failed</v>
      </c>
      <c r="G1330" s="7">
        <f>VLOOKUP(E1330,Data!$A$2:$L$4115,12,FALSE)</f>
        <v>1</v>
      </c>
    </row>
    <row r="1331" spans="1:7" x14ac:dyDescent="0.25">
      <c r="A1331" s="7">
        <v>2613</v>
      </c>
      <c r="B1331" s="7" t="str">
        <f>VLOOKUP(A1331,Data!$A$2:$L$4115,6,FALSE)</f>
        <v>successful</v>
      </c>
      <c r="C1331" s="7">
        <f>VLOOKUP(A1331,Data!$A$2:$L$4115,12,FALSE)</f>
        <v>28</v>
      </c>
      <c r="E1331" s="7">
        <v>3913</v>
      </c>
      <c r="F1331" s="7" t="str">
        <f>VLOOKUP(E1331,Data!$A$2:$L$4115,6,FALSE)</f>
        <v>failed</v>
      </c>
      <c r="G1331" s="7">
        <f>VLOOKUP(E1331,Data!$A$2:$L$4115,12,FALSE)</f>
        <v>7</v>
      </c>
    </row>
    <row r="1332" spans="1:7" x14ac:dyDescent="0.25">
      <c r="A1332" s="7">
        <v>2614</v>
      </c>
      <c r="B1332" s="7" t="str">
        <f>VLOOKUP(A1332,Data!$A$2:$L$4115,6,FALSE)</f>
        <v>successful</v>
      </c>
      <c r="C1332" s="7">
        <f>VLOOKUP(A1332,Data!$A$2:$L$4115,12,FALSE)</f>
        <v>100</v>
      </c>
      <c r="E1332" s="7">
        <v>3914</v>
      </c>
      <c r="F1332" s="7" t="str">
        <f>VLOOKUP(E1332,Data!$A$2:$L$4115,6,FALSE)</f>
        <v>failed</v>
      </c>
      <c r="G1332" s="7">
        <f>VLOOKUP(E1332,Data!$A$2:$L$4115,12,FALSE)</f>
        <v>27</v>
      </c>
    </row>
    <row r="1333" spans="1:7" x14ac:dyDescent="0.25">
      <c r="A1333" s="7">
        <v>2615</v>
      </c>
      <c r="B1333" s="7" t="str">
        <f>VLOOKUP(A1333,Data!$A$2:$L$4115,6,FALSE)</f>
        <v>successful</v>
      </c>
      <c r="C1333" s="7">
        <f>VLOOKUP(A1333,Data!$A$2:$L$4115,12,FALSE)</f>
        <v>72</v>
      </c>
      <c r="E1333" s="7">
        <v>3915</v>
      </c>
      <c r="F1333" s="7" t="str">
        <f>VLOOKUP(E1333,Data!$A$2:$L$4115,6,FALSE)</f>
        <v>failed</v>
      </c>
      <c r="G1333" s="7">
        <f>VLOOKUP(E1333,Data!$A$2:$L$4115,12,FALSE)</f>
        <v>1</v>
      </c>
    </row>
    <row r="1334" spans="1:7" x14ac:dyDescent="0.25">
      <c r="A1334" s="7">
        <v>2616</v>
      </c>
      <c r="B1334" s="7" t="str">
        <f>VLOOKUP(A1334,Data!$A$2:$L$4115,6,FALSE)</f>
        <v>successful</v>
      </c>
      <c r="C1334" s="7">
        <f>VLOOKUP(A1334,Data!$A$2:$L$4115,12,FALSE)</f>
        <v>238</v>
      </c>
      <c r="E1334" s="7">
        <v>3916</v>
      </c>
      <c r="F1334" s="7" t="str">
        <f>VLOOKUP(E1334,Data!$A$2:$L$4115,6,FALSE)</f>
        <v>failed</v>
      </c>
      <c r="G1334" s="7">
        <f>VLOOKUP(E1334,Data!$A$2:$L$4115,12,FALSE)</f>
        <v>0</v>
      </c>
    </row>
    <row r="1335" spans="1:7" x14ac:dyDescent="0.25">
      <c r="A1335" s="7">
        <v>2617</v>
      </c>
      <c r="B1335" s="7" t="str">
        <f>VLOOKUP(A1335,Data!$A$2:$L$4115,6,FALSE)</f>
        <v>successful</v>
      </c>
      <c r="C1335" s="7">
        <f>VLOOKUP(A1335,Data!$A$2:$L$4115,12,FALSE)</f>
        <v>159</v>
      </c>
      <c r="E1335" s="7">
        <v>3917</v>
      </c>
      <c r="F1335" s="7" t="str">
        <f>VLOOKUP(E1335,Data!$A$2:$L$4115,6,FALSE)</f>
        <v>failed</v>
      </c>
      <c r="G1335" s="7">
        <f>VLOOKUP(E1335,Data!$A$2:$L$4115,12,FALSE)</f>
        <v>1</v>
      </c>
    </row>
    <row r="1336" spans="1:7" x14ac:dyDescent="0.25">
      <c r="A1336" s="7">
        <v>2618</v>
      </c>
      <c r="B1336" s="7" t="str">
        <f>VLOOKUP(A1336,Data!$A$2:$L$4115,6,FALSE)</f>
        <v>successful</v>
      </c>
      <c r="C1336" s="7">
        <f>VLOOKUP(A1336,Data!$A$2:$L$4115,12,FALSE)</f>
        <v>77</v>
      </c>
      <c r="E1336" s="7">
        <v>3918</v>
      </c>
      <c r="F1336" s="7" t="str">
        <f>VLOOKUP(E1336,Data!$A$2:$L$4115,6,FALSE)</f>
        <v>failed</v>
      </c>
      <c r="G1336" s="7">
        <f>VLOOKUP(E1336,Data!$A$2:$L$4115,12,FALSE)</f>
        <v>3</v>
      </c>
    </row>
    <row r="1337" spans="1:7" x14ac:dyDescent="0.25">
      <c r="A1337" s="7">
        <v>2619</v>
      </c>
      <c r="B1337" s="7" t="str">
        <f>VLOOKUP(A1337,Data!$A$2:$L$4115,6,FALSE)</f>
        <v>successful</v>
      </c>
      <c r="C1337" s="7">
        <f>VLOOKUP(A1337,Data!$A$2:$L$4115,12,FALSE)</f>
        <v>53</v>
      </c>
      <c r="E1337" s="7">
        <v>3919</v>
      </c>
      <c r="F1337" s="7" t="str">
        <f>VLOOKUP(E1337,Data!$A$2:$L$4115,6,FALSE)</f>
        <v>failed</v>
      </c>
      <c r="G1337" s="7">
        <f>VLOOKUP(E1337,Data!$A$2:$L$4115,12,FALSE)</f>
        <v>3</v>
      </c>
    </row>
    <row r="1338" spans="1:7" x14ac:dyDescent="0.25">
      <c r="A1338" s="7">
        <v>2620</v>
      </c>
      <c r="B1338" s="7" t="str">
        <f>VLOOKUP(A1338,Data!$A$2:$L$4115,6,FALSE)</f>
        <v>successful</v>
      </c>
      <c r="C1338" s="7">
        <f>VLOOKUP(A1338,Data!$A$2:$L$4115,12,FALSE)</f>
        <v>1251</v>
      </c>
      <c r="E1338" s="7">
        <v>3920</v>
      </c>
      <c r="F1338" s="7" t="str">
        <f>VLOOKUP(E1338,Data!$A$2:$L$4115,6,FALSE)</f>
        <v>failed</v>
      </c>
      <c r="G1338" s="7">
        <f>VLOOKUP(E1338,Data!$A$2:$L$4115,12,FALSE)</f>
        <v>3</v>
      </c>
    </row>
    <row r="1339" spans="1:7" x14ac:dyDescent="0.25">
      <c r="A1339" s="7">
        <v>2621</v>
      </c>
      <c r="B1339" s="7" t="str">
        <f>VLOOKUP(A1339,Data!$A$2:$L$4115,6,FALSE)</f>
        <v>successful</v>
      </c>
      <c r="C1339" s="7">
        <f>VLOOKUP(A1339,Data!$A$2:$L$4115,12,FALSE)</f>
        <v>465</v>
      </c>
      <c r="E1339" s="7">
        <v>3921</v>
      </c>
      <c r="F1339" s="7" t="str">
        <f>VLOOKUP(E1339,Data!$A$2:$L$4115,6,FALSE)</f>
        <v>failed</v>
      </c>
      <c r="G1339" s="7">
        <f>VLOOKUP(E1339,Data!$A$2:$L$4115,12,FALSE)</f>
        <v>0</v>
      </c>
    </row>
    <row r="1340" spans="1:7" x14ac:dyDescent="0.25">
      <c r="A1340" s="7">
        <v>2622</v>
      </c>
      <c r="B1340" s="7" t="str">
        <f>VLOOKUP(A1340,Data!$A$2:$L$4115,6,FALSE)</f>
        <v>successful</v>
      </c>
      <c r="C1340" s="7">
        <f>VLOOKUP(A1340,Data!$A$2:$L$4115,12,FALSE)</f>
        <v>74</v>
      </c>
      <c r="E1340" s="7">
        <v>3922</v>
      </c>
      <c r="F1340" s="7" t="str">
        <f>VLOOKUP(E1340,Data!$A$2:$L$4115,6,FALSE)</f>
        <v>failed</v>
      </c>
      <c r="G1340" s="7">
        <f>VLOOKUP(E1340,Data!$A$2:$L$4115,12,FALSE)</f>
        <v>6</v>
      </c>
    </row>
    <row r="1341" spans="1:7" x14ac:dyDescent="0.25">
      <c r="A1341" s="7">
        <v>2623</v>
      </c>
      <c r="B1341" s="7" t="str">
        <f>VLOOKUP(A1341,Data!$A$2:$L$4115,6,FALSE)</f>
        <v>successful</v>
      </c>
      <c r="C1341" s="7">
        <f>VLOOKUP(A1341,Data!$A$2:$L$4115,12,FALSE)</f>
        <v>62</v>
      </c>
      <c r="E1341" s="7">
        <v>3923</v>
      </c>
      <c r="F1341" s="7" t="str">
        <f>VLOOKUP(E1341,Data!$A$2:$L$4115,6,FALSE)</f>
        <v>failed</v>
      </c>
      <c r="G1341" s="7">
        <f>VLOOKUP(E1341,Data!$A$2:$L$4115,12,FALSE)</f>
        <v>17</v>
      </c>
    </row>
    <row r="1342" spans="1:7" x14ac:dyDescent="0.25">
      <c r="A1342" s="7">
        <v>2624</v>
      </c>
      <c r="B1342" s="7" t="str">
        <f>VLOOKUP(A1342,Data!$A$2:$L$4115,6,FALSE)</f>
        <v>successful</v>
      </c>
      <c r="C1342" s="7">
        <f>VLOOKUP(A1342,Data!$A$2:$L$4115,12,FALSE)</f>
        <v>3468</v>
      </c>
      <c r="E1342" s="7">
        <v>3924</v>
      </c>
      <c r="F1342" s="7" t="str">
        <f>VLOOKUP(E1342,Data!$A$2:$L$4115,6,FALSE)</f>
        <v>failed</v>
      </c>
      <c r="G1342" s="7">
        <f>VLOOKUP(E1342,Data!$A$2:$L$4115,12,FALSE)</f>
        <v>40</v>
      </c>
    </row>
    <row r="1343" spans="1:7" x14ac:dyDescent="0.25">
      <c r="A1343" s="7">
        <v>2625</v>
      </c>
      <c r="B1343" s="7" t="str">
        <f>VLOOKUP(A1343,Data!$A$2:$L$4115,6,FALSE)</f>
        <v>successful</v>
      </c>
      <c r="C1343" s="7">
        <f>VLOOKUP(A1343,Data!$A$2:$L$4115,12,FALSE)</f>
        <v>52</v>
      </c>
      <c r="E1343" s="7">
        <v>3925</v>
      </c>
      <c r="F1343" s="7" t="str">
        <f>VLOOKUP(E1343,Data!$A$2:$L$4115,6,FALSE)</f>
        <v>failed</v>
      </c>
      <c r="G1343" s="7">
        <f>VLOOKUP(E1343,Data!$A$2:$L$4115,12,FALSE)</f>
        <v>3</v>
      </c>
    </row>
    <row r="1344" spans="1:7" x14ac:dyDescent="0.25">
      <c r="A1344" s="7">
        <v>2626</v>
      </c>
      <c r="B1344" s="7" t="str">
        <f>VLOOKUP(A1344,Data!$A$2:$L$4115,6,FALSE)</f>
        <v>successful</v>
      </c>
      <c r="C1344" s="7">
        <f>VLOOKUP(A1344,Data!$A$2:$L$4115,12,FALSE)</f>
        <v>50</v>
      </c>
      <c r="E1344" s="7">
        <v>3926</v>
      </c>
      <c r="F1344" s="7" t="str">
        <f>VLOOKUP(E1344,Data!$A$2:$L$4115,6,FALSE)</f>
        <v>failed</v>
      </c>
      <c r="G1344" s="7">
        <f>VLOOKUP(E1344,Data!$A$2:$L$4115,12,FALSE)</f>
        <v>1</v>
      </c>
    </row>
    <row r="1345" spans="1:7" x14ac:dyDescent="0.25">
      <c r="A1345" s="7">
        <v>2627</v>
      </c>
      <c r="B1345" s="7" t="str">
        <f>VLOOKUP(A1345,Data!$A$2:$L$4115,6,FALSE)</f>
        <v>successful</v>
      </c>
      <c r="C1345" s="7">
        <f>VLOOKUP(A1345,Data!$A$2:$L$4115,12,FALSE)</f>
        <v>45</v>
      </c>
      <c r="E1345" s="7">
        <v>3927</v>
      </c>
      <c r="F1345" s="7" t="str">
        <f>VLOOKUP(E1345,Data!$A$2:$L$4115,6,FALSE)</f>
        <v>failed</v>
      </c>
      <c r="G1345" s="7">
        <f>VLOOKUP(E1345,Data!$A$2:$L$4115,12,FALSE)</f>
        <v>2</v>
      </c>
    </row>
    <row r="1346" spans="1:7" x14ac:dyDescent="0.25">
      <c r="A1346" s="7">
        <v>2628</v>
      </c>
      <c r="B1346" s="7" t="str">
        <f>VLOOKUP(A1346,Data!$A$2:$L$4115,6,FALSE)</f>
        <v>successful</v>
      </c>
      <c r="C1346" s="7">
        <f>VLOOKUP(A1346,Data!$A$2:$L$4115,12,FALSE)</f>
        <v>21</v>
      </c>
      <c r="E1346" s="7">
        <v>3928</v>
      </c>
      <c r="F1346" s="7" t="str">
        <f>VLOOKUP(E1346,Data!$A$2:$L$4115,6,FALSE)</f>
        <v>failed</v>
      </c>
      <c r="G1346" s="7">
        <f>VLOOKUP(E1346,Data!$A$2:$L$4115,12,FALSE)</f>
        <v>7</v>
      </c>
    </row>
    <row r="1347" spans="1:7" x14ac:dyDescent="0.25">
      <c r="A1347" s="7">
        <v>2629</v>
      </c>
      <c r="B1347" s="7" t="str">
        <f>VLOOKUP(A1347,Data!$A$2:$L$4115,6,FALSE)</f>
        <v>successful</v>
      </c>
      <c r="C1347" s="7">
        <f>VLOOKUP(A1347,Data!$A$2:$L$4115,12,FALSE)</f>
        <v>100</v>
      </c>
      <c r="E1347" s="7">
        <v>3929</v>
      </c>
      <c r="F1347" s="7" t="str">
        <f>VLOOKUP(E1347,Data!$A$2:$L$4115,6,FALSE)</f>
        <v>failed</v>
      </c>
      <c r="G1347" s="7">
        <f>VLOOKUP(E1347,Data!$A$2:$L$4115,12,FALSE)</f>
        <v>14</v>
      </c>
    </row>
    <row r="1348" spans="1:7" x14ac:dyDescent="0.25">
      <c r="A1348" s="7">
        <v>2630</v>
      </c>
      <c r="B1348" s="7" t="str">
        <f>VLOOKUP(A1348,Data!$A$2:$L$4115,6,FALSE)</f>
        <v>successful</v>
      </c>
      <c r="C1348" s="7">
        <f>VLOOKUP(A1348,Data!$A$2:$L$4115,12,FALSE)</f>
        <v>81</v>
      </c>
      <c r="E1348" s="7">
        <v>3930</v>
      </c>
      <c r="F1348" s="7" t="str">
        <f>VLOOKUP(E1348,Data!$A$2:$L$4115,6,FALSE)</f>
        <v>failed</v>
      </c>
      <c r="G1348" s="7">
        <f>VLOOKUP(E1348,Data!$A$2:$L$4115,12,FALSE)</f>
        <v>0</v>
      </c>
    </row>
    <row r="1349" spans="1:7" x14ac:dyDescent="0.25">
      <c r="A1349" s="7">
        <v>2631</v>
      </c>
      <c r="B1349" s="7" t="str">
        <f>VLOOKUP(A1349,Data!$A$2:$L$4115,6,FALSE)</f>
        <v>successful</v>
      </c>
      <c r="C1349" s="7">
        <f>VLOOKUP(A1349,Data!$A$2:$L$4115,12,FALSE)</f>
        <v>286</v>
      </c>
      <c r="E1349" s="7">
        <v>3931</v>
      </c>
      <c r="F1349" s="7" t="str">
        <f>VLOOKUP(E1349,Data!$A$2:$L$4115,6,FALSE)</f>
        <v>failed</v>
      </c>
      <c r="G1349" s="7">
        <f>VLOOKUP(E1349,Data!$A$2:$L$4115,12,FALSE)</f>
        <v>0</v>
      </c>
    </row>
    <row r="1350" spans="1:7" x14ac:dyDescent="0.25">
      <c r="A1350" s="7">
        <v>2632</v>
      </c>
      <c r="B1350" s="7" t="str">
        <f>VLOOKUP(A1350,Data!$A$2:$L$4115,6,FALSE)</f>
        <v>successful</v>
      </c>
      <c r="C1350" s="7">
        <f>VLOOKUP(A1350,Data!$A$2:$L$4115,12,FALSE)</f>
        <v>42</v>
      </c>
      <c r="E1350" s="7">
        <v>3932</v>
      </c>
      <c r="F1350" s="7" t="str">
        <f>VLOOKUP(E1350,Data!$A$2:$L$4115,6,FALSE)</f>
        <v>failed</v>
      </c>
      <c r="G1350" s="7">
        <f>VLOOKUP(E1350,Data!$A$2:$L$4115,12,FALSE)</f>
        <v>1</v>
      </c>
    </row>
    <row r="1351" spans="1:7" x14ac:dyDescent="0.25">
      <c r="A1351" s="7">
        <v>2633</v>
      </c>
      <c r="B1351" s="7" t="str">
        <f>VLOOKUP(A1351,Data!$A$2:$L$4115,6,FALSE)</f>
        <v>successful</v>
      </c>
      <c r="C1351" s="7">
        <f>VLOOKUP(A1351,Data!$A$2:$L$4115,12,FALSE)</f>
        <v>199</v>
      </c>
      <c r="E1351" s="7">
        <v>3933</v>
      </c>
      <c r="F1351" s="7" t="str">
        <f>VLOOKUP(E1351,Data!$A$2:$L$4115,6,FALSE)</f>
        <v>failed</v>
      </c>
      <c r="G1351" s="7">
        <f>VLOOKUP(E1351,Data!$A$2:$L$4115,12,FALSE)</f>
        <v>12</v>
      </c>
    </row>
    <row r="1352" spans="1:7" x14ac:dyDescent="0.25">
      <c r="A1352" s="7">
        <v>2634</v>
      </c>
      <c r="B1352" s="7" t="str">
        <f>VLOOKUP(A1352,Data!$A$2:$L$4115,6,FALSE)</f>
        <v>successful</v>
      </c>
      <c r="C1352" s="7">
        <f>VLOOKUP(A1352,Data!$A$2:$L$4115,12,FALSE)</f>
        <v>25</v>
      </c>
      <c r="E1352" s="7">
        <v>3934</v>
      </c>
      <c r="F1352" s="7" t="str">
        <f>VLOOKUP(E1352,Data!$A$2:$L$4115,6,FALSE)</f>
        <v>failed</v>
      </c>
      <c r="G1352" s="7">
        <f>VLOOKUP(E1352,Data!$A$2:$L$4115,12,FALSE)</f>
        <v>12</v>
      </c>
    </row>
    <row r="1353" spans="1:7" x14ac:dyDescent="0.25">
      <c r="A1353" s="7">
        <v>2635</v>
      </c>
      <c r="B1353" s="7" t="str">
        <f>VLOOKUP(A1353,Data!$A$2:$L$4115,6,FALSE)</f>
        <v>successful</v>
      </c>
      <c r="C1353" s="7">
        <f>VLOOKUP(A1353,Data!$A$2:$L$4115,12,FALSE)</f>
        <v>84</v>
      </c>
      <c r="E1353" s="7">
        <v>3935</v>
      </c>
      <c r="F1353" s="7" t="str">
        <f>VLOOKUP(E1353,Data!$A$2:$L$4115,6,FALSE)</f>
        <v>failed</v>
      </c>
      <c r="G1353" s="7">
        <f>VLOOKUP(E1353,Data!$A$2:$L$4115,12,FALSE)</f>
        <v>23</v>
      </c>
    </row>
    <row r="1354" spans="1:7" x14ac:dyDescent="0.25">
      <c r="A1354" s="7">
        <v>2636</v>
      </c>
      <c r="B1354" s="7" t="str">
        <f>VLOOKUP(A1354,Data!$A$2:$L$4115,6,FALSE)</f>
        <v>successful</v>
      </c>
      <c r="C1354" s="7">
        <f>VLOOKUP(A1354,Data!$A$2:$L$4115,12,FALSE)</f>
        <v>50</v>
      </c>
      <c r="E1354" s="7">
        <v>3936</v>
      </c>
      <c r="F1354" s="7" t="str">
        <f>VLOOKUP(E1354,Data!$A$2:$L$4115,6,FALSE)</f>
        <v>failed</v>
      </c>
      <c r="G1354" s="7">
        <f>VLOOKUP(E1354,Data!$A$2:$L$4115,12,FALSE)</f>
        <v>0</v>
      </c>
    </row>
    <row r="1355" spans="1:7" x14ac:dyDescent="0.25">
      <c r="A1355" s="7">
        <v>2637</v>
      </c>
      <c r="B1355" s="7" t="str">
        <f>VLOOKUP(A1355,Data!$A$2:$L$4115,6,FALSE)</f>
        <v>successful</v>
      </c>
      <c r="C1355" s="7">
        <f>VLOOKUP(A1355,Data!$A$2:$L$4115,12,FALSE)</f>
        <v>26</v>
      </c>
      <c r="E1355" s="7">
        <v>3937</v>
      </c>
      <c r="F1355" s="7" t="str">
        <f>VLOOKUP(E1355,Data!$A$2:$L$4115,6,FALSE)</f>
        <v>failed</v>
      </c>
      <c r="G1355" s="7">
        <f>VLOOKUP(E1355,Data!$A$2:$L$4115,12,FALSE)</f>
        <v>10</v>
      </c>
    </row>
    <row r="1356" spans="1:7" x14ac:dyDescent="0.25">
      <c r="A1356" s="7">
        <v>2638</v>
      </c>
      <c r="B1356" s="7" t="str">
        <f>VLOOKUP(A1356,Data!$A$2:$L$4115,6,FALSE)</f>
        <v>successful</v>
      </c>
      <c r="C1356" s="7">
        <f>VLOOKUP(A1356,Data!$A$2:$L$4115,12,FALSE)</f>
        <v>14</v>
      </c>
      <c r="E1356" s="7">
        <v>3938</v>
      </c>
      <c r="F1356" s="7" t="str">
        <f>VLOOKUP(E1356,Data!$A$2:$L$4115,6,FALSE)</f>
        <v>failed</v>
      </c>
      <c r="G1356" s="7">
        <f>VLOOKUP(E1356,Data!$A$2:$L$4115,12,FALSE)</f>
        <v>5</v>
      </c>
    </row>
    <row r="1357" spans="1:7" x14ac:dyDescent="0.25">
      <c r="A1357" s="7">
        <v>2639</v>
      </c>
      <c r="B1357" s="7" t="str">
        <f>VLOOKUP(A1357,Data!$A$2:$L$4115,6,FALSE)</f>
        <v>successful</v>
      </c>
      <c r="C1357" s="7">
        <f>VLOOKUP(A1357,Data!$A$2:$L$4115,12,FALSE)</f>
        <v>49</v>
      </c>
      <c r="E1357" s="7">
        <v>3939</v>
      </c>
      <c r="F1357" s="7" t="str">
        <f>VLOOKUP(E1357,Data!$A$2:$L$4115,6,FALSE)</f>
        <v>failed</v>
      </c>
      <c r="G1357" s="7">
        <f>VLOOKUP(E1357,Data!$A$2:$L$4115,12,FALSE)</f>
        <v>1</v>
      </c>
    </row>
    <row r="1358" spans="1:7" x14ac:dyDescent="0.25">
      <c r="A1358" s="7">
        <v>2640</v>
      </c>
      <c r="B1358" s="7" t="str">
        <f>VLOOKUP(A1358,Data!$A$2:$L$4115,6,FALSE)</f>
        <v>successful</v>
      </c>
      <c r="C1358" s="7">
        <f>VLOOKUP(A1358,Data!$A$2:$L$4115,12,FALSE)</f>
        <v>69</v>
      </c>
      <c r="E1358" s="7">
        <v>3940</v>
      </c>
      <c r="F1358" s="7" t="str">
        <f>VLOOKUP(E1358,Data!$A$2:$L$4115,6,FALSE)</f>
        <v>failed</v>
      </c>
      <c r="G1358" s="7">
        <f>VLOOKUP(E1358,Data!$A$2:$L$4115,12,FALSE)</f>
        <v>2</v>
      </c>
    </row>
    <row r="1359" spans="1:7" x14ac:dyDescent="0.25">
      <c r="A1359" s="7">
        <v>2661</v>
      </c>
      <c r="B1359" s="7" t="str">
        <f>VLOOKUP(A1359,Data!$A$2:$L$4115,6,FALSE)</f>
        <v>successful</v>
      </c>
      <c r="C1359" s="7">
        <f>VLOOKUP(A1359,Data!$A$2:$L$4115,12,FALSE)</f>
        <v>60</v>
      </c>
      <c r="E1359" s="7">
        <v>3941</v>
      </c>
      <c r="F1359" s="7" t="str">
        <f>VLOOKUP(E1359,Data!$A$2:$L$4115,6,FALSE)</f>
        <v>failed</v>
      </c>
      <c r="G1359" s="7">
        <f>VLOOKUP(E1359,Data!$A$2:$L$4115,12,FALSE)</f>
        <v>2</v>
      </c>
    </row>
    <row r="1360" spans="1:7" x14ac:dyDescent="0.25">
      <c r="A1360" s="7">
        <v>2662</v>
      </c>
      <c r="B1360" s="7" t="str">
        <f>VLOOKUP(A1360,Data!$A$2:$L$4115,6,FALSE)</f>
        <v>successful</v>
      </c>
      <c r="C1360" s="7">
        <f>VLOOKUP(A1360,Data!$A$2:$L$4115,12,FALSE)</f>
        <v>80</v>
      </c>
      <c r="E1360" s="7">
        <v>3942</v>
      </c>
      <c r="F1360" s="7" t="str">
        <f>VLOOKUP(E1360,Data!$A$2:$L$4115,6,FALSE)</f>
        <v>failed</v>
      </c>
      <c r="G1360" s="7">
        <f>VLOOKUP(E1360,Data!$A$2:$L$4115,12,FALSE)</f>
        <v>0</v>
      </c>
    </row>
    <row r="1361" spans="1:7" x14ac:dyDescent="0.25">
      <c r="A1361" s="7">
        <v>2663</v>
      </c>
      <c r="B1361" s="7" t="str">
        <f>VLOOKUP(A1361,Data!$A$2:$L$4115,6,FALSE)</f>
        <v>successful</v>
      </c>
      <c r="C1361" s="7">
        <f>VLOOKUP(A1361,Data!$A$2:$L$4115,12,FALSE)</f>
        <v>56</v>
      </c>
      <c r="E1361" s="7">
        <v>3943</v>
      </c>
      <c r="F1361" s="7" t="str">
        <f>VLOOKUP(E1361,Data!$A$2:$L$4115,6,FALSE)</f>
        <v>failed</v>
      </c>
      <c r="G1361" s="7">
        <f>VLOOKUP(E1361,Data!$A$2:$L$4115,12,FALSE)</f>
        <v>13</v>
      </c>
    </row>
    <row r="1362" spans="1:7" x14ac:dyDescent="0.25">
      <c r="A1362" s="7">
        <v>2664</v>
      </c>
      <c r="B1362" s="7" t="str">
        <f>VLOOKUP(A1362,Data!$A$2:$L$4115,6,FALSE)</f>
        <v>successful</v>
      </c>
      <c r="C1362" s="7">
        <f>VLOOKUP(A1362,Data!$A$2:$L$4115,12,FALSE)</f>
        <v>104</v>
      </c>
      <c r="E1362" s="7">
        <v>3944</v>
      </c>
      <c r="F1362" s="7" t="str">
        <f>VLOOKUP(E1362,Data!$A$2:$L$4115,6,FALSE)</f>
        <v>failed</v>
      </c>
      <c r="G1362" s="7">
        <f>VLOOKUP(E1362,Data!$A$2:$L$4115,12,FALSE)</f>
        <v>0</v>
      </c>
    </row>
    <row r="1363" spans="1:7" x14ac:dyDescent="0.25">
      <c r="A1363" s="7">
        <v>2665</v>
      </c>
      <c r="B1363" s="7" t="str">
        <f>VLOOKUP(A1363,Data!$A$2:$L$4115,6,FALSE)</f>
        <v>successful</v>
      </c>
      <c r="C1363" s="7">
        <f>VLOOKUP(A1363,Data!$A$2:$L$4115,12,FALSE)</f>
        <v>46</v>
      </c>
      <c r="E1363" s="7">
        <v>3945</v>
      </c>
      <c r="F1363" s="7" t="str">
        <f>VLOOKUP(E1363,Data!$A$2:$L$4115,6,FALSE)</f>
        <v>failed</v>
      </c>
      <c r="G1363" s="7">
        <f>VLOOKUP(E1363,Data!$A$2:$L$4115,12,FALSE)</f>
        <v>1</v>
      </c>
    </row>
    <row r="1364" spans="1:7" x14ac:dyDescent="0.25">
      <c r="A1364" s="7">
        <v>2666</v>
      </c>
      <c r="B1364" s="7" t="str">
        <f>VLOOKUP(A1364,Data!$A$2:$L$4115,6,FALSE)</f>
        <v>successful</v>
      </c>
      <c r="C1364" s="7">
        <f>VLOOKUP(A1364,Data!$A$2:$L$4115,12,FALSE)</f>
        <v>206</v>
      </c>
      <c r="E1364" s="7">
        <v>3946</v>
      </c>
      <c r="F1364" s="7" t="str">
        <f>VLOOKUP(E1364,Data!$A$2:$L$4115,6,FALSE)</f>
        <v>failed</v>
      </c>
      <c r="G1364" s="7">
        <f>VLOOKUP(E1364,Data!$A$2:$L$4115,12,FALSE)</f>
        <v>5</v>
      </c>
    </row>
    <row r="1365" spans="1:7" x14ac:dyDescent="0.25">
      <c r="A1365" s="7">
        <v>2667</v>
      </c>
      <c r="B1365" s="7" t="str">
        <f>VLOOKUP(A1365,Data!$A$2:$L$4115,6,FALSE)</f>
        <v>successful</v>
      </c>
      <c r="C1365" s="7">
        <f>VLOOKUP(A1365,Data!$A$2:$L$4115,12,FALSE)</f>
        <v>18</v>
      </c>
      <c r="E1365" s="7">
        <v>3947</v>
      </c>
      <c r="F1365" s="7" t="str">
        <f>VLOOKUP(E1365,Data!$A$2:$L$4115,6,FALSE)</f>
        <v>failed</v>
      </c>
      <c r="G1365" s="7">
        <f>VLOOKUP(E1365,Data!$A$2:$L$4115,12,FALSE)</f>
        <v>2</v>
      </c>
    </row>
    <row r="1366" spans="1:7" x14ac:dyDescent="0.25">
      <c r="A1366" s="7">
        <v>2668</v>
      </c>
      <c r="B1366" s="7" t="str">
        <f>VLOOKUP(A1366,Data!$A$2:$L$4115,6,FALSE)</f>
        <v>successful</v>
      </c>
      <c r="C1366" s="7">
        <f>VLOOKUP(A1366,Data!$A$2:$L$4115,12,FALSE)</f>
        <v>28</v>
      </c>
      <c r="E1366" s="7">
        <v>3948</v>
      </c>
      <c r="F1366" s="7" t="str">
        <f>VLOOKUP(E1366,Data!$A$2:$L$4115,6,FALSE)</f>
        <v>failed</v>
      </c>
      <c r="G1366" s="7">
        <f>VLOOKUP(E1366,Data!$A$2:$L$4115,12,FALSE)</f>
        <v>0</v>
      </c>
    </row>
    <row r="1367" spans="1:7" x14ac:dyDescent="0.25">
      <c r="A1367" s="7">
        <v>2669</v>
      </c>
      <c r="B1367" s="7" t="str">
        <f>VLOOKUP(A1367,Data!$A$2:$L$4115,6,FALSE)</f>
        <v>successful</v>
      </c>
      <c r="C1367" s="7">
        <f>VLOOKUP(A1367,Data!$A$2:$L$4115,12,FALSE)</f>
        <v>11</v>
      </c>
      <c r="E1367" s="7">
        <v>3949</v>
      </c>
      <c r="F1367" s="7" t="str">
        <f>VLOOKUP(E1367,Data!$A$2:$L$4115,6,FALSE)</f>
        <v>failed</v>
      </c>
      <c r="G1367" s="7">
        <f>VLOOKUP(E1367,Data!$A$2:$L$4115,12,FALSE)</f>
        <v>32</v>
      </c>
    </row>
    <row r="1368" spans="1:7" x14ac:dyDescent="0.25">
      <c r="A1368" s="7">
        <v>2706</v>
      </c>
      <c r="B1368" s="7" t="str">
        <f>VLOOKUP(A1368,Data!$A$2:$L$4115,6,FALSE)</f>
        <v>successful</v>
      </c>
      <c r="C1368" s="7">
        <f>VLOOKUP(A1368,Data!$A$2:$L$4115,12,FALSE)</f>
        <v>263</v>
      </c>
      <c r="E1368" s="7">
        <v>3950</v>
      </c>
      <c r="F1368" s="7" t="str">
        <f>VLOOKUP(E1368,Data!$A$2:$L$4115,6,FALSE)</f>
        <v>failed</v>
      </c>
      <c r="G1368" s="7">
        <f>VLOOKUP(E1368,Data!$A$2:$L$4115,12,FALSE)</f>
        <v>1</v>
      </c>
    </row>
    <row r="1369" spans="1:7" x14ac:dyDescent="0.25">
      <c r="A1369" s="7">
        <v>2707</v>
      </c>
      <c r="B1369" s="7" t="str">
        <f>VLOOKUP(A1369,Data!$A$2:$L$4115,6,FALSE)</f>
        <v>successful</v>
      </c>
      <c r="C1369" s="7">
        <f>VLOOKUP(A1369,Data!$A$2:$L$4115,12,FALSE)</f>
        <v>394</v>
      </c>
      <c r="E1369" s="7">
        <v>3951</v>
      </c>
      <c r="F1369" s="7" t="str">
        <f>VLOOKUP(E1369,Data!$A$2:$L$4115,6,FALSE)</f>
        <v>failed</v>
      </c>
      <c r="G1369" s="7">
        <f>VLOOKUP(E1369,Data!$A$2:$L$4115,12,FALSE)</f>
        <v>1</v>
      </c>
    </row>
    <row r="1370" spans="1:7" x14ac:dyDescent="0.25">
      <c r="A1370" s="7">
        <v>2708</v>
      </c>
      <c r="B1370" s="7" t="str">
        <f>VLOOKUP(A1370,Data!$A$2:$L$4115,6,FALSE)</f>
        <v>successful</v>
      </c>
      <c r="C1370" s="7">
        <f>VLOOKUP(A1370,Data!$A$2:$L$4115,12,FALSE)</f>
        <v>1049</v>
      </c>
      <c r="E1370" s="7">
        <v>3952</v>
      </c>
      <c r="F1370" s="7" t="str">
        <f>VLOOKUP(E1370,Data!$A$2:$L$4115,6,FALSE)</f>
        <v>failed</v>
      </c>
      <c r="G1370" s="7">
        <f>VLOOKUP(E1370,Data!$A$2:$L$4115,12,FALSE)</f>
        <v>1</v>
      </c>
    </row>
    <row r="1371" spans="1:7" x14ac:dyDescent="0.25">
      <c r="A1371" s="7">
        <v>2709</v>
      </c>
      <c r="B1371" s="7" t="str">
        <f>VLOOKUP(A1371,Data!$A$2:$L$4115,6,FALSE)</f>
        <v>successful</v>
      </c>
      <c r="C1371" s="7">
        <f>VLOOKUP(A1371,Data!$A$2:$L$4115,12,FALSE)</f>
        <v>308</v>
      </c>
      <c r="E1371" s="7">
        <v>3953</v>
      </c>
      <c r="F1371" s="7" t="str">
        <f>VLOOKUP(E1371,Data!$A$2:$L$4115,6,FALSE)</f>
        <v>failed</v>
      </c>
      <c r="G1371" s="7">
        <f>VLOOKUP(E1371,Data!$A$2:$L$4115,12,FALSE)</f>
        <v>0</v>
      </c>
    </row>
    <row r="1372" spans="1:7" x14ac:dyDescent="0.25">
      <c r="A1372" s="7">
        <v>2710</v>
      </c>
      <c r="B1372" s="7" t="str">
        <f>VLOOKUP(A1372,Data!$A$2:$L$4115,6,FALSE)</f>
        <v>successful</v>
      </c>
      <c r="C1372" s="7">
        <f>VLOOKUP(A1372,Data!$A$2:$L$4115,12,FALSE)</f>
        <v>1088</v>
      </c>
      <c r="E1372" s="7">
        <v>3954</v>
      </c>
      <c r="F1372" s="7" t="str">
        <f>VLOOKUP(E1372,Data!$A$2:$L$4115,6,FALSE)</f>
        <v>failed</v>
      </c>
      <c r="G1372" s="7">
        <f>VLOOKUP(E1372,Data!$A$2:$L$4115,12,FALSE)</f>
        <v>0</v>
      </c>
    </row>
    <row r="1373" spans="1:7" x14ac:dyDescent="0.25">
      <c r="A1373" s="7">
        <v>2711</v>
      </c>
      <c r="B1373" s="7" t="str">
        <f>VLOOKUP(A1373,Data!$A$2:$L$4115,6,FALSE)</f>
        <v>successful</v>
      </c>
      <c r="C1373" s="7">
        <f>VLOOKUP(A1373,Data!$A$2:$L$4115,12,FALSE)</f>
        <v>73</v>
      </c>
      <c r="E1373" s="7">
        <v>3955</v>
      </c>
      <c r="F1373" s="7" t="str">
        <f>VLOOKUP(E1373,Data!$A$2:$L$4115,6,FALSE)</f>
        <v>failed</v>
      </c>
      <c r="G1373" s="7">
        <f>VLOOKUP(E1373,Data!$A$2:$L$4115,12,FALSE)</f>
        <v>8</v>
      </c>
    </row>
    <row r="1374" spans="1:7" x14ac:dyDescent="0.25">
      <c r="A1374" s="7">
        <v>2712</v>
      </c>
      <c r="B1374" s="7" t="str">
        <f>VLOOKUP(A1374,Data!$A$2:$L$4115,6,FALSE)</f>
        <v>successful</v>
      </c>
      <c r="C1374" s="7">
        <f>VLOOKUP(A1374,Data!$A$2:$L$4115,12,FALSE)</f>
        <v>143</v>
      </c>
      <c r="E1374" s="7">
        <v>3956</v>
      </c>
      <c r="F1374" s="7" t="str">
        <f>VLOOKUP(E1374,Data!$A$2:$L$4115,6,FALSE)</f>
        <v>failed</v>
      </c>
      <c r="G1374" s="7">
        <f>VLOOKUP(E1374,Data!$A$2:$L$4115,12,FALSE)</f>
        <v>0</v>
      </c>
    </row>
    <row r="1375" spans="1:7" x14ac:dyDescent="0.25">
      <c r="A1375" s="7">
        <v>2713</v>
      </c>
      <c r="B1375" s="7" t="str">
        <f>VLOOKUP(A1375,Data!$A$2:$L$4115,6,FALSE)</f>
        <v>successful</v>
      </c>
      <c r="C1375" s="7">
        <f>VLOOKUP(A1375,Data!$A$2:$L$4115,12,FALSE)</f>
        <v>1420</v>
      </c>
      <c r="E1375" s="7">
        <v>3957</v>
      </c>
      <c r="F1375" s="7" t="str">
        <f>VLOOKUP(E1375,Data!$A$2:$L$4115,6,FALSE)</f>
        <v>failed</v>
      </c>
      <c r="G1375" s="7">
        <f>VLOOKUP(E1375,Data!$A$2:$L$4115,12,FALSE)</f>
        <v>1</v>
      </c>
    </row>
    <row r="1376" spans="1:7" x14ac:dyDescent="0.25">
      <c r="A1376" s="7">
        <v>2714</v>
      </c>
      <c r="B1376" s="7" t="str">
        <f>VLOOKUP(A1376,Data!$A$2:$L$4115,6,FALSE)</f>
        <v>successful</v>
      </c>
      <c r="C1376" s="7">
        <f>VLOOKUP(A1376,Data!$A$2:$L$4115,12,FALSE)</f>
        <v>305</v>
      </c>
      <c r="E1376" s="7">
        <v>3958</v>
      </c>
      <c r="F1376" s="7" t="str">
        <f>VLOOKUP(E1376,Data!$A$2:$L$4115,6,FALSE)</f>
        <v>failed</v>
      </c>
      <c r="G1376" s="7">
        <f>VLOOKUP(E1376,Data!$A$2:$L$4115,12,FALSE)</f>
        <v>16</v>
      </c>
    </row>
    <row r="1377" spans="1:7" x14ac:dyDescent="0.25">
      <c r="A1377" s="7">
        <v>2715</v>
      </c>
      <c r="B1377" s="7" t="str">
        <f>VLOOKUP(A1377,Data!$A$2:$L$4115,6,FALSE)</f>
        <v>successful</v>
      </c>
      <c r="C1377" s="7">
        <f>VLOOKUP(A1377,Data!$A$2:$L$4115,12,FALSE)</f>
        <v>551</v>
      </c>
      <c r="E1377" s="7">
        <v>3959</v>
      </c>
      <c r="F1377" s="7" t="str">
        <f>VLOOKUP(E1377,Data!$A$2:$L$4115,6,FALSE)</f>
        <v>failed</v>
      </c>
      <c r="G1377" s="7">
        <f>VLOOKUP(E1377,Data!$A$2:$L$4115,12,FALSE)</f>
        <v>12</v>
      </c>
    </row>
    <row r="1378" spans="1:7" x14ac:dyDescent="0.25">
      <c r="A1378" s="7">
        <v>2716</v>
      </c>
      <c r="B1378" s="7" t="str">
        <f>VLOOKUP(A1378,Data!$A$2:$L$4115,6,FALSE)</f>
        <v>successful</v>
      </c>
      <c r="C1378" s="7">
        <f>VLOOKUP(A1378,Data!$A$2:$L$4115,12,FALSE)</f>
        <v>187</v>
      </c>
      <c r="E1378" s="7">
        <v>3960</v>
      </c>
      <c r="F1378" s="7" t="str">
        <f>VLOOKUP(E1378,Data!$A$2:$L$4115,6,FALSE)</f>
        <v>failed</v>
      </c>
      <c r="G1378" s="7">
        <f>VLOOKUP(E1378,Data!$A$2:$L$4115,12,FALSE)</f>
        <v>4</v>
      </c>
    </row>
    <row r="1379" spans="1:7" x14ac:dyDescent="0.25">
      <c r="A1379" s="7">
        <v>2717</v>
      </c>
      <c r="B1379" s="7" t="str">
        <f>VLOOKUP(A1379,Data!$A$2:$L$4115,6,FALSE)</f>
        <v>successful</v>
      </c>
      <c r="C1379" s="7">
        <f>VLOOKUP(A1379,Data!$A$2:$L$4115,12,FALSE)</f>
        <v>325</v>
      </c>
      <c r="E1379" s="7">
        <v>3961</v>
      </c>
      <c r="F1379" s="7" t="str">
        <f>VLOOKUP(E1379,Data!$A$2:$L$4115,6,FALSE)</f>
        <v>failed</v>
      </c>
      <c r="G1379" s="7">
        <f>VLOOKUP(E1379,Data!$A$2:$L$4115,12,FALSE)</f>
        <v>2</v>
      </c>
    </row>
    <row r="1380" spans="1:7" x14ac:dyDescent="0.25">
      <c r="A1380" s="7">
        <v>2718</v>
      </c>
      <c r="B1380" s="7" t="str">
        <f>VLOOKUP(A1380,Data!$A$2:$L$4115,6,FALSE)</f>
        <v>successful</v>
      </c>
      <c r="C1380" s="7">
        <f>VLOOKUP(A1380,Data!$A$2:$L$4115,12,FALSE)</f>
        <v>148</v>
      </c>
      <c r="E1380" s="7">
        <v>3962</v>
      </c>
      <c r="F1380" s="7" t="str">
        <f>VLOOKUP(E1380,Data!$A$2:$L$4115,6,FALSE)</f>
        <v>failed</v>
      </c>
      <c r="G1380" s="7">
        <f>VLOOKUP(E1380,Data!$A$2:$L$4115,12,FALSE)</f>
        <v>3</v>
      </c>
    </row>
    <row r="1381" spans="1:7" x14ac:dyDescent="0.25">
      <c r="A1381" s="7">
        <v>2719</v>
      </c>
      <c r="B1381" s="7" t="str">
        <f>VLOOKUP(A1381,Data!$A$2:$L$4115,6,FALSE)</f>
        <v>successful</v>
      </c>
      <c r="C1381" s="7">
        <f>VLOOKUP(A1381,Data!$A$2:$L$4115,12,FALSE)</f>
        <v>69</v>
      </c>
      <c r="E1381" s="7">
        <v>3963</v>
      </c>
      <c r="F1381" s="7" t="str">
        <f>VLOOKUP(E1381,Data!$A$2:$L$4115,6,FALSE)</f>
        <v>failed</v>
      </c>
      <c r="G1381" s="7">
        <f>VLOOKUP(E1381,Data!$A$2:$L$4115,12,FALSE)</f>
        <v>0</v>
      </c>
    </row>
    <row r="1382" spans="1:7" x14ac:dyDescent="0.25">
      <c r="A1382" s="7">
        <v>2720</v>
      </c>
      <c r="B1382" s="7" t="str">
        <f>VLOOKUP(A1382,Data!$A$2:$L$4115,6,FALSE)</f>
        <v>successful</v>
      </c>
      <c r="C1382" s="7">
        <f>VLOOKUP(A1382,Data!$A$2:$L$4115,12,FALSE)</f>
        <v>173</v>
      </c>
      <c r="E1382" s="7">
        <v>3964</v>
      </c>
      <c r="F1382" s="7" t="str">
        <f>VLOOKUP(E1382,Data!$A$2:$L$4115,6,FALSE)</f>
        <v>failed</v>
      </c>
      <c r="G1382" s="7">
        <f>VLOOKUP(E1382,Data!$A$2:$L$4115,12,FALSE)</f>
        <v>3</v>
      </c>
    </row>
    <row r="1383" spans="1:7" x14ac:dyDescent="0.25">
      <c r="A1383" s="7">
        <v>2721</v>
      </c>
      <c r="B1383" s="7" t="str">
        <f>VLOOKUP(A1383,Data!$A$2:$L$4115,6,FALSE)</f>
        <v>successful</v>
      </c>
      <c r="C1383" s="7">
        <f>VLOOKUP(A1383,Data!$A$2:$L$4115,12,FALSE)</f>
        <v>269</v>
      </c>
      <c r="E1383" s="7">
        <v>3965</v>
      </c>
      <c r="F1383" s="7" t="str">
        <f>VLOOKUP(E1383,Data!$A$2:$L$4115,6,FALSE)</f>
        <v>failed</v>
      </c>
      <c r="G1383" s="7">
        <f>VLOOKUP(E1383,Data!$A$2:$L$4115,12,FALSE)</f>
        <v>4</v>
      </c>
    </row>
    <row r="1384" spans="1:7" x14ac:dyDescent="0.25">
      <c r="A1384" s="7">
        <v>2722</v>
      </c>
      <c r="B1384" s="7" t="str">
        <f>VLOOKUP(A1384,Data!$A$2:$L$4115,6,FALSE)</f>
        <v>successful</v>
      </c>
      <c r="C1384" s="7">
        <f>VLOOKUP(A1384,Data!$A$2:$L$4115,12,FALSE)</f>
        <v>185</v>
      </c>
      <c r="E1384" s="7">
        <v>3966</v>
      </c>
      <c r="F1384" s="7" t="str">
        <f>VLOOKUP(E1384,Data!$A$2:$L$4115,6,FALSE)</f>
        <v>failed</v>
      </c>
      <c r="G1384" s="7">
        <f>VLOOKUP(E1384,Data!$A$2:$L$4115,12,FALSE)</f>
        <v>2</v>
      </c>
    </row>
    <row r="1385" spans="1:7" x14ac:dyDescent="0.25">
      <c r="A1385" s="7">
        <v>2723</v>
      </c>
      <c r="B1385" s="7" t="str">
        <f>VLOOKUP(A1385,Data!$A$2:$L$4115,6,FALSE)</f>
        <v>successful</v>
      </c>
      <c r="C1385" s="7">
        <f>VLOOKUP(A1385,Data!$A$2:$L$4115,12,FALSE)</f>
        <v>176</v>
      </c>
      <c r="E1385" s="7">
        <v>3967</v>
      </c>
      <c r="F1385" s="7" t="str">
        <f>VLOOKUP(E1385,Data!$A$2:$L$4115,6,FALSE)</f>
        <v>failed</v>
      </c>
      <c r="G1385" s="7">
        <f>VLOOKUP(E1385,Data!$A$2:$L$4115,12,FALSE)</f>
        <v>10</v>
      </c>
    </row>
    <row r="1386" spans="1:7" x14ac:dyDescent="0.25">
      <c r="A1386" s="7">
        <v>2724</v>
      </c>
      <c r="B1386" s="7" t="str">
        <f>VLOOKUP(A1386,Data!$A$2:$L$4115,6,FALSE)</f>
        <v>successful</v>
      </c>
      <c r="C1386" s="7">
        <f>VLOOKUP(A1386,Data!$A$2:$L$4115,12,FALSE)</f>
        <v>1019</v>
      </c>
      <c r="E1386" s="7">
        <v>3968</v>
      </c>
      <c r="F1386" s="7" t="str">
        <f>VLOOKUP(E1386,Data!$A$2:$L$4115,6,FALSE)</f>
        <v>failed</v>
      </c>
      <c r="G1386" s="7">
        <f>VLOOKUP(E1386,Data!$A$2:$L$4115,12,FALSE)</f>
        <v>11</v>
      </c>
    </row>
    <row r="1387" spans="1:7" x14ac:dyDescent="0.25">
      <c r="A1387" s="7">
        <v>2725</v>
      </c>
      <c r="B1387" s="7" t="str">
        <f>VLOOKUP(A1387,Data!$A$2:$L$4115,6,FALSE)</f>
        <v>successful</v>
      </c>
      <c r="C1387" s="7">
        <f>VLOOKUP(A1387,Data!$A$2:$L$4115,12,FALSE)</f>
        <v>113</v>
      </c>
      <c r="E1387" s="7">
        <v>3969</v>
      </c>
      <c r="F1387" s="7" t="str">
        <f>VLOOKUP(E1387,Data!$A$2:$L$4115,6,FALSE)</f>
        <v>failed</v>
      </c>
      <c r="G1387" s="7">
        <f>VLOOKUP(E1387,Data!$A$2:$L$4115,12,FALSE)</f>
        <v>6</v>
      </c>
    </row>
    <row r="1388" spans="1:7" x14ac:dyDescent="0.25">
      <c r="A1388" s="7">
        <v>2726</v>
      </c>
      <c r="B1388" s="7" t="str">
        <f>VLOOKUP(A1388,Data!$A$2:$L$4115,6,FALSE)</f>
        <v>successful</v>
      </c>
      <c r="C1388" s="7">
        <f>VLOOKUP(A1388,Data!$A$2:$L$4115,12,FALSE)</f>
        <v>404</v>
      </c>
      <c r="E1388" s="7">
        <v>3970</v>
      </c>
      <c r="F1388" s="7" t="str">
        <f>VLOOKUP(E1388,Data!$A$2:$L$4115,6,FALSE)</f>
        <v>failed</v>
      </c>
      <c r="G1388" s="7">
        <f>VLOOKUP(E1388,Data!$A$2:$L$4115,12,FALSE)</f>
        <v>2</v>
      </c>
    </row>
    <row r="1389" spans="1:7" x14ac:dyDescent="0.25">
      <c r="A1389" s="7">
        <v>2727</v>
      </c>
      <c r="B1389" s="7" t="str">
        <f>VLOOKUP(A1389,Data!$A$2:$L$4115,6,FALSE)</f>
        <v>successful</v>
      </c>
      <c r="C1389" s="7">
        <f>VLOOKUP(A1389,Data!$A$2:$L$4115,12,FALSE)</f>
        <v>707</v>
      </c>
      <c r="E1389" s="7">
        <v>3971</v>
      </c>
      <c r="F1389" s="7" t="str">
        <f>VLOOKUP(E1389,Data!$A$2:$L$4115,6,FALSE)</f>
        <v>failed</v>
      </c>
      <c r="G1389" s="7">
        <f>VLOOKUP(E1389,Data!$A$2:$L$4115,12,FALSE)</f>
        <v>6</v>
      </c>
    </row>
    <row r="1390" spans="1:7" x14ac:dyDescent="0.25">
      <c r="A1390" s="7">
        <v>2728</v>
      </c>
      <c r="B1390" s="7" t="str">
        <f>VLOOKUP(A1390,Data!$A$2:$L$4115,6,FALSE)</f>
        <v>successful</v>
      </c>
      <c r="C1390" s="7">
        <f>VLOOKUP(A1390,Data!$A$2:$L$4115,12,FALSE)</f>
        <v>392</v>
      </c>
      <c r="E1390" s="7">
        <v>3972</v>
      </c>
      <c r="F1390" s="7" t="str">
        <f>VLOOKUP(E1390,Data!$A$2:$L$4115,6,FALSE)</f>
        <v>failed</v>
      </c>
      <c r="G1390" s="7">
        <f>VLOOKUP(E1390,Data!$A$2:$L$4115,12,FALSE)</f>
        <v>8</v>
      </c>
    </row>
    <row r="1391" spans="1:7" x14ac:dyDescent="0.25">
      <c r="A1391" s="7">
        <v>2729</v>
      </c>
      <c r="B1391" s="7" t="str">
        <f>VLOOKUP(A1391,Data!$A$2:$L$4115,6,FALSE)</f>
        <v>successful</v>
      </c>
      <c r="C1391" s="7">
        <f>VLOOKUP(A1391,Data!$A$2:$L$4115,12,FALSE)</f>
        <v>23</v>
      </c>
      <c r="E1391" s="7">
        <v>3973</v>
      </c>
      <c r="F1391" s="7" t="str">
        <f>VLOOKUP(E1391,Data!$A$2:$L$4115,6,FALSE)</f>
        <v>failed</v>
      </c>
      <c r="G1391" s="7">
        <f>VLOOKUP(E1391,Data!$A$2:$L$4115,12,FALSE)</f>
        <v>37</v>
      </c>
    </row>
    <row r="1392" spans="1:7" x14ac:dyDescent="0.25">
      <c r="A1392" s="7">
        <v>2730</v>
      </c>
      <c r="B1392" s="7" t="str">
        <f>VLOOKUP(A1392,Data!$A$2:$L$4115,6,FALSE)</f>
        <v>successful</v>
      </c>
      <c r="C1392" s="7">
        <f>VLOOKUP(A1392,Data!$A$2:$L$4115,12,FALSE)</f>
        <v>682</v>
      </c>
      <c r="E1392" s="7">
        <v>3974</v>
      </c>
      <c r="F1392" s="7" t="str">
        <f>VLOOKUP(E1392,Data!$A$2:$L$4115,6,FALSE)</f>
        <v>failed</v>
      </c>
      <c r="G1392" s="7">
        <f>VLOOKUP(E1392,Data!$A$2:$L$4115,12,FALSE)</f>
        <v>11</v>
      </c>
    </row>
    <row r="1393" spans="1:7" x14ac:dyDescent="0.25">
      <c r="A1393" s="7">
        <v>2731</v>
      </c>
      <c r="B1393" s="7" t="str">
        <f>VLOOKUP(A1393,Data!$A$2:$L$4115,6,FALSE)</f>
        <v>successful</v>
      </c>
      <c r="C1393" s="7">
        <f>VLOOKUP(A1393,Data!$A$2:$L$4115,12,FALSE)</f>
        <v>37</v>
      </c>
      <c r="E1393" s="7">
        <v>3975</v>
      </c>
      <c r="F1393" s="7" t="str">
        <f>VLOOKUP(E1393,Data!$A$2:$L$4115,6,FALSE)</f>
        <v>failed</v>
      </c>
      <c r="G1393" s="7">
        <f>VLOOKUP(E1393,Data!$A$2:$L$4115,12,FALSE)</f>
        <v>0</v>
      </c>
    </row>
    <row r="1394" spans="1:7" x14ac:dyDescent="0.25">
      <c r="A1394" s="7">
        <v>2732</v>
      </c>
      <c r="B1394" s="7" t="str">
        <f>VLOOKUP(A1394,Data!$A$2:$L$4115,6,FALSE)</f>
        <v>successful</v>
      </c>
      <c r="C1394" s="7">
        <f>VLOOKUP(A1394,Data!$A$2:$L$4115,12,FALSE)</f>
        <v>146</v>
      </c>
      <c r="E1394" s="7">
        <v>3976</v>
      </c>
      <c r="F1394" s="7" t="str">
        <f>VLOOKUP(E1394,Data!$A$2:$L$4115,6,FALSE)</f>
        <v>failed</v>
      </c>
      <c r="G1394" s="7">
        <f>VLOOKUP(E1394,Data!$A$2:$L$4115,12,FALSE)</f>
        <v>10</v>
      </c>
    </row>
    <row r="1395" spans="1:7" x14ac:dyDescent="0.25">
      <c r="A1395" s="7">
        <v>2733</v>
      </c>
      <c r="B1395" s="7" t="str">
        <f>VLOOKUP(A1395,Data!$A$2:$L$4115,6,FALSE)</f>
        <v>successful</v>
      </c>
      <c r="C1395" s="7">
        <f>VLOOKUP(A1395,Data!$A$2:$L$4115,12,FALSE)</f>
        <v>119</v>
      </c>
      <c r="E1395" s="7">
        <v>3977</v>
      </c>
      <c r="F1395" s="7" t="str">
        <f>VLOOKUP(E1395,Data!$A$2:$L$4115,6,FALSE)</f>
        <v>failed</v>
      </c>
      <c r="G1395" s="7">
        <f>VLOOKUP(E1395,Data!$A$2:$L$4115,12,FALSE)</f>
        <v>6</v>
      </c>
    </row>
    <row r="1396" spans="1:7" x14ac:dyDescent="0.25">
      <c r="A1396" s="7">
        <v>2734</v>
      </c>
      <c r="B1396" s="7" t="str">
        <f>VLOOKUP(A1396,Data!$A$2:$L$4115,6,FALSE)</f>
        <v>successful</v>
      </c>
      <c r="C1396" s="7">
        <f>VLOOKUP(A1396,Data!$A$2:$L$4115,12,FALSE)</f>
        <v>163</v>
      </c>
      <c r="E1396" s="7">
        <v>3978</v>
      </c>
      <c r="F1396" s="7" t="str">
        <f>VLOOKUP(E1396,Data!$A$2:$L$4115,6,FALSE)</f>
        <v>failed</v>
      </c>
      <c r="G1396" s="7">
        <f>VLOOKUP(E1396,Data!$A$2:$L$4115,12,FALSE)</f>
        <v>8</v>
      </c>
    </row>
    <row r="1397" spans="1:7" x14ac:dyDescent="0.25">
      <c r="A1397" s="7">
        <v>2735</v>
      </c>
      <c r="B1397" s="7" t="str">
        <f>VLOOKUP(A1397,Data!$A$2:$L$4115,6,FALSE)</f>
        <v>successful</v>
      </c>
      <c r="C1397" s="7">
        <f>VLOOKUP(A1397,Data!$A$2:$L$4115,12,FALSE)</f>
        <v>339</v>
      </c>
      <c r="E1397" s="7">
        <v>3979</v>
      </c>
      <c r="F1397" s="7" t="str">
        <f>VLOOKUP(E1397,Data!$A$2:$L$4115,6,FALSE)</f>
        <v>failed</v>
      </c>
      <c r="G1397" s="7">
        <f>VLOOKUP(E1397,Data!$A$2:$L$4115,12,FALSE)</f>
        <v>6</v>
      </c>
    </row>
    <row r="1398" spans="1:7" x14ac:dyDescent="0.25">
      <c r="A1398" s="7">
        <v>2736</v>
      </c>
      <c r="B1398" s="7" t="str">
        <f>VLOOKUP(A1398,Data!$A$2:$L$4115,6,FALSE)</f>
        <v>successful</v>
      </c>
      <c r="C1398" s="7">
        <f>VLOOKUP(A1398,Data!$A$2:$L$4115,12,FALSE)</f>
        <v>58</v>
      </c>
      <c r="E1398" s="7">
        <v>3980</v>
      </c>
      <c r="F1398" s="7" t="str">
        <f>VLOOKUP(E1398,Data!$A$2:$L$4115,6,FALSE)</f>
        <v>failed</v>
      </c>
      <c r="G1398" s="7">
        <f>VLOOKUP(E1398,Data!$A$2:$L$4115,12,FALSE)</f>
        <v>7</v>
      </c>
    </row>
    <row r="1399" spans="1:7" x14ac:dyDescent="0.25">
      <c r="A1399" s="7">
        <v>2737</v>
      </c>
      <c r="B1399" s="7" t="str">
        <f>VLOOKUP(A1399,Data!$A$2:$L$4115,6,FALSE)</f>
        <v>successful</v>
      </c>
      <c r="C1399" s="7">
        <f>VLOOKUP(A1399,Data!$A$2:$L$4115,12,FALSE)</f>
        <v>456</v>
      </c>
      <c r="E1399" s="7">
        <v>3981</v>
      </c>
      <c r="F1399" s="7" t="str">
        <f>VLOOKUP(E1399,Data!$A$2:$L$4115,6,FALSE)</f>
        <v>failed</v>
      </c>
      <c r="G1399" s="7">
        <f>VLOOKUP(E1399,Data!$A$2:$L$4115,12,FALSE)</f>
        <v>7</v>
      </c>
    </row>
    <row r="1400" spans="1:7" x14ac:dyDescent="0.25">
      <c r="A1400" s="7">
        <v>2738</v>
      </c>
      <c r="B1400" s="7" t="str">
        <f>VLOOKUP(A1400,Data!$A$2:$L$4115,6,FALSE)</f>
        <v>successful</v>
      </c>
      <c r="C1400" s="7">
        <f>VLOOKUP(A1400,Data!$A$2:$L$4115,12,FALSE)</f>
        <v>15</v>
      </c>
      <c r="E1400" s="7">
        <v>3982</v>
      </c>
      <c r="F1400" s="7" t="str">
        <f>VLOOKUP(E1400,Data!$A$2:$L$4115,6,FALSE)</f>
        <v>failed</v>
      </c>
      <c r="G1400" s="7">
        <f>VLOOKUP(E1400,Data!$A$2:$L$4115,12,FALSE)</f>
        <v>5</v>
      </c>
    </row>
    <row r="1401" spans="1:7" x14ac:dyDescent="0.25">
      <c r="A1401" s="7">
        <v>2739</v>
      </c>
      <c r="B1401" s="7" t="str">
        <f>VLOOKUP(A1401,Data!$A$2:$L$4115,6,FALSE)</f>
        <v>successful</v>
      </c>
      <c r="C1401" s="7">
        <f>VLOOKUP(A1401,Data!$A$2:$L$4115,12,FALSE)</f>
        <v>191</v>
      </c>
      <c r="E1401" s="7">
        <v>3983</v>
      </c>
      <c r="F1401" s="7" t="str">
        <f>VLOOKUP(E1401,Data!$A$2:$L$4115,6,FALSE)</f>
        <v>failed</v>
      </c>
      <c r="G1401" s="7">
        <f>VLOOKUP(E1401,Data!$A$2:$L$4115,12,FALSE)</f>
        <v>46</v>
      </c>
    </row>
    <row r="1402" spans="1:7" x14ac:dyDescent="0.25">
      <c r="A1402" s="7">
        <v>2740</v>
      </c>
      <c r="B1402" s="7" t="str">
        <f>VLOOKUP(A1402,Data!$A$2:$L$4115,6,FALSE)</f>
        <v>successful</v>
      </c>
      <c r="C1402" s="7">
        <f>VLOOKUP(A1402,Data!$A$2:$L$4115,12,FALSE)</f>
        <v>17</v>
      </c>
      <c r="E1402" s="7">
        <v>3984</v>
      </c>
      <c r="F1402" s="7" t="str">
        <f>VLOOKUP(E1402,Data!$A$2:$L$4115,6,FALSE)</f>
        <v>failed</v>
      </c>
      <c r="G1402" s="7">
        <f>VLOOKUP(E1402,Data!$A$2:$L$4115,12,FALSE)</f>
        <v>10</v>
      </c>
    </row>
    <row r="1403" spans="1:7" x14ac:dyDescent="0.25">
      <c r="A1403" s="7">
        <v>2781</v>
      </c>
      <c r="B1403" s="7" t="str">
        <f>VLOOKUP(A1403,Data!$A$2:$L$4115,6,FALSE)</f>
        <v>successful</v>
      </c>
      <c r="C1403" s="7">
        <f>VLOOKUP(A1403,Data!$A$2:$L$4115,12,FALSE)</f>
        <v>28</v>
      </c>
      <c r="E1403" s="7">
        <v>3985</v>
      </c>
      <c r="F1403" s="7" t="str">
        <f>VLOOKUP(E1403,Data!$A$2:$L$4115,6,FALSE)</f>
        <v>failed</v>
      </c>
      <c r="G1403" s="7">
        <f>VLOOKUP(E1403,Data!$A$2:$L$4115,12,FALSE)</f>
        <v>19</v>
      </c>
    </row>
    <row r="1404" spans="1:7" x14ac:dyDescent="0.25">
      <c r="A1404" s="7">
        <v>2782</v>
      </c>
      <c r="B1404" s="7" t="str">
        <f>VLOOKUP(A1404,Data!$A$2:$L$4115,6,FALSE)</f>
        <v>successful</v>
      </c>
      <c r="C1404" s="7">
        <f>VLOOKUP(A1404,Data!$A$2:$L$4115,12,FALSE)</f>
        <v>18</v>
      </c>
      <c r="E1404" s="7">
        <v>3986</v>
      </c>
      <c r="F1404" s="7" t="str">
        <f>VLOOKUP(E1404,Data!$A$2:$L$4115,6,FALSE)</f>
        <v>failed</v>
      </c>
      <c r="G1404" s="7">
        <f>VLOOKUP(E1404,Data!$A$2:$L$4115,12,FALSE)</f>
        <v>13</v>
      </c>
    </row>
    <row r="1405" spans="1:7" x14ac:dyDescent="0.25">
      <c r="A1405" s="7">
        <v>2783</v>
      </c>
      <c r="B1405" s="7" t="str">
        <f>VLOOKUP(A1405,Data!$A$2:$L$4115,6,FALSE)</f>
        <v>successful</v>
      </c>
      <c r="C1405" s="7">
        <f>VLOOKUP(A1405,Data!$A$2:$L$4115,12,FALSE)</f>
        <v>61</v>
      </c>
      <c r="E1405" s="7">
        <v>3987</v>
      </c>
      <c r="F1405" s="7" t="str">
        <f>VLOOKUP(E1405,Data!$A$2:$L$4115,6,FALSE)</f>
        <v>failed</v>
      </c>
      <c r="G1405" s="7">
        <f>VLOOKUP(E1405,Data!$A$2:$L$4115,12,FALSE)</f>
        <v>13</v>
      </c>
    </row>
    <row r="1406" spans="1:7" x14ac:dyDescent="0.25">
      <c r="A1406" s="7">
        <v>2784</v>
      </c>
      <c r="B1406" s="7" t="str">
        <f>VLOOKUP(A1406,Data!$A$2:$L$4115,6,FALSE)</f>
        <v>successful</v>
      </c>
      <c r="C1406" s="7">
        <f>VLOOKUP(A1406,Data!$A$2:$L$4115,12,FALSE)</f>
        <v>108</v>
      </c>
      <c r="E1406" s="7">
        <v>3988</v>
      </c>
      <c r="F1406" s="7" t="str">
        <f>VLOOKUP(E1406,Data!$A$2:$L$4115,6,FALSE)</f>
        <v>failed</v>
      </c>
      <c r="G1406" s="7">
        <f>VLOOKUP(E1406,Data!$A$2:$L$4115,12,FALSE)</f>
        <v>4</v>
      </c>
    </row>
    <row r="1407" spans="1:7" x14ac:dyDescent="0.25">
      <c r="A1407" s="7">
        <v>2785</v>
      </c>
      <c r="B1407" s="7" t="str">
        <f>VLOOKUP(A1407,Data!$A$2:$L$4115,6,FALSE)</f>
        <v>successful</v>
      </c>
      <c r="C1407" s="7">
        <f>VLOOKUP(A1407,Data!$A$2:$L$4115,12,FALSE)</f>
        <v>142</v>
      </c>
      <c r="E1407" s="7">
        <v>3989</v>
      </c>
      <c r="F1407" s="7" t="str">
        <f>VLOOKUP(E1407,Data!$A$2:$L$4115,6,FALSE)</f>
        <v>failed</v>
      </c>
      <c r="G1407" s="7">
        <f>VLOOKUP(E1407,Data!$A$2:$L$4115,12,FALSE)</f>
        <v>0</v>
      </c>
    </row>
    <row r="1408" spans="1:7" x14ac:dyDescent="0.25">
      <c r="A1408" s="7">
        <v>2786</v>
      </c>
      <c r="B1408" s="7" t="str">
        <f>VLOOKUP(A1408,Data!$A$2:$L$4115,6,FALSE)</f>
        <v>successful</v>
      </c>
      <c r="C1408" s="7">
        <f>VLOOKUP(A1408,Data!$A$2:$L$4115,12,FALSE)</f>
        <v>74</v>
      </c>
      <c r="E1408" s="7">
        <v>3990</v>
      </c>
      <c r="F1408" s="7" t="str">
        <f>VLOOKUP(E1408,Data!$A$2:$L$4115,6,FALSE)</f>
        <v>failed</v>
      </c>
      <c r="G1408" s="7">
        <f>VLOOKUP(E1408,Data!$A$2:$L$4115,12,FALSE)</f>
        <v>3</v>
      </c>
    </row>
    <row r="1409" spans="1:7" x14ac:dyDescent="0.25">
      <c r="A1409" s="7">
        <v>2787</v>
      </c>
      <c r="B1409" s="7" t="str">
        <f>VLOOKUP(A1409,Data!$A$2:$L$4115,6,FALSE)</f>
        <v>successful</v>
      </c>
      <c r="C1409" s="7">
        <f>VLOOKUP(A1409,Data!$A$2:$L$4115,12,FALSE)</f>
        <v>38</v>
      </c>
      <c r="E1409" s="7">
        <v>3991</v>
      </c>
      <c r="F1409" s="7" t="str">
        <f>VLOOKUP(E1409,Data!$A$2:$L$4115,6,FALSE)</f>
        <v>failed</v>
      </c>
      <c r="G1409" s="7">
        <f>VLOOKUP(E1409,Data!$A$2:$L$4115,12,FALSE)</f>
        <v>1</v>
      </c>
    </row>
    <row r="1410" spans="1:7" x14ac:dyDescent="0.25">
      <c r="A1410" s="7">
        <v>2788</v>
      </c>
      <c r="B1410" s="7" t="str">
        <f>VLOOKUP(A1410,Data!$A$2:$L$4115,6,FALSE)</f>
        <v>successful</v>
      </c>
      <c r="C1410" s="7">
        <f>VLOOKUP(A1410,Data!$A$2:$L$4115,12,FALSE)</f>
        <v>20</v>
      </c>
      <c r="E1410" s="7">
        <v>3992</v>
      </c>
      <c r="F1410" s="7" t="str">
        <f>VLOOKUP(E1410,Data!$A$2:$L$4115,6,FALSE)</f>
        <v>failed</v>
      </c>
      <c r="G1410" s="7">
        <f>VLOOKUP(E1410,Data!$A$2:$L$4115,12,FALSE)</f>
        <v>9</v>
      </c>
    </row>
    <row r="1411" spans="1:7" x14ac:dyDescent="0.25">
      <c r="A1411" s="7">
        <v>2789</v>
      </c>
      <c r="B1411" s="7" t="str">
        <f>VLOOKUP(A1411,Data!$A$2:$L$4115,6,FALSE)</f>
        <v>successful</v>
      </c>
      <c r="C1411" s="7">
        <f>VLOOKUP(A1411,Data!$A$2:$L$4115,12,FALSE)</f>
        <v>24</v>
      </c>
      <c r="E1411" s="7">
        <v>3993</v>
      </c>
      <c r="F1411" s="7" t="str">
        <f>VLOOKUP(E1411,Data!$A$2:$L$4115,6,FALSE)</f>
        <v>failed</v>
      </c>
      <c r="G1411" s="7">
        <f>VLOOKUP(E1411,Data!$A$2:$L$4115,12,FALSE)</f>
        <v>1</v>
      </c>
    </row>
    <row r="1412" spans="1:7" x14ac:dyDescent="0.25">
      <c r="A1412" s="7">
        <v>2790</v>
      </c>
      <c r="B1412" s="7" t="str">
        <f>VLOOKUP(A1412,Data!$A$2:$L$4115,6,FALSE)</f>
        <v>successful</v>
      </c>
      <c r="C1412" s="7">
        <f>VLOOKUP(A1412,Data!$A$2:$L$4115,12,FALSE)</f>
        <v>66</v>
      </c>
      <c r="E1412" s="7">
        <v>3994</v>
      </c>
      <c r="F1412" s="7" t="str">
        <f>VLOOKUP(E1412,Data!$A$2:$L$4115,6,FALSE)</f>
        <v>failed</v>
      </c>
      <c r="G1412" s="7">
        <f>VLOOKUP(E1412,Data!$A$2:$L$4115,12,FALSE)</f>
        <v>1</v>
      </c>
    </row>
    <row r="1413" spans="1:7" x14ac:dyDescent="0.25">
      <c r="A1413" s="7">
        <v>2791</v>
      </c>
      <c r="B1413" s="7" t="str">
        <f>VLOOKUP(A1413,Data!$A$2:$L$4115,6,FALSE)</f>
        <v>successful</v>
      </c>
      <c r="C1413" s="7">
        <f>VLOOKUP(A1413,Data!$A$2:$L$4115,12,FALSE)</f>
        <v>28</v>
      </c>
      <c r="E1413" s="7">
        <v>3995</v>
      </c>
      <c r="F1413" s="7" t="str">
        <f>VLOOKUP(E1413,Data!$A$2:$L$4115,6,FALSE)</f>
        <v>failed</v>
      </c>
      <c r="G1413" s="7">
        <f>VLOOKUP(E1413,Data!$A$2:$L$4115,12,FALSE)</f>
        <v>4</v>
      </c>
    </row>
    <row r="1414" spans="1:7" x14ac:dyDescent="0.25">
      <c r="A1414" s="7">
        <v>2792</v>
      </c>
      <c r="B1414" s="7" t="str">
        <f>VLOOKUP(A1414,Data!$A$2:$L$4115,6,FALSE)</f>
        <v>successful</v>
      </c>
      <c r="C1414" s="7">
        <f>VLOOKUP(A1414,Data!$A$2:$L$4115,12,FALSE)</f>
        <v>24</v>
      </c>
      <c r="E1414" s="7">
        <v>3996</v>
      </c>
      <c r="F1414" s="7" t="str">
        <f>VLOOKUP(E1414,Data!$A$2:$L$4115,6,FALSE)</f>
        <v>failed</v>
      </c>
      <c r="G1414" s="7">
        <f>VLOOKUP(E1414,Data!$A$2:$L$4115,12,FALSE)</f>
        <v>17</v>
      </c>
    </row>
    <row r="1415" spans="1:7" x14ac:dyDescent="0.25">
      <c r="A1415" s="7">
        <v>2793</v>
      </c>
      <c r="B1415" s="7" t="str">
        <f>VLOOKUP(A1415,Data!$A$2:$L$4115,6,FALSE)</f>
        <v>successful</v>
      </c>
      <c r="C1415" s="7">
        <f>VLOOKUP(A1415,Data!$A$2:$L$4115,12,FALSE)</f>
        <v>73</v>
      </c>
      <c r="E1415" s="7">
        <v>3997</v>
      </c>
      <c r="F1415" s="7" t="str">
        <f>VLOOKUP(E1415,Data!$A$2:$L$4115,6,FALSE)</f>
        <v>failed</v>
      </c>
      <c r="G1415" s="7">
        <f>VLOOKUP(E1415,Data!$A$2:$L$4115,12,FALSE)</f>
        <v>0</v>
      </c>
    </row>
    <row r="1416" spans="1:7" x14ac:dyDescent="0.25">
      <c r="A1416" s="7">
        <v>2794</v>
      </c>
      <c r="B1416" s="7" t="str">
        <f>VLOOKUP(A1416,Data!$A$2:$L$4115,6,FALSE)</f>
        <v>successful</v>
      </c>
      <c r="C1416" s="7">
        <f>VLOOKUP(A1416,Data!$A$2:$L$4115,12,FALSE)</f>
        <v>3</v>
      </c>
      <c r="E1416" s="7">
        <v>3998</v>
      </c>
      <c r="F1416" s="7" t="str">
        <f>VLOOKUP(E1416,Data!$A$2:$L$4115,6,FALSE)</f>
        <v>failed</v>
      </c>
      <c r="G1416" s="7">
        <f>VLOOKUP(E1416,Data!$A$2:$L$4115,12,FALSE)</f>
        <v>12</v>
      </c>
    </row>
    <row r="1417" spans="1:7" x14ac:dyDescent="0.25">
      <c r="A1417" s="7">
        <v>2795</v>
      </c>
      <c r="B1417" s="7" t="str">
        <f>VLOOKUP(A1417,Data!$A$2:$L$4115,6,FALSE)</f>
        <v>successful</v>
      </c>
      <c r="C1417" s="7">
        <f>VLOOKUP(A1417,Data!$A$2:$L$4115,12,FALSE)</f>
        <v>20</v>
      </c>
      <c r="E1417" s="7">
        <v>3999</v>
      </c>
      <c r="F1417" s="7" t="str">
        <f>VLOOKUP(E1417,Data!$A$2:$L$4115,6,FALSE)</f>
        <v>failed</v>
      </c>
      <c r="G1417" s="7">
        <f>VLOOKUP(E1417,Data!$A$2:$L$4115,12,FALSE)</f>
        <v>14</v>
      </c>
    </row>
    <row r="1418" spans="1:7" x14ac:dyDescent="0.25">
      <c r="A1418" s="7">
        <v>2796</v>
      </c>
      <c r="B1418" s="7" t="str">
        <f>VLOOKUP(A1418,Data!$A$2:$L$4115,6,FALSE)</f>
        <v>successful</v>
      </c>
      <c r="C1418" s="7">
        <f>VLOOKUP(A1418,Data!$A$2:$L$4115,12,FALSE)</f>
        <v>21</v>
      </c>
      <c r="E1418" s="7">
        <v>4000</v>
      </c>
      <c r="F1418" s="7" t="str">
        <f>VLOOKUP(E1418,Data!$A$2:$L$4115,6,FALSE)</f>
        <v>failed</v>
      </c>
      <c r="G1418" s="7">
        <f>VLOOKUP(E1418,Data!$A$2:$L$4115,12,FALSE)</f>
        <v>1</v>
      </c>
    </row>
    <row r="1419" spans="1:7" x14ac:dyDescent="0.25">
      <c r="A1419" s="7">
        <v>2797</v>
      </c>
      <c r="B1419" s="7" t="str">
        <f>VLOOKUP(A1419,Data!$A$2:$L$4115,6,FALSE)</f>
        <v>successful</v>
      </c>
      <c r="C1419" s="7">
        <f>VLOOKUP(A1419,Data!$A$2:$L$4115,12,FALSE)</f>
        <v>94</v>
      </c>
      <c r="E1419" s="7">
        <v>4001</v>
      </c>
      <c r="F1419" s="7" t="str">
        <f>VLOOKUP(E1419,Data!$A$2:$L$4115,6,FALSE)</f>
        <v>failed</v>
      </c>
      <c r="G1419" s="7">
        <f>VLOOKUP(E1419,Data!$A$2:$L$4115,12,FALSE)</f>
        <v>14</v>
      </c>
    </row>
    <row r="1420" spans="1:7" x14ac:dyDescent="0.25">
      <c r="A1420" s="7">
        <v>2798</v>
      </c>
      <c r="B1420" s="7" t="str">
        <f>VLOOKUP(A1420,Data!$A$2:$L$4115,6,FALSE)</f>
        <v>successful</v>
      </c>
      <c r="C1420" s="7">
        <f>VLOOKUP(A1420,Data!$A$2:$L$4115,12,FALSE)</f>
        <v>139</v>
      </c>
      <c r="E1420" s="7">
        <v>4002</v>
      </c>
      <c r="F1420" s="7" t="str">
        <f>VLOOKUP(E1420,Data!$A$2:$L$4115,6,FALSE)</f>
        <v>failed</v>
      </c>
      <c r="G1420" s="7">
        <f>VLOOKUP(E1420,Data!$A$2:$L$4115,12,FALSE)</f>
        <v>4</v>
      </c>
    </row>
    <row r="1421" spans="1:7" x14ac:dyDescent="0.25">
      <c r="A1421" s="7">
        <v>2799</v>
      </c>
      <c r="B1421" s="7" t="str">
        <f>VLOOKUP(A1421,Data!$A$2:$L$4115,6,FALSE)</f>
        <v>successful</v>
      </c>
      <c r="C1421" s="7">
        <f>VLOOKUP(A1421,Data!$A$2:$L$4115,12,FALSE)</f>
        <v>130</v>
      </c>
      <c r="E1421" s="7">
        <v>4003</v>
      </c>
      <c r="F1421" s="7" t="str">
        <f>VLOOKUP(E1421,Data!$A$2:$L$4115,6,FALSE)</f>
        <v>failed</v>
      </c>
      <c r="G1421" s="7">
        <f>VLOOKUP(E1421,Data!$A$2:$L$4115,12,FALSE)</f>
        <v>2</v>
      </c>
    </row>
    <row r="1422" spans="1:7" x14ac:dyDescent="0.25">
      <c r="A1422" s="7">
        <v>2800</v>
      </c>
      <c r="B1422" s="7" t="str">
        <f>VLOOKUP(A1422,Data!$A$2:$L$4115,6,FALSE)</f>
        <v>successful</v>
      </c>
      <c r="C1422" s="7">
        <f>VLOOKUP(A1422,Data!$A$2:$L$4115,12,FALSE)</f>
        <v>31</v>
      </c>
      <c r="E1422" s="7">
        <v>4004</v>
      </c>
      <c r="F1422" s="7" t="str">
        <f>VLOOKUP(E1422,Data!$A$2:$L$4115,6,FALSE)</f>
        <v>failed</v>
      </c>
      <c r="G1422" s="7">
        <f>VLOOKUP(E1422,Data!$A$2:$L$4115,12,FALSE)</f>
        <v>1</v>
      </c>
    </row>
    <row r="1423" spans="1:7" x14ac:dyDescent="0.25">
      <c r="A1423" s="7">
        <v>2801</v>
      </c>
      <c r="B1423" s="7" t="str">
        <f>VLOOKUP(A1423,Data!$A$2:$L$4115,6,FALSE)</f>
        <v>successful</v>
      </c>
      <c r="C1423" s="7">
        <f>VLOOKUP(A1423,Data!$A$2:$L$4115,12,FALSE)</f>
        <v>13</v>
      </c>
      <c r="E1423" s="7">
        <v>4005</v>
      </c>
      <c r="F1423" s="7" t="str">
        <f>VLOOKUP(E1423,Data!$A$2:$L$4115,6,FALSE)</f>
        <v>failed</v>
      </c>
      <c r="G1423" s="7">
        <f>VLOOKUP(E1423,Data!$A$2:$L$4115,12,FALSE)</f>
        <v>2</v>
      </c>
    </row>
    <row r="1424" spans="1:7" x14ac:dyDescent="0.25">
      <c r="A1424" s="7">
        <v>2802</v>
      </c>
      <c r="B1424" s="7" t="str">
        <f>VLOOKUP(A1424,Data!$A$2:$L$4115,6,FALSE)</f>
        <v>successful</v>
      </c>
      <c r="C1424" s="7">
        <f>VLOOKUP(A1424,Data!$A$2:$L$4115,12,FALSE)</f>
        <v>90</v>
      </c>
      <c r="E1424" s="7">
        <v>4006</v>
      </c>
      <c r="F1424" s="7" t="str">
        <f>VLOOKUP(E1424,Data!$A$2:$L$4115,6,FALSE)</f>
        <v>failed</v>
      </c>
      <c r="G1424" s="7">
        <f>VLOOKUP(E1424,Data!$A$2:$L$4115,12,FALSE)</f>
        <v>1</v>
      </c>
    </row>
    <row r="1425" spans="1:7" x14ac:dyDescent="0.25">
      <c r="A1425" s="7">
        <v>2803</v>
      </c>
      <c r="B1425" s="7" t="str">
        <f>VLOOKUP(A1425,Data!$A$2:$L$4115,6,FALSE)</f>
        <v>successful</v>
      </c>
      <c r="C1425" s="7">
        <f>VLOOKUP(A1425,Data!$A$2:$L$4115,12,FALSE)</f>
        <v>141</v>
      </c>
      <c r="E1425" s="7">
        <v>4007</v>
      </c>
      <c r="F1425" s="7" t="str">
        <f>VLOOKUP(E1425,Data!$A$2:$L$4115,6,FALSE)</f>
        <v>failed</v>
      </c>
      <c r="G1425" s="7">
        <f>VLOOKUP(E1425,Data!$A$2:$L$4115,12,FALSE)</f>
        <v>1</v>
      </c>
    </row>
    <row r="1426" spans="1:7" x14ac:dyDescent="0.25">
      <c r="A1426" s="7">
        <v>2804</v>
      </c>
      <c r="B1426" s="7" t="str">
        <f>VLOOKUP(A1426,Data!$A$2:$L$4115,6,FALSE)</f>
        <v>successful</v>
      </c>
      <c r="C1426" s="7">
        <f>VLOOKUP(A1426,Data!$A$2:$L$4115,12,FALSE)</f>
        <v>23</v>
      </c>
      <c r="E1426" s="7">
        <v>4008</v>
      </c>
      <c r="F1426" s="7" t="str">
        <f>VLOOKUP(E1426,Data!$A$2:$L$4115,6,FALSE)</f>
        <v>failed</v>
      </c>
      <c r="G1426" s="7">
        <f>VLOOKUP(E1426,Data!$A$2:$L$4115,12,FALSE)</f>
        <v>4</v>
      </c>
    </row>
    <row r="1427" spans="1:7" x14ac:dyDescent="0.25">
      <c r="A1427" s="7">
        <v>2805</v>
      </c>
      <c r="B1427" s="7" t="str">
        <f>VLOOKUP(A1427,Data!$A$2:$L$4115,6,FALSE)</f>
        <v>successful</v>
      </c>
      <c r="C1427" s="7">
        <f>VLOOKUP(A1427,Data!$A$2:$L$4115,12,FALSE)</f>
        <v>18</v>
      </c>
      <c r="E1427" s="7">
        <v>4009</v>
      </c>
      <c r="F1427" s="7" t="str">
        <f>VLOOKUP(E1427,Data!$A$2:$L$4115,6,FALSE)</f>
        <v>failed</v>
      </c>
      <c r="G1427" s="7">
        <f>VLOOKUP(E1427,Data!$A$2:$L$4115,12,FALSE)</f>
        <v>3</v>
      </c>
    </row>
    <row r="1428" spans="1:7" x14ac:dyDescent="0.25">
      <c r="A1428" s="7">
        <v>2806</v>
      </c>
      <c r="B1428" s="7" t="str">
        <f>VLOOKUP(A1428,Data!$A$2:$L$4115,6,FALSE)</f>
        <v>successful</v>
      </c>
      <c r="C1428" s="7">
        <f>VLOOKUP(A1428,Data!$A$2:$L$4115,12,FALSE)</f>
        <v>76</v>
      </c>
      <c r="E1428" s="7">
        <v>4010</v>
      </c>
      <c r="F1428" s="7" t="str">
        <f>VLOOKUP(E1428,Data!$A$2:$L$4115,6,FALSE)</f>
        <v>failed</v>
      </c>
      <c r="G1428" s="7">
        <f>VLOOKUP(E1428,Data!$A$2:$L$4115,12,FALSE)</f>
        <v>38</v>
      </c>
    </row>
    <row r="1429" spans="1:7" x14ac:dyDescent="0.25">
      <c r="A1429" s="7">
        <v>2807</v>
      </c>
      <c r="B1429" s="7" t="str">
        <f>VLOOKUP(A1429,Data!$A$2:$L$4115,6,FALSE)</f>
        <v>successful</v>
      </c>
      <c r="C1429" s="7">
        <f>VLOOKUP(A1429,Data!$A$2:$L$4115,12,FALSE)</f>
        <v>93</v>
      </c>
      <c r="E1429" s="7">
        <v>4011</v>
      </c>
      <c r="F1429" s="7" t="str">
        <f>VLOOKUP(E1429,Data!$A$2:$L$4115,6,FALSE)</f>
        <v>failed</v>
      </c>
      <c r="G1429" s="7">
        <f>VLOOKUP(E1429,Data!$A$2:$L$4115,12,FALSE)</f>
        <v>4</v>
      </c>
    </row>
    <row r="1430" spans="1:7" x14ac:dyDescent="0.25">
      <c r="A1430" s="7">
        <v>2808</v>
      </c>
      <c r="B1430" s="7" t="str">
        <f>VLOOKUP(A1430,Data!$A$2:$L$4115,6,FALSE)</f>
        <v>successful</v>
      </c>
      <c r="C1430" s="7">
        <f>VLOOKUP(A1430,Data!$A$2:$L$4115,12,FALSE)</f>
        <v>69</v>
      </c>
      <c r="E1430" s="7">
        <v>4012</v>
      </c>
      <c r="F1430" s="7" t="str">
        <f>VLOOKUP(E1430,Data!$A$2:$L$4115,6,FALSE)</f>
        <v>failed</v>
      </c>
      <c r="G1430" s="7">
        <f>VLOOKUP(E1430,Data!$A$2:$L$4115,12,FALSE)</f>
        <v>0</v>
      </c>
    </row>
    <row r="1431" spans="1:7" x14ac:dyDescent="0.25">
      <c r="A1431" s="7">
        <v>2809</v>
      </c>
      <c r="B1431" s="7" t="str">
        <f>VLOOKUP(A1431,Data!$A$2:$L$4115,6,FALSE)</f>
        <v>successful</v>
      </c>
      <c r="C1431" s="7">
        <f>VLOOKUP(A1431,Data!$A$2:$L$4115,12,FALSE)</f>
        <v>21</v>
      </c>
      <c r="E1431" s="7">
        <v>4013</v>
      </c>
      <c r="F1431" s="7" t="str">
        <f>VLOOKUP(E1431,Data!$A$2:$L$4115,6,FALSE)</f>
        <v>failed</v>
      </c>
      <c r="G1431" s="7">
        <f>VLOOKUP(E1431,Data!$A$2:$L$4115,12,FALSE)</f>
        <v>2</v>
      </c>
    </row>
    <row r="1432" spans="1:7" x14ac:dyDescent="0.25">
      <c r="A1432" s="7">
        <v>2810</v>
      </c>
      <c r="B1432" s="7" t="str">
        <f>VLOOKUP(A1432,Data!$A$2:$L$4115,6,FALSE)</f>
        <v>successful</v>
      </c>
      <c r="C1432" s="7">
        <f>VLOOKUP(A1432,Data!$A$2:$L$4115,12,FALSE)</f>
        <v>57</v>
      </c>
      <c r="E1432" s="7">
        <v>4014</v>
      </c>
      <c r="F1432" s="7" t="str">
        <f>VLOOKUP(E1432,Data!$A$2:$L$4115,6,FALSE)</f>
        <v>failed</v>
      </c>
      <c r="G1432" s="7">
        <f>VLOOKUP(E1432,Data!$A$2:$L$4115,12,FALSE)</f>
        <v>0</v>
      </c>
    </row>
    <row r="1433" spans="1:7" x14ac:dyDescent="0.25">
      <c r="A1433" s="7">
        <v>2811</v>
      </c>
      <c r="B1433" s="7" t="str">
        <f>VLOOKUP(A1433,Data!$A$2:$L$4115,6,FALSE)</f>
        <v>successful</v>
      </c>
      <c r="C1433" s="7">
        <f>VLOOKUP(A1433,Data!$A$2:$L$4115,12,FALSE)</f>
        <v>108</v>
      </c>
      <c r="E1433" s="7">
        <v>4015</v>
      </c>
      <c r="F1433" s="7" t="str">
        <f>VLOOKUP(E1433,Data!$A$2:$L$4115,6,FALSE)</f>
        <v>failed</v>
      </c>
      <c r="G1433" s="7">
        <f>VLOOKUP(E1433,Data!$A$2:$L$4115,12,FALSE)</f>
        <v>1</v>
      </c>
    </row>
    <row r="1434" spans="1:7" x14ac:dyDescent="0.25">
      <c r="A1434" s="7">
        <v>2812</v>
      </c>
      <c r="B1434" s="7" t="str">
        <f>VLOOKUP(A1434,Data!$A$2:$L$4115,6,FALSE)</f>
        <v>successful</v>
      </c>
      <c r="C1434" s="7">
        <f>VLOOKUP(A1434,Data!$A$2:$L$4115,12,FALSE)</f>
        <v>83</v>
      </c>
      <c r="E1434" s="7">
        <v>4016</v>
      </c>
      <c r="F1434" s="7" t="str">
        <f>VLOOKUP(E1434,Data!$A$2:$L$4115,6,FALSE)</f>
        <v>failed</v>
      </c>
      <c r="G1434" s="7">
        <f>VLOOKUP(E1434,Data!$A$2:$L$4115,12,FALSE)</f>
        <v>7</v>
      </c>
    </row>
    <row r="1435" spans="1:7" x14ac:dyDescent="0.25">
      <c r="A1435" s="7">
        <v>2813</v>
      </c>
      <c r="B1435" s="7" t="str">
        <f>VLOOKUP(A1435,Data!$A$2:$L$4115,6,FALSE)</f>
        <v>successful</v>
      </c>
      <c r="C1435" s="7">
        <f>VLOOKUP(A1435,Data!$A$2:$L$4115,12,FALSE)</f>
        <v>96</v>
      </c>
      <c r="E1435" s="7">
        <v>4017</v>
      </c>
      <c r="F1435" s="7" t="str">
        <f>VLOOKUP(E1435,Data!$A$2:$L$4115,6,FALSE)</f>
        <v>failed</v>
      </c>
      <c r="G1435" s="7">
        <f>VLOOKUP(E1435,Data!$A$2:$L$4115,12,FALSE)</f>
        <v>2</v>
      </c>
    </row>
    <row r="1436" spans="1:7" x14ac:dyDescent="0.25">
      <c r="A1436" s="7">
        <v>2814</v>
      </c>
      <c r="B1436" s="7" t="str">
        <f>VLOOKUP(A1436,Data!$A$2:$L$4115,6,FALSE)</f>
        <v>successful</v>
      </c>
      <c r="C1436" s="7">
        <f>VLOOKUP(A1436,Data!$A$2:$L$4115,12,FALSE)</f>
        <v>64</v>
      </c>
      <c r="E1436" s="7">
        <v>4018</v>
      </c>
      <c r="F1436" s="7" t="str">
        <f>VLOOKUP(E1436,Data!$A$2:$L$4115,6,FALSE)</f>
        <v>failed</v>
      </c>
      <c r="G1436" s="7">
        <f>VLOOKUP(E1436,Data!$A$2:$L$4115,12,FALSE)</f>
        <v>4</v>
      </c>
    </row>
    <row r="1437" spans="1:7" x14ac:dyDescent="0.25">
      <c r="A1437" s="7">
        <v>2815</v>
      </c>
      <c r="B1437" s="7" t="str">
        <f>VLOOKUP(A1437,Data!$A$2:$L$4115,6,FALSE)</f>
        <v>successful</v>
      </c>
      <c r="C1437" s="7">
        <f>VLOOKUP(A1437,Data!$A$2:$L$4115,12,FALSE)</f>
        <v>14</v>
      </c>
      <c r="E1437" s="7">
        <v>4019</v>
      </c>
      <c r="F1437" s="7" t="str">
        <f>VLOOKUP(E1437,Data!$A$2:$L$4115,6,FALSE)</f>
        <v>failed</v>
      </c>
      <c r="G1437" s="7">
        <f>VLOOKUP(E1437,Data!$A$2:$L$4115,12,FALSE)</f>
        <v>4</v>
      </c>
    </row>
    <row r="1438" spans="1:7" x14ac:dyDescent="0.25">
      <c r="A1438" s="7">
        <v>2816</v>
      </c>
      <c r="B1438" s="7" t="str">
        <f>VLOOKUP(A1438,Data!$A$2:$L$4115,6,FALSE)</f>
        <v>successful</v>
      </c>
      <c r="C1438" s="7">
        <f>VLOOKUP(A1438,Data!$A$2:$L$4115,12,FALSE)</f>
        <v>169</v>
      </c>
      <c r="E1438" s="7">
        <v>4020</v>
      </c>
      <c r="F1438" s="7" t="str">
        <f>VLOOKUP(E1438,Data!$A$2:$L$4115,6,FALSE)</f>
        <v>failed</v>
      </c>
      <c r="G1438" s="7">
        <f>VLOOKUP(E1438,Data!$A$2:$L$4115,12,FALSE)</f>
        <v>3</v>
      </c>
    </row>
    <row r="1439" spans="1:7" x14ac:dyDescent="0.25">
      <c r="A1439" s="7">
        <v>2817</v>
      </c>
      <c r="B1439" s="7" t="str">
        <f>VLOOKUP(A1439,Data!$A$2:$L$4115,6,FALSE)</f>
        <v>successful</v>
      </c>
      <c r="C1439" s="7">
        <f>VLOOKUP(A1439,Data!$A$2:$L$4115,12,FALSE)</f>
        <v>33</v>
      </c>
      <c r="E1439" s="7">
        <v>4021</v>
      </c>
      <c r="F1439" s="7" t="str">
        <f>VLOOKUP(E1439,Data!$A$2:$L$4115,6,FALSE)</f>
        <v>failed</v>
      </c>
      <c r="G1439" s="7">
        <f>VLOOKUP(E1439,Data!$A$2:$L$4115,12,FALSE)</f>
        <v>2</v>
      </c>
    </row>
    <row r="1440" spans="1:7" x14ac:dyDescent="0.25">
      <c r="A1440" s="7">
        <v>2818</v>
      </c>
      <c r="B1440" s="7" t="str">
        <f>VLOOKUP(A1440,Data!$A$2:$L$4115,6,FALSE)</f>
        <v>successful</v>
      </c>
      <c r="C1440" s="7">
        <f>VLOOKUP(A1440,Data!$A$2:$L$4115,12,FALSE)</f>
        <v>102</v>
      </c>
      <c r="E1440" s="7">
        <v>4022</v>
      </c>
      <c r="F1440" s="7" t="str">
        <f>VLOOKUP(E1440,Data!$A$2:$L$4115,6,FALSE)</f>
        <v>failed</v>
      </c>
      <c r="G1440" s="7">
        <f>VLOOKUP(E1440,Data!$A$2:$L$4115,12,FALSE)</f>
        <v>197</v>
      </c>
    </row>
    <row r="1441" spans="1:7" x14ac:dyDescent="0.25">
      <c r="A1441" s="7">
        <v>2819</v>
      </c>
      <c r="B1441" s="7" t="str">
        <f>VLOOKUP(A1441,Data!$A$2:$L$4115,6,FALSE)</f>
        <v>successful</v>
      </c>
      <c r="C1441" s="7">
        <f>VLOOKUP(A1441,Data!$A$2:$L$4115,12,FALSE)</f>
        <v>104</v>
      </c>
      <c r="E1441" s="7">
        <v>4023</v>
      </c>
      <c r="F1441" s="7" t="str">
        <f>VLOOKUP(E1441,Data!$A$2:$L$4115,6,FALSE)</f>
        <v>failed</v>
      </c>
      <c r="G1441" s="7">
        <f>VLOOKUP(E1441,Data!$A$2:$L$4115,12,FALSE)</f>
        <v>0</v>
      </c>
    </row>
    <row r="1442" spans="1:7" x14ac:dyDescent="0.25">
      <c r="A1442" s="7">
        <v>2820</v>
      </c>
      <c r="B1442" s="7" t="str">
        <f>VLOOKUP(A1442,Data!$A$2:$L$4115,6,FALSE)</f>
        <v>successful</v>
      </c>
      <c r="C1442" s="7">
        <f>VLOOKUP(A1442,Data!$A$2:$L$4115,12,FALSE)</f>
        <v>20</v>
      </c>
      <c r="E1442" s="7">
        <v>4024</v>
      </c>
      <c r="F1442" s="7" t="str">
        <f>VLOOKUP(E1442,Data!$A$2:$L$4115,6,FALSE)</f>
        <v>failed</v>
      </c>
      <c r="G1442" s="7">
        <f>VLOOKUP(E1442,Data!$A$2:$L$4115,12,FALSE)</f>
        <v>1</v>
      </c>
    </row>
    <row r="1443" spans="1:7" x14ac:dyDescent="0.25">
      <c r="A1443" s="7">
        <v>2821</v>
      </c>
      <c r="B1443" s="7" t="str">
        <f>VLOOKUP(A1443,Data!$A$2:$L$4115,6,FALSE)</f>
        <v>successful</v>
      </c>
      <c r="C1443" s="7">
        <f>VLOOKUP(A1443,Data!$A$2:$L$4115,12,FALSE)</f>
        <v>35</v>
      </c>
      <c r="E1443" s="7">
        <v>4025</v>
      </c>
      <c r="F1443" s="7" t="str">
        <f>VLOOKUP(E1443,Data!$A$2:$L$4115,6,FALSE)</f>
        <v>failed</v>
      </c>
      <c r="G1443" s="7">
        <f>VLOOKUP(E1443,Data!$A$2:$L$4115,12,FALSE)</f>
        <v>4</v>
      </c>
    </row>
    <row r="1444" spans="1:7" x14ac:dyDescent="0.25">
      <c r="A1444" s="7">
        <v>2822</v>
      </c>
      <c r="B1444" s="7" t="str">
        <f>VLOOKUP(A1444,Data!$A$2:$L$4115,6,FALSE)</f>
        <v>successful</v>
      </c>
      <c r="C1444" s="7">
        <f>VLOOKUP(A1444,Data!$A$2:$L$4115,12,FALSE)</f>
        <v>94</v>
      </c>
      <c r="E1444" s="7">
        <v>4026</v>
      </c>
      <c r="F1444" s="7" t="str">
        <f>VLOOKUP(E1444,Data!$A$2:$L$4115,6,FALSE)</f>
        <v>failed</v>
      </c>
      <c r="G1444" s="7">
        <f>VLOOKUP(E1444,Data!$A$2:$L$4115,12,FALSE)</f>
        <v>0</v>
      </c>
    </row>
    <row r="1445" spans="1:7" x14ac:dyDescent="0.25">
      <c r="A1445" s="7">
        <v>2823</v>
      </c>
      <c r="B1445" s="7" t="str">
        <f>VLOOKUP(A1445,Data!$A$2:$L$4115,6,FALSE)</f>
        <v>successful</v>
      </c>
      <c r="C1445" s="7">
        <f>VLOOKUP(A1445,Data!$A$2:$L$4115,12,FALSE)</f>
        <v>14</v>
      </c>
      <c r="E1445" s="7">
        <v>4027</v>
      </c>
      <c r="F1445" s="7" t="str">
        <f>VLOOKUP(E1445,Data!$A$2:$L$4115,6,FALSE)</f>
        <v>failed</v>
      </c>
      <c r="G1445" s="7">
        <f>VLOOKUP(E1445,Data!$A$2:$L$4115,12,FALSE)</f>
        <v>7</v>
      </c>
    </row>
    <row r="1446" spans="1:7" x14ac:dyDescent="0.25">
      <c r="A1446" s="7">
        <v>2824</v>
      </c>
      <c r="B1446" s="7" t="str">
        <f>VLOOKUP(A1446,Data!$A$2:$L$4115,6,FALSE)</f>
        <v>successful</v>
      </c>
      <c r="C1446" s="7">
        <f>VLOOKUP(A1446,Data!$A$2:$L$4115,12,FALSE)</f>
        <v>15</v>
      </c>
      <c r="E1446" s="7">
        <v>4028</v>
      </c>
      <c r="F1446" s="7" t="str">
        <f>VLOOKUP(E1446,Data!$A$2:$L$4115,6,FALSE)</f>
        <v>failed</v>
      </c>
      <c r="G1446" s="7">
        <f>VLOOKUP(E1446,Data!$A$2:$L$4115,12,FALSE)</f>
        <v>11</v>
      </c>
    </row>
    <row r="1447" spans="1:7" x14ac:dyDescent="0.25">
      <c r="A1447" s="7">
        <v>2825</v>
      </c>
      <c r="B1447" s="7" t="str">
        <f>VLOOKUP(A1447,Data!$A$2:$L$4115,6,FALSE)</f>
        <v>successful</v>
      </c>
      <c r="C1447" s="7">
        <f>VLOOKUP(A1447,Data!$A$2:$L$4115,12,FALSE)</f>
        <v>51</v>
      </c>
      <c r="E1447" s="7">
        <v>4029</v>
      </c>
      <c r="F1447" s="7" t="str">
        <f>VLOOKUP(E1447,Data!$A$2:$L$4115,6,FALSE)</f>
        <v>failed</v>
      </c>
      <c r="G1447" s="7">
        <f>VLOOKUP(E1447,Data!$A$2:$L$4115,12,FALSE)</f>
        <v>0</v>
      </c>
    </row>
    <row r="1448" spans="1:7" x14ac:dyDescent="0.25">
      <c r="A1448" s="7">
        <v>2826</v>
      </c>
      <c r="B1448" s="7" t="str">
        <f>VLOOKUP(A1448,Data!$A$2:$L$4115,6,FALSE)</f>
        <v>successful</v>
      </c>
      <c r="C1448" s="7">
        <f>VLOOKUP(A1448,Data!$A$2:$L$4115,12,FALSE)</f>
        <v>19</v>
      </c>
      <c r="E1448" s="7">
        <v>4030</v>
      </c>
      <c r="F1448" s="7" t="str">
        <f>VLOOKUP(E1448,Data!$A$2:$L$4115,6,FALSE)</f>
        <v>failed</v>
      </c>
      <c r="G1448" s="7">
        <f>VLOOKUP(E1448,Data!$A$2:$L$4115,12,FALSE)</f>
        <v>6</v>
      </c>
    </row>
    <row r="1449" spans="1:7" x14ac:dyDescent="0.25">
      <c r="A1449" s="7">
        <v>2827</v>
      </c>
      <c r="B1449" s="7" t="str">
        <f>VLOOKUP(A1449,Data!$A$2:$L$4115,6,FALSE)</f>
        <v>successful</v>
      </c>
      <c r="C1449" s="7">
        <f>VLOOKUP(A1449,Data!$A$2:$L$4115,12,FALSE)</f>
        <v>23</v>
      </c>
      <c r="E1449" s="7">
        <v>4031</v>
      </c>
      <c r="F1449" s="7" t="str">
        <f>VLOOKUP(E1449,Data!$A$2:$L$4115,6,FALSE)</f>
        <v>failed</v>
      </c>
      <c r="G1449" s="7">
        <f>VLOOKUP(E1449,Data!$A$2:$L$4115,12,FALSE)</f>
        <v>0</v>
      </c>
    </row>
    <row r="1450" spans="1:7" x14ac:dyDescent="0.25">
      <c r="A1450" s="7">
        <v>2828</v>
      </c>
      <c r="B1450" s="7" t="str">
        <f>VLOOKUP(A1450,Data!$A$2:$L$4115,6,FALSE)</f>
        <v>successful</v>
      </c>
      <c r="C1450" s="7">
        <f>VLOOKUP(A1450,Data!$A$2:$L$4115,12,FALSE)</f>
        <v>97</v>
      </c>
      <c r="E1450" s="7">
        <v>4032</v>
      </c>
      <c r="F1450" s="7" t="str">
        <f>VLOOKUP(E1450,Data!$A$2:$L$4115,6,FALSE)</f>
        <v>failed</v>
      </c>
      <c r="G1450" s="7">
        <f>VLOOKUP(E1450,Data!$A$2:$L$4115,12,FALSE)</f>
        <v>7</v>
      </c>
    </row>
    <row r="1451" spans="1:7" x14ac:dyDescent="0.25">
      <c r="A1451" s="7">
        <v>2829</v>
      </c>
      <c r="B1451" s="7" t="str">
        <f>VLOOKUP(A1451,Data!$A$2:$L$4115,6,FALSE)</f>
        <v>successful</v>
      </c>
      <c r="C1451" s="7">
        <f>VLOOKUP(A1451,Data!$A$2:$L$4115,12,FALSE)</f>
        <v>76</v>
      </c>
      <c r="E1451" s="7">
        <v>4033</v>
      </c>
      <c r="F1451" s="7" t="str">
        <f>VLOOKUP(E1451,Data!$A$2:$L$4115,6,FALSE)</f>
        <v>failed</v>
      </c>
      <c r="G1451" s="7">
        <f>VLOOKUP(E1451,Data!$A$2:$L$4115,12,FALSE)</f>
        <v>94</v>
      </c>
    </row>
    <row r="1452" spans="1:7" x14ac:dyDescent="0.25">
      <c r="A1452" s="7">
        <v>2830</v>
      </c>
      <c r="B1452" s="7" t="str">
        <f>VLOOKUP(A1452,Data!$A$2:$L$4115,6,FALSE)</f>
        <v>successful</v>
      </c>
      <c r="C1452" s="7">
        <f>VLOOKUP(A1452,Data!$A$2:$L$4115,12,FALSE)</f>
        <v>11</v>
      </c>
      <c r="E1452" s="7">
        <v>4034</v>
      </c>
      <c r="F1452" s="7" t="str">
        <f>VLOOKUP(E1452,Data!$A$2:$L$4115,6,FALSE)</f>
        <v>failed</v>
      </c>
      <c r="G1452" s="7">
        <f>VLOOKUP(E1452,Data!$A$2:$L$4115,12,FALSE)</f>
        <v>2</v>
      </c>
    </row>
    <row r="1453" spans="1:7" x14ac:dyDescent="0.25">
      <c r="A1453" s="7">
        <v>2831</v>
      </c>
      <c r="B1453" s="7" t="str">
        <f>VLOOKUP(A1453,Data!$A$2:$L$4115,6,FALSE)</f>
        <v>successful</v>
      </c>
      <c r="C1453" s="7">
        <f>VLOOKUP(A1453,Data!$A$2:$L$4115,12,FALSE)</f>
        <v>52</v>
      </c>
      <c r="E1453" s="7">
        <v>4035</v>
      </c>
      <c r="F1453" s="7" t="str">
        <f>VLOOKUP(E1453,Data!$A$2:$L$4115,6,FALSE)</f>
        <v>failed</v>
      </c>
      <c r="G1453" s="7">
        <f>VLOOKUP(E1453,Data!$A$2:$L$4115,12,FALSE)</f>
        <v>25</v>
      </c>
    </row>
    <row r="1454" spans="1:7" x14ac:dyDescent="0.25">
      <c r="A1454" s="7">
        <v>2832</v>
      </c>
      <c r="B1454" s="7" t="str">
        <f>VLOOKUP(A1454,Data!$A$2:$L$4115,6,FALSE)</f>
        <v>successful</v>
      </c>
      <c r="C1454" s="7">
        <f>VLOOKUP(A1454,Data!$A$2:$L$4115,12,FALSE)</f>
        <v>95</v>
      </c>
      <c r="E1454" s="7">
        <v>4036</v>
      </c>
      <c r="F1454" s="7" t="str">
        <f>VLOOKUP(E1454,Data!$A$2:$L$4115,6,FALSE)</f>
        <v>failed</v>
      </c>
      <c r="G1454" s="7">
        <f>VLOOKUP(E1454,Data!$A$2:$L$4115,12,FALSE)</f>
        <v>17</v>
      </c>
    </row>
    <row r="1455" spans="1:7" x14ac:dyDescent="0.25">
      <c r="A1455" s="7">
        <v>2833</v>
      </c>
      <c r="B1455" s="7" t="str">
        <f>VLOOKUP(A1455,Data!$A$2:$L$4115,6,FALSE)</f>
        <v>successful</v>
      </c>
      <c r="C1455" s="7">
        <f>VLOOKUP(A1455,Data!$A$2:$L$4115,12,FALSE)</f>
        <v>35</v>
      </c>
      <c r="E1455" s="7">
        <v>4037</v>
      </c>
      <c r="F1455" s="7" t="str">
        <f>VLOOKUP(E1455,Data!$A$2:$L$4115,6,FALSE)</f>
        <v>failed</v>
      </c>
      <c r="G1455" s="7">
        <f>VLOOKUP(E1455,Data!$A$2:$L$4115,12,FALSE)</f>
        <v>2</v>
      </c>
    </row>
    <row r="1456" spans="1:7" x14ac:dyDescent="0.25">
      <c r="A1456" s="7">
        <v>2834</v>
      </c>
      <c r="B1456" s="7" t="str">
        <f>VLOOKUP(A1456,Data!$A$2:$L$4115,6,FALSE)</f>
        <v>successful</v>
      </c>
      <c r="C1456" s="7">
        <f>VLOOKUP(A1456,Data!$A$2:$L$4115,12,FALSE)</f>
        <v>21</v>
      </c>
      <c r="E1456" s="7">
        <v>4038</v>
      </c>
      <c r="F1456" s="7" t="str">
        <f>VLOOKUP(E1456,Data!$A$2:$L$4115,6,FALSE)</f>
        <v>failed</v>
      </c>
      <c r="G1456" s="7">
        <f>VLOOKUP(E1456,Data!$A$2:$L$4115,12,FALSE)</f>
        <v>4</v>
      </c>
    </row>
    <row r="1457" spans="1:7" x14ac:dyDescent="0.25">
      <c r="A1457" s="7">
        <v>2835</v>
      </c>
      <c r="B1457" s="7" t="str">
        <f>VLOOKUP(A1457,Data!$A$2:$L$4115,6,FALSE)</f>
        <v>successful</v>
      </c>
      <c r="C1457" s="7">
        <f>VLOOKUP(A1457,Data!$A$2:$L$4115,12,FALSE)</f>
        <v>93</v>
      </c>
      <c r="E1457" s="7">
        <v>4039</v>
      </c>
      <c r="F1457" s="7" t="str">
        <f>VLOOKUP(E1457,Data!$A$2:$L$4115,6,FALSE)</f>
        <v>failed</v>
      </c>
      <c r="G1457" s="7">
        <f>VLOOKUP(E1457,Data!$A$2:$L$4115,12,FALSE)</f>
        <v>5</v>
      </c>
    </row>
    <row r="1458" spans="1:7" x14ac:dyDescent="0.25">
      <c r="A1458" s="7">
        <v>2836</v>
      </c>
      <c r="B1458" s="7" t="str">
        <f>VLOOKUP(A1458,Data!$A$2:$L$4115,6,FALSE)</f>
        <v>successful</v>
      </c>
      <c r="C1458" s="7">
        <f>VLOOKUP(A1458,Data!$A$2:$L$4115,12,FALSE)</f>
        <v>11</v>
      </c>
      <c r="E1458" s="7">
        <v>4040</v>
      </c>
      <c r="F1458" s="7" t="str">
        <f>VLOOKUP(E1458,Data!$A$2:$L$4115,6,FALSE)</f>
        <v>failed</v>
      </c>
      <c r="G1458" s="7">
        <f>VLOOKUP(E1458,Data!$A$2:$L$4115,12,FALSE)</f>
        <v>2</v>
      </c>
    </row>
    <row r="1459" spans="1:7" x14ac:dyDescent="0.25">
      <c r="A1459" s="7">
        <v>2837</v>
      </c>
      <c r="B1459" s="7" t="str">
        <f>VLOOKUP(A1459,Data!$A$2:$L$4115,6,FALSE)</f>
        <v>successful</v>
      </c>
      <c r="C1459" s="7">
        <f>VLOOKUP(A1459,Data!$A$2:$L$4115,12,FALSE)</f>
        <v>21</v>
      </c>
      <c r="E1459" s="7">
        <v>4041</v>
      </c>
      <c r="F1459" s="7" t="str">
        <f>VLOOKUP(E1459,Data!$A$2:$L$4115,6,FALSE)</f>
        <v>failed</v>
      </c>
      <c r="G1459" s="7">
        <f>VLOOKUP(E1459,Data!$A$2:$L$4115,12,FALSE)</f>
        <v>2</v>
      </c>
    </row>
    <row r="1460" spans="1:7" x14ac:dyDescent="0.25">
      <c r="A1460" s="7">
        <v>2838</v>
      </c>
      <c r="B1460" s="7" t="str">
        <f>VLOOKUP(A1460,Data!$A$2:$L$4115,6,FALSE)</f>
        <v>successful</v>
      </c>
      <c r="C1460" s="7">
        <f>VLOOKUP(A1460,Data!$A$2:$L$4115,12,FALSE)</f>
        <v>54</v>
      </c>
      <c r="E1460" s="7">
        <v>4042</v>
      </c>
      <c r="F1460" s="7" t="str">
        <f>VLOOKUP(E1460,Data!$A$2:$L$4115,6,FALSE)</f>
        <v>failed</v>
      </c>
      <c r="G1460" s="7">
        <f>VLOOKUP(E1460,Data!$A$2:$L$4115,12,FALSE)</f>
        <v>3</v>
      </c>
    </row>
    <row r="1461" spans="1:7" x14ac:dyDescent="0.25">
      <c r="A1461" s="7">
        <v>2839</v>
      </c>
      <c r="B1461" s="7" t="str">
        <f>VLOOKUP(A1461,Data!$A$2:$L$4115,6,FALSE)</f>
        <v>successful</v>
      </c>
      <c r="C1461" s="7">
        <f>VLOOKUP(A1461,Data!$A$2:$L$4115,12,FALSE)</f>
        <v>31</v>
      </c>
      <c r="E1461" s="7">
        <v>4043</v>
      </c>
      <c r="F1461" s="7" t="str">
        <f>VLOOKUP(E1461,Data!$A$2:$L$4115,6,FALSE)</f>
        <v>failed</v>
      </c>
      <c r="G1461" s="7">
        <f>VLOOKUP(E1461,Data!$A$2:$L$4115,12,FALSE)</f>
        <v>0</v>
      </c>
    </row>
    <row r="1462" spans="1:7" x14ac:dyDescent="0.25">
      <c r="A1462" s="7">
        <v>2840</v>
      </c>
      <c r="B1462" s="7" t="str">
        <f>VLOOKUP(A1462,Data!$A$2:$L$4115,6,FALSE)</f>
        <v>successful</v>
      </c>
      <c r="C1462" s="7">
        <f>VLOOKUP(A1462,Data!$A$2:$L$4115,12,FALSE)</f>
        <v>132</v>
      </c>
      <c r="E1462" s="7">
        <v>4044</v>
      </c>
      <c r="F1462" s="7" t="str">
        <f>VLOOKUP(E1462,Data!$A$2:$L$4115,6,FALSE)</f>
        <v>failed</v>
      </c>
      <c r="G1462" s="7">
        <f>VLOOKUP(E1462,Data!$A$2:$L$4115,12,FALSE)</f>
        <v>4</v>
      </c>
    </row>
    <row r="1463" spans="1:7" x14ac:dyDescent="0.25">
      <c r="A1463" s="7">
        <v>2921</v>
      </c>
      <c r="B1463" s="7" t="str">
        <f>VLOOKUP(A1463,Data!$A$2:$L$4115,6,FALSE)</f>
        <v>successful</v>
      </c>
      <c r="C1463" s="7">
        <f>VLOOKUP(A1463,Data!$A$2:$L$4115,12,FALSE)</f>
        <v>3</v>
      </c>
      <c r="E1463" s="7">
        <v>4045</v>
      </c>
      <c r="F1463" s="7" t="str">
        <f>VLOOKUP(E1463,Data!$A$2:$L$4115,6,FALSE)</f>
        <v>failed</v>
      </c>
      <c r="G1463" s="7">
        <f>VLOOKUP(E1463,Data!$A$2:$L$4115,12,FALSE)</f>
        <v>1</v>
      </c>
    </row>
    <row r="1464" spans="1:7" x14ac:dyDescent="0.25">
      <c r="A1464" s="7">
        <v>2922</v>
      </c>
      <c r="B1464" s="7" t="str">
        <f>VLOOKUP(A1464,Data!$A$2:$L$4115,6,FALSE)</f>
        <v>successful</v>
      </c>
      <c r="C1464" s="7">
        <f>VLOOKUP(A1464,Data!$A$2:$L$4115,12,FALSE)</f>
        <v>6</v>
      </c>
      <c r="E1464" s="7">
        <v>4046</v>
      </c>
      <c r="F1464" s="7" t="str">
        <f>VLOOKUP(E1464,Data!$A$2:$L$4115,6,FALSE)</f>
        <v>failed</v>
      </c>
      <c r="G1464" s="7">
        <f>VLOOKUP(E1464,Data!$A$2:$L$4115,12,FALSE)</f>
        <v>12</v>
      </c>
    </row>
    <row r="1465" spans="1:7" x14ac:dyDescent="0.25">
      <c r="A1465" s="7">
        <v>2923</v>
      </c>
      <c r="B1465" s="7" t="str">
        <f>VLOOKUP(A1465,Data!$A$2:$L$4115,6,FALSE)</f>
        <v>successful</v>
      </c>
      <c r="C1465" s="7">
        <f>VLOOKUP(A1465,Data!$A$2:$L$4115,12,FALSE)</f>
        <v>10</v>
      </c>
      <c r="E1465" s="7">
        <v>4047</v>
      </c>
      <c r="F1465" s="7" t="str">
        <f>VLOOKUP(E1465,Data!$A$2:$L$4115,6,FALSE)</f>
        <v>failed</v>
      </c>
      <c r="G1465" s="7">
        <f>VLOOKUP(E1465,Data!$A$2:$L$4115,12,FALSE)</f>
        <v>4</v>
      </c>
    </row>
    <row r="1466" spans="1:7" x14ac:dyDescent="0.25">
      <c r="A1466" s="7">
        <v>2924</v>
      </c>
      <c r="B1466" s="7" t="str">
        <f>VLOOKUP(A1466,Data!$A$2:$L$4115,6,FALSE)</f>
        <v>successful</v>
      </c>
      <c r="C1466" s="7">
        <f>VLOOKUP(A1466,Data!$A$2:$L$4115,12,FALSE)</f>
        <v>147</v>
      </c>
      <c r="E1466" s="7">
        <v>4048</v>
      </c>
      <c r="F1466" s="7" t="str">
        <f>VLOOKUP(E1466,Data!$A$2:$L$4115,6,FALSE)</f>
        <v>failed</v>
      </c>
      <c r="G1466" s="7">
        <f>VLOOKUP(E1466,Data!$A$2:$L$4115,12,FALSE)</f>
        <v>91</v>
      </c>
    </row>
    <row r="1467" spans="1:7" x14ac:dyDescent="0.25">
      <c r="A1467" s="7">
        <v>2925</v>
      </c>
      <c r="B1467" s="7" t="str">
        <f>VLOOKUP(A1467,Data!$A$2:$L$4115,6,FALSE)</f>
        <v>successful</v>
      </c>
      <c r="C1467" s="7">
        <f>VLOOKUP(A1467,Data!$A$2:$L$4115,12,FALSE)</f>
        <v>199</v>
      </c>
      <c r="E1467" s="7">
        <v>4049</v>
      </c>
      <c r="F1467" s="7" t="str">
        <f>VLOOKUP(E1467,Data!$A$2:$L$4115,6,FALSE)</f>
        <v>failed</v>
      </c>
      <c r="G1467" s="7">
        <f>VLOOKUP(E1467,Data!$A$2:$L$4115,12,FALSE)</f>
        <v>1</v>
      </c>
    </row>
    <row r="1468" spans="1:7" x14ac:dyDescent="0.25">
      <c r="A1468" s="7">
        <v>2926</v>
      </c>
      <c r="B1468" s="7" t="str">
        <f>VLOOKUP(A1468,Data!$A$2:$L$4115,6,FALSE)</f>
        <v>successful</v>
      </c>
      <c r="C1468" s="7">
        <f>VLOOKUP(A1468,Data!$A$2:$L$4115,12,FALSE)</f>
        <v>50</v>
      </c>
      <c r="E1468" s="7">
        <v>4050</v>
      </c>
      <c r="F1468" s="7" t="str">
        <f>VLOOKUP(E1468,Data!$A$2:$L$4115,6,FALSE)</f>
        <v>failed</v>
      </c>
      <c r="G1468" s="7">
        <f>VLOOKUP(E1468,Data!$A$2:$L$4115,12,FALSE)</f>
        <v>1</v>
      </c>
    </row>
    <row r="1469" spans="1:7" x14ac:dyDescent="0.25">
      <c r="A1469" s="7">
        <v>2927</v>
      </c>
      <c r="B1469" s="7" t="str">
        <f>VLOOKUP(A1469,Data!$A$2:$L$4115,6,FALSE)</f>
        <v>successful</v>
      </c>
      <c r="C1469" s="7">
        <f>VLOOKUP(A1469,Data!$A$2:$L$4115,12,FALSE)</f>
        <v>21</v>
      </c>
      <c r="E1469" s="7">
        <v>4051</v>
      </c>
      <c r="F1469" s="7" t="str">
        <f>VLOOKUP(E1469,Data!$A$2:$L$4115,6,FALSE)</f>
        <v>failed</v>
      </c>
      <c r="G1469" s="7">
        <f>VLOOKUP(E1469,Data!$A$2:$L$4115,12,FALSE)</f>
        <v>0</v>
      </c>
    </row>
    <row r="1470" spans="1:7" x14ac:dyDescent="0.25">
      <c r="A1470" s="7">
        <v>2928</v>
      </c>
      <c r="B1470" s="7" t="str">
        <f>VLOOKUP(A1470,Data!$A$2:$L$4115,6,FALSE)</f>
        <v>successful</v>
      </c>
      <c r="C1470" s="7">
        <f>VLOOKUP(A1470,Data!$A$2:$L$4115,12,FALSE)</f>
        <v>24</v>
      </c>
      <c r="E1470" s="7">
        <v>4052</v>
      </c>
      <c r="F1470" s="7" t="str">
        <f>VLOOKUP(E1470,Data!$A$2:$L$4115,6,FALSE)</f>
        <v>failed</v>
      </c>
      <c r="G1470" s="7">
        <f>VLOOKUP(E1470,Data!$A$2:$L$4115,12,FALSE)</f>
        <v>13</v>
      </c>
    </row>
    <row r="1471" spans="1:7" x14ac:dyDescent="0.25">
      <c r="A1471" s="7">
        <v>2929</v>
      </c>
      <c r="B1471" s="7" t="str">
        <f>VLOOKUP(A1471,Data!$A$2:$L$4115,6,FALSE)</f>
        <v>successful</v>
      </c>
      <c r="C1471" s="7">
        <f>VLOOKUP(A1471,Data!$A$2:$L$4115,12,FALSE)</f>
        <v>32</v>
      </c>
      <c r="E1471" s="7">
        <v>4053</v>
      </c>
      <c r="F1471" s="7" t="str">
        <f>VLOOKUP(E1471,Data!$A$2:$L$4115,6,FALSE)</f>
        <v>failed</v>
      </c>
      <c r="G1471" s="7">
        <f>VLOOKUP(E1471,Data!$A$2:$L$4115,12,FALSE)</f>
        <v>2</v>
      </c>
    </row>
    <row r="1472" spans="1:7" x14ac:dyDescent="0.25">
      <c r="A1472" s="7">
        <v>2930</v>
      </c>
      <c r="B1472" s="7" t="str">
        <f>VLOOKUP(A1472,Data!$A$2:$L$4115,6,FALSE)</f>
        <v>successful</v>
      </c>
      <c r="C1472" s="7">
        <f>VLOOKUP(A1472,Data!$A$2:$L$4115,12,FALSE)</f>
        <v>62</v>
      </c>
      <c r="E1472" s="7">
        <v>4054</v>
      </c>
      <c r="F1472" s="7" t="str">
        <f>VLOOKUP(E1472,Data!$A$2:$L$4115,6,FALSE)</f>
        <v>failed</v>
      </c>
      <c r="G1472" s="7">
        <f>VLOOKUP(E1472,Data!$A$2:$L$4115,12,FALSE)</f>
        <v>0</v>
      </c>
    </row>
    <row r="1473" spans="1:7" x14ac:dyDescent="0.25">
      <c r="A1473" s="7">
        <v>2931</v>
      </c>
      <c r="B1473" s="7" t="str">
        <f>VLOOKUP(A1473,Data!$A$2:$L$4115,6,FALSE)</f>
        <v>successful</v>
      </c>
      <c r="C1473" s="7">
        <f>VLOOKUP(A1473,Data!$A$2:$L$4115,12,FALSE)</f>
        <v>9</v>
      </c>
      <c r="E1473" s="7">
        <v>4055</v>
      </c>
      <c r="F1473" s="7" t="str">
        <f>VLOOKUP(E1473,Data!$A$2:$L$4115,6,FALSE)</f>
        <v>failed</v>
      </c>
      <c r="G1473" s="7">
        <f>VLOOKUP(E1473,Data!$A$2:$L$4115,12,FALSE)</f>
        <v>21</v>
      </c>
    </row>
    <row r="1474" spans="1:7" x14ac:dyDescent="0.25">
      <c r="A1474" s="7">
        <v>2932</v>
      </c>
      <c r="B1474" s="7" t="str">
        <f>VLOOKUP(A1474,Data!$A$2:$L$4115,6,FALSE)</f>
        <v>successful</v>
      </c>
      <c r="C1474" s="7">
        <f>VLOOKUP(A1474,Data!$A$2:$L$4115,12,FALSE)</f>
        <v>38</v>
      </c>
      <c r="E1474" s="7">
        <v>4056</v>
      </c>
      <c r="F1474" s="7" t="str">
        <f>VLOOKUP(E1474,Data!$A$2:$L$4115,6,FALSE)</f>
        <v>failed</v>
      </c>
      <c r="G1474" s="7">
        <f>VLOOKUP(E1474,Data!$A$2:$L$4115,12,FALSE)</f>
        <v>9</v>
      </c>
    </row>
    <row r="1475" spans="1:7" x14ac:dyDescent="0.25">
      <c r="A1475" s="7">
        <v>2933</v>
      </c>
      <c r="B1475" s="7" t="str">
        <f>VLOOKUP(A1475,Data!$A$2:$L$4115,6,FALSE)</f>
        <v>successful</v>
      </c>
      <c r="C1475" s="7">
        <f>VLOOKUP(A1475,Data!$A$2:$L$4115,12,FALSE)</f>
        <v>54</v>
      </c>
      <c r="E1475" s="7">
        <v>4057</v>
      </c>
      <c r="F1475" s="7" t="str">
        <f>VLOOKUP(E1475,Data!$A$2:$L$4115,6,FALSE)</f>
        <v>failed</v>
      </c>
      <c r="G1475" s="7">
        <f>VLOOKUP(E1475,Data!$A$2:$L$4115,12,FALSE)</f>
        <v>6</v>
      </c>
    </row>
    <row r="1476" spans="1:7" x14ac:dyDescent="0.25">
      <c r="A1476" s="7">
        <v>2934</v>
      </c>
      <c r="B1476" s="7" t="str">
        <f>VLOOKUP(A1476,Data!$A$2:$L$4115,6,FALSE)</f>
        <v>successful</v>
      </c>
      <c r="C1476" s="7">
        <f>VLOOKUP(A1476,Data!$A$2:$L$4115,12,FALSE)</f>
        <v>37</v>
      </c>
      <c r="E1476" s="7">
        <v>4058</v>
      </c>
      <c r="F1476" s="7" t="str">
        <f>VLOOKUP(E1476,Data!$A$2:$L$4115,6,FALSE)</f>
        <v>failed</v>
      </c>
      <c r="G1476" s="7">
        <f>VLOOKUP(E1476,Data!$A$2:$L$4115,12,FALSE)</f>
        <v>4</v>
      </c>
    </row>
    <row r="1477" spans="1:7" x14ac:dyDescent="0.25">
      <c r="A1477" s="7">
        <v>2935</v>
      </c>
      <c r="B1477" s="7" t="str">
        <f>VLOOKUP(A1477,Data!$A$2:$L$4115,6,FALSE)</f>
        <v>successful</v>
      </c>
      <c r="C1477" s="7">
        <f>VLOOKUP(A1477,Data!$A$2:$L$4115,12,FALSE)</f>
        <v>39</v>
      </c>
      <c r="E1477" s="7">
        <v>4059</v>
      </c>
      <c r="F1477" s="7" t="str">
        <f>VLOOKUP(E1477,Data!$A$2:$L$4115,6,FALSE)</f>
        <v>failed</v>
      </c>
      <c r="G1477" s="7">
        <f>VLOOKUP(E1477,Data!$A$2:$L$4115,12,FALSE)</f>
        <v>7</v>
      </c>
    </row>
    <row r="1478" spans="1:7" x14ac:dyDescent="0.25">
      <c r="A1478" s="7">
        <v>2936</v>
      </c>
      <c r="B1478" s="7" t="str">
        <f>VLOOKUP(A1478,Data!$A$2:$L$4115,6,FALSE)</f>
        <v>successful</v>
      </c>
      <c r="C1478" s="7">
        <f>VLOOKUP(A1478,Data!$A$2:$L$4115,12,FALSE)</f>
        <v>34</v>
      </c>
      <c r="E1478" s="7">
        <v>4060</v>
      </c>
      <c r="F1478" s="7" t="str">
        <f>VLOOKUP(E1478,Data!$A$2:$L$4115,6,FALSE)</f>
        <v>failed</v>
      </c>
      <c r="G1478" s="7">
        <f>VLOOKUP(E1478,Data!$A$2:$L$4115,12,FALSE)</f>
        <v>5</v>
      </c>
    </row>
    <row r="1479" spans="1:7" x14ac:dyDescent="0.25">
      <c r="A1479" s="7">
        <v>2937</v>
      </c>
      <c r="B1479" s="7" t="str">
        <f>VLOOKUP(A1479,Data!$A$2:$L$4115,6,FALSE)</f>
        <v>successful</v>
      </c>
      <c r="C1479" s="7">
        <f>VLOOKUP(A1479,Data!$A$2:$L$4115,12,FALSE)</f>
        <v>55</v>
      </c>
      <c r="E1479" s="7">
        <v>4061</v>
      </c>
      <c r="F1479" s="7" t="str">
        <f>VLOOKUP(E1479,Data!$A$2:$L$4115,6,FALSE)</f>
        <v>failed</v>
      </c>
      <c r="G1479" s="7">
        <f>VLOOKUP(E1479,Data!$A$2:$L$4115,12,FALSE)</f>
        <v>0</v>
      </c>
    </row>
    <row r="1480" spans="1:7" x14ac:dyDescent="0.25">
      <c r="A1480" s="7">
        <v>2938</v>
      </c>
      <c r="B1480" s="7" t="str">
        <f>VLOOKUP(A1480,Data!$A$2:$L$4115,6,FALSE)</f>
        <v>successful</v>
      </c>
      <c r="C1480" s="7">
        <f>VLOOKUP(A1480,Data!$A$2:$L$4115,12,FALSE)</f>
        <v>32</v>
      </c>
      <c r="E1480" s="7">
        <v>4062</v>
      </c>
      <c r="F1480" s="7" t="str">
        <f>VLOOKUP(E1480,Data!$A$2:$L$4115,6,FALSE)</f>
        <v>failed</v>
      </c>
      <c r="G1480" s="7">
        <f>VLOOKUP(E1480,Data!$A$2:$L$4115,12,FALSE)</f>
        <v>3</v>
      </c>
    </row>
    <row r="1481" spans="1:7" x14ac:dyDescent="0.25">
      <c r="A1481" s="7">
        <v>2939</v>
      </c>
      <c r="B1481" s="7" t="str">
        <f>VLOOKUP(A1481,Data!$A$2:$L$4115,6,FALSE)</f>
        <v>successful</v>
      </c>
      <c r="C1481" s="7">
        <f>VLOOKUP(A1481,Data!$A$2:$L$4115,12,FALSE)</f>
        <v>25</v>
      </c>
      <c r="E1481" s="7">
        <v>4063</v>
      </c>
      <c r="F1481" s="7" t="str">
        <f>VLOOKUP(E1481,Data!$A$2:$L$4115,6,FALSE)</f>
        <v>failed</v>
      </c>
      <c r="G1481" s="7">
        <f>VLOOKUP(E1481,Data!$A$2:$L$4115,12,FALSE)</f>
        <v>9</v>
      </c>
    </row>
    <row r="1482" spans="1:7" x14ac:dyDescent="0.25">
      <c r="A1482" s="7">
        <v>2940</v>
      </c>
      <c r="B1482" s="7" t="str">
        <f>VLOOKUP(A1482,Data!$A$2:$L$4115,6,FALSE)</f>
        <v>successful</v>
      </c>
      <c r="C1482" s="7">
        <f>VLOOKUP(A1482,Data!$A$2:$L$4115,12,FALSE)</f>
        <v>33</v>
      </c>
      <c r="E1482" s="7">
        <v>4064</v>
      </c>
      <c r="F1482" s="7" t="str">
        <f>VLOOKUP(E1482,Data!$A$2:$L$4115,6,FALSE)</f>
        <v>failed</v>
      </c>
      <c r="G1482" s="7">
        <f>VLOOKUP(E1482,Data!$A$2:$L$4115,12,FALSE)</f>
        <v>6</v>
      </c>
    </row>
    <row r="1483" spans="1:7" x14ac:dyDescent="0.25">
      <c r="A1483" s="7">
        <v>2961</v>
      </c>
      <c r="B1483" s="7" t="str">
        <f>VLOOKUP(A1483,Data!$A$2:$L$4115,6,FALSE)</f>
        <v>successful</v>
      </c>
      <c r="C1483" s="7">
        <f>VLOOKUP(A1483,Data!$A$2:$L$4115,12,FALSE)</f>
        <v>108</v>
      </c>
      <c r="E1483" s="7">
        <v>4065</v>
      </c>
      <c r="F1483" s="7" t="str">
        <f>VLOOKUP(E1483,Data!$A$2:$L$4115,6,FALSE)</f>
        <v>failed</v>
      </c>
      <c r="G1483" s="7">
        <f>VLOOKUP(E1483,Data!$A$2:$L$4115,12,FALSE)</f>
        <v>4</v>
      </c>
    </row>
    <row r="1484" spans="1:7" x14ac:dyDescent="0.25">
      <c r="A1484" s="7">
        <v>2962</v>
      </c>
      <c r="B1484" s="7" t="str">
        <f>VLOOKUP(A1484,Data!$A$2:$L$4115,6,FALSE)</f>
        <v>successful</v>
      </c>
      <c r="C1484" s="7">
        <f>VLOOKUP(A1484,Data!$A$2:$L$4115,12,FALSE)</f>
        <v>20</v>
      </c>
      <c r="E1484" s="7">
        <v>4066</v>
      </c>
      <c r="F1484" s="7" t="str">
        <f>VLOOKUP(E1484,Data!$A$2:$L$4115,6,FALSE)</f>
        <v>failed</v>
      </c>
      <c r="G1484" s="7">
        <f>VLOOKUP(E1484,Data!$A$2:$L$4115,12,FALSE)</f>
        <v>1</v>
      </c>
    </row>
    <row r="1485" spans="1:7" x14ac:dyDescent="0.25">
      <c r="A1485" s="7">
        <v>2963</v>
      </c>
      <c r="B1485" s="7" t="str">
        <f>VLOOKUP(A1485,Data!$A$2:$L$4115,6,FALSE)</f>
        <v>successful</v>
      </c>
      <c r="C1485" s="7">
        <f>VLOOKUP(A1485,Data!$A$2:$L$4115,12,FALSE)</f>
        <v>98</v>
      </c>
      <c r="E1485" s="7">
        <v>4067</v>
      </c>
      <c r="F1485" s="7" t="str">
        <f>VLOOKUP(E1485,Data!$A$2:$L$4115,6,FALSE)</f>
        <v>failed</v>
      </c>
      <c r="G1485" s="7">
        <f>VLOOKUP(E1485,Data!$A$2:$L$4115,12,FALSE)</f>
        <v>17</v>
      </c>
    </row>
    <row r="1486" spans="1:7" x14ac:dyDescent="0.25">
      <c r="A1486" s="7">
        <v>2964</v>
      </c>
      <c r="B1486" s="7" t="str">
        <f>VLOOKUP(A1486,Data!$A$2:$L$4115,6,FALSE)</f>
        <v>successful</v>
      </c>
      <c r="C1486" s="7">
        <f>VLOOKUP(A1486,Data!$A$2:$L$4115,12,FALSE)</f>
        <v>196</v>
      </c>
      <c r="E1486" s="7">
        <v>4068</v>
      </c>
      <c r="F1486" s="7" t="str">
        <f>VLOOKUP(E1486,Data!$A$2:$L$4115,6,FALSE)</f>
        <v>failed</v>
      </c>
      <c r="G1486" s="7">
        <f>VLOOKUP(E1486,Data!$A$2:$L$4115,12,FALSE)</f>
        <v>1</v>
      </c>
    </row>
    <row r="1487" spans="1:7" x14ac:dyDescent="0.25">
      <c r="A1487" s="7">
        <v>2965</v>
      </c>
      <c r="B1487" s="7" t="str">
        <f>VLOOKUP(A1487,Data!$A$2:$L$4115,6,FALSE)</f>
        <v>successful</v>
      </c>
      <c r="C1487" s="7">
        <f>VLOOKUP(A1487,Data!$A$2:$L$4115,12,FALSE)</f>
        <v>39</v>
      </c>
      <c r="E1487" s="7">
        <v>4069</v>
      </c>
      <c r="F1487" s="7" t="str">
        <f>VLOOKUP(E1487,Data!$A$2:$L$4115,6,FALSE)</f>
        <v>failed</v>
      </c>
      <c r="G1487" s="7">
        <f>VLOOKUP(E1487,Data!$A$2:$L$4115,12,FALSE)</f>
        <v>13</v>
      </c>
    </row>
    <row r="1488" spans="1:7" x14ac:dyDescent="0.25">
      <c r="A1488" s="7">
        <v>2966</v>
      </c>
      <c r="B1488" s="7" t="str">
        <f>VLOOKUP(A1488,Data!$A$2:$L$4115,6,FALSE)</f>
        <v>successful</v>
      </c>
      <c r="C1488" s="7">
        <f>VLOOKUP(A1488,Data!$A$2:$L$4115,12,FALSE)</f>
        <v>128</v>
      </c>
      <c r="E1488" s="7">
        <v>4070</v>
      </c>
      <c r="F1488" s="7" t="str">
        <f>VLOOKUP(E1488,Data!$A$2:$L$4115,6,FALSE)</f>
        <v>failed</v>
      </c>
      <c r="G1488" s="7">
        <f>VLOOKUP(E1488,Data!$A$2:$L$4115,12,FALSE)</f>
        <v>6</v>
      </c>
    </row>
    <row r="1489" spans="1:7" x14ac:dyDescent="0.25">
      <c r="A1489" s="7">
        <v>2967</v>
      </c>
      <c r="B1489" s="7" t="str">
        <f>VLOOKUP(A1489,Data!$A$2:$L$4115,6,FALSE)</f>
        <v>successful</v>
      </c>
      <c r="C1489" s="7">
        <f>VLOOKUP(A1489,Data!$A$2:$L$4115,12,FALSE)</f>
        <v>71</v>
      </c>
      <c r="E1489" s="7">
        <v>4071</v>
      </c>
      <c r="F1489" s="7" t="str">
        <f>VLOOKUP(E1489,Data!$A$2:$L$4115,6,FALSE)</f>
        <v>failed</v>
      </c>
      <c r="G1489" s="7">
        <f>VLOOKUP(E1489,Data!$A$2:$L$4115,12,FALSE)</f>
        <v>0</v>
      </c>
    </row>
    <row r="1490" spans="1:7" x14ac:dyDescent="0.25">
      <c r="A1490" s="7">
        <v>2968</v>
      </c>
      <c r="B1490" s="7" t="str">
        <f>VLOOKUP(A1490,Data!$A$2:$L$4115,6,FALSE)</f>
        <v>successful</v>
      </c>
      <c r="C1490" s="7">
        <f>VLOOKUP(A1490,Data!$A$2:$L$4115,12,FALSE)</f>
        <v>47</v>
      </c>
      <c r="E1490" s="7">
        <v>4072</v>
      </c>
      <c r="F1490" s="7" t="str">
        <f>VLOOKUP(E1490,Data!$A$2:$L$4115,6,FALSE)</f>
        <v>failed</v>
      </c>
      <c r="G1490" s="7">
        <f>VLOOKUP(E1490,Data!$A$2:$L$4115,12,FALSE)</f>
        <v>2</v>
      </c>
    </row>
    <row r="1491" spans="1:7" x14ac:dyDescent="0.25">
      <c r="A1491" s="7">
        <v>2969</v>
      </c>
      <c r="B1491" s="7" t="str">
        <f>VLOOKUP(A1491,Data!$A$2:$L$4115,6,FALSE)</f>
        <v>successful</v>
      </c>
      <c r="C1491" s="7">
        <f>VLOOKUP(A1491,Data!$A$2:$L$4115,12,FALSE)</f>
        <v>17</v>
      </c>
      <c r="E1491" s="7">
        <v>4073</v>
      </c>
      <c r="F1491" s="7" t="str">
        <f>VLOOKUP(E1491,Data!$A$2:$L$4115,6,FALSE)</f>
        <v>failed</v>
      </c>
      <c r="G1491" s="7">
        <f>VLOOKUP(E1491,Data!$A$2:$L$4115,12,FALSE)</f>
        <v>2</v>
      </c>
    </row>
    <row r="1492" spans="1:7" x14ac:dyDescent="0.25">
      <c r="A1492" s="7">
        <v>2970</v>
      </c>
      <c r="B1492" s="7" t="str">
        <f>VLOOKUP(A1492,Data!$A$2:$L$4115,6,FALSE)</f>
        <v>successful</v>
      </c>
      <c r="C1492" s="7">
        <f>VLOOKUP(A1492,Data!$A$2:$L$4115,12,FALSE)</f>
        <v>91</v>
      </c>
      <c r="E1492" s="7">
        <v>4074</v>
      </c>
      <c r="F1492" s="7" t="str">
        <f>VLOOKUP(E1492,Data!$A$2:$L$4115,6,FALSE)</f>
        <v>failed</v>
      </c>
      <c r="G1492" s="7">
        <f>VLOOKUP(E1492,Data!$A$2:$L$4115,12,FALSE)</f>
        <v>21</v>
      </c>
    </row>
    <row r="1493" spans="1:7" x14ac:dyDescent="0.25">
      <c r="A1493" s="7">
        <v>2971</v>
      </c>
      <c r="B1493" s="7" t="str">
        <f>VLOOKUP(A1493,Data!$A$2:$L$4115,6,FALSE)</f>
        <v>successful</v>
      </c>
      <c r="C1493" s="7">
        <f>VLOOKUP(A1493,Data!$A$2:$L$4115,12,FALSE)</f>
        <v>43</v>
      </c>
      <c r="E1493" s="7">
        <v>4075</v>
      </c>
      <c r="F1493" s="7" t="str">
        <f>VLOOKUP(E1493,Data!$A$2:$L$4115,6,FALSE)</f>
        <v>failed</v>
      </c>
      <c r="G1493" s="7">
        <f>VLOOKUP(E1493,Data!$A$2:$L$4115,12,FALSE)</f>
        <v>13</v>
      </c>
    </row>
    <row r="1494" spans="1:7" x14ac:dyDescent="0.25">
      <c r="A1494" s="7">
        <v>2972</v>
      </c>
      <c r="B1494" s="7" t="str">
        <f>VLOOKUP(A1494,Data!$A$2:$L$4115,6,FALSE)</f>
        <v>successful</v>
      </c>
      <c r="C1494" s="7">
        <f>VLOOKUP(A1494,Data!$A$2:$L$4115,12,FALSE)</f>
        <v>17</v>
      </c>
      <c r="E1494" s="7">
        <v>4076</v>
      </c>
      <c r="F1494" s="7" t="str">
        <f>VLOOKUP(E1494,Data!$A$2:$L$4115,6,FALSE)</f>
        <v>failed</v>
      </c>
      <c r="G1494" s="7">
        <f>VLOOKUP(E1494,Data!$A$2:$L$4115,12,FALSE)</f>
        <v>0</v>
      </c>
    </row>
    <row r="1495" spans="1:7" x14ac:dyDescent="0.25">
      <c r="A1495" s="7">
        <v>2973</v>
      </c>
      <c r="B1495" s="7" t="str">
        <f>VLOOKUP(A1495,Data!$A$2:$L$4115,6,FALSE)</f>
        <v>successful</v>
      </c>
      <c r="C1495" s="7">
        <f>VLOOKUP(A1495,Data!$A$2:$L$4115,12,FALSE)</f>
        <v>33</v>
      </c>
      <c r="E1495" s="7">
        <v>4077</v>
      </c>
      <c r="F1495" s="7" t="str">
        <f>VLOOKUP(E1495,Data!$A$2:$L$4115,6,FALSE)</f>
        <v>failed</v>
      </c>
      <c r="G1495" s="7">
        <f>VLOOKUP(E1495,Data!$A$2:$L$4115,12,FALSE)</f>
        <v>6</v>
      </c>
    </row>
    <row r="1496" spans="1:7" x14ac:dyDescent="0.25">
      <c r="A1496" s="7">
        <v>2974</v>
      </c>
      <c r="B1496" s="7" t="str">
        <f>VLOOKUP(A1496,Data!$A$2:$L$4115,6,FALSE)</f>
        <v>successful</v>
      </c>
      <c r="C1496" s="7">
        <f>VLOOKUP(A1496,Data!$A$2:$L$4115,12,FALSE)</f>
        <v>87</v>
      </c>
      <c r="E1496" s="7">
        <v>4078</v>
      </c>
      <c r="F1496" s="7" t="str">
        <f>VLOOKUP(E1496,Data!$A$2:$L$4115,6,FALSE)</f>
        <v>failed</v>
      </c>
      <c r="G1496" s="7">
        <f>VLOOKUP(E1496,Data!$A$2:$L$4115,12,FALSE)</f>
        <v>0</v>
      </c>
    </row>
    <row r="1497" spans="1:7" x14ac:dyDescent="0.25">
      <c r="A1497" s="7">
        <v>2975</v>
      </c>
      <c r="B1497" s="7" t="str">
        <f>VLOOKUP(A1497,Data!$A$2:$L$4115,6,FALSE)</f>
        <v>successful</v>
      </c>
      <c r="C1497" s="7">
        <f>VLOOKUP(A1497,Data!$A$2:$L$4115,12,FALSE)</f>
        <v>113</v>
      </c>
      <c r="E1497" s="7">
        <v>4079</v>
      </c>
      <c r="F1497" s="7" t="str">
        <f>VLOOKUP(E1497,Data!$A$2:$L$4115,6,FALSE)</f>
        <v>failed</v>
      </c>
      <c r="G1497" s="7">
        <f>VLOOKUP(E1497,Data!$A$2:$L$4115,12,FALSE)</f>
        <v>1</v>
      </c>
    </row>
    <row r="1498" spans="1:7" x14ac:dyDescent="0.25">
      <c r="A1498" s="7">
        <v>2976</v>
      </c>
      <c r="B1498" s="7" t="str">
        <f>VLOOKUP(A1498,Data!$A$2:$L$4115,6,FALSE)</f>
        <v>successful</v>
      </c>
      <c r="C1498" s="7">
        <f>VLOOKUP(A1498,Data!$A$2:$L$4115,12,FALSE)</f>
        <v>14</v>
      </c>
      <c r="E1498" s="7">
        <v>4080</v>
      </c>
      <c r="F1498" s="7" t="str">
        <f>VLOOKUP(E1498,Data!$A$2:$L$4115,6,FALSE)</f>
        <v>failed</v>
      </c>
      <c r="G1498" s="7">
        <f>VLOOKUP(E1498,Data!$A$2:$L$4115,12,FALSE)</f>
        <v>0</v>
      </c>
    </row>
    <row r="1499" spans="1:7" x14ac:dyDescent="0.25">
      <c r="A1499" s="7">
        <v>2977</v>
      </c>
      <c r="B1499" s="7" t="str">
        <f>VLOOKUP(A1499,Data!$A$2:$L$4115,6,FALSE)</f>
        <v>successful</v>
      </c>
      <c r="C1499" s="7">
        <f>VLOOKUP(A1499,Data!$A$2:$L$4115,12,FALSE)</f>
        <v>30</v>
      </c>
      <c r="E1499" s="7">
        <v>4081</v>
      </c>
      <c r="F1499" s="7" t="str">
        <f>VLOOKUP(E1499,Data!$A$2:$L$4115,6,FALSE)</f>
        <v>failed</v>
      </c>
      <c r="G1499" s="7">
        <f>VLOOKUP(E1499,Data!$A$2:$L$4115,12,FALSE)</f>
        <v>12</v>
      </c>
    </row>
    <row r="1500" spans="1:7" x14ac:dyDescent="0.25">
      <c r="A1500" s="7">
        <v>2978</v>
      </c>
      <c r="B1500" s="7" t="str">
        <f>VLOOKUP(A1500,Data!$A$2:$L$4115,6,FALSE)</f>
        <v>successful</v>
      </c>
      <c r="C1500" s="7">
        <f>VLOOKUP(A1500,Data!$A$2:$L$4115,12,FALSE)</f>
        <v>16</v>
      </c>
      <c r="E1500" s="7">
        <v>4082</v>
      </c>
      <c r="F1500" s="7" t="str">
        <f>VLOOKUP(E1500,Data!$A$2:$L$4115,6,FALSE)</f>
        <v>failed</v>
      </c>
      <c r="G1500" s="7">
        <f>VLOOKUP(E1500,Data!$A$2:$L$4115,12,FALSE)</f>
        <v>2</v>
      </c>
    </row>
    <row r="1501" spans="1:7" x14ac:dyDescent="0.25">
      <c r="A1501" s="7">
        <v>2979</v>
      </c>
      <c r="B1501" s="7" t="str">
        <f>VLOOKUP(A1501,Data!$A$2:$L$4115,6,FALSE)</f>
        <v>successful</v>
      </c>
      <c r="C1501" s="7">
        <f>VLOOKUP(A1501,Data!$A$2:$L$4115,12,FALSE)</f>
        <v>46</v>
      </c>
      <c r="E1501" s="7">
        <v>4083</v>
      </c>
      <c r="F1501" s="7" t="str">
        <f>VLOOKUP(E1501,Data!$A$2:$L$4115,6,FALSE)</f>
        <v>failed</v>
      </c>
      <c r="G1501" s="7">
        <f>VLOOKUP(E1501,Data!$A$2:$L$4115,12,FALSE)</f>
        <v>6</v>
      </c>
    </row>
    <row r="1502" spans="1:7" x14ac:dyDescent="0.25">
      <c r="A1502" s="7">
        <v>2980</v>
      </c>
      <c r="B1502" s="7" t="str">
        <f>VLOOKUP(A1502,Data!$A$2:$L$4115,6,FALSE)</f>
        <v>successful</v>
      </c>
      <c r="C1502" s="7">
        <f>VLOOKUP(A1502,Data!$A$2:$L$4115,12,FALSE)</f>
        <v>24</v>
      </c>
      <c r="E1502" s="7">
        <v>4084</v>
      </c>
      <c r="F1502" s="7" t="str">
        <f>VLOOKUP(E1502,Data!$A$2:$L$4115,6,FALSE)</f>
        <v>failed</v>
      </c>
      <c r="G1502" s="7">
        <f>VLOOKUP(E1502,Data!$A$2:$L$4115,12,FALSE)</f>
        <v>1</v>
      </c>
    </row>
    <row r="1503" spans="1:7" x14ac:dyDescent="0.25">
      <c r="A1503" s="7">
        <v>2981</v>
      </c>
      <c r="B1503" s="7" t="str">
        <f>VLOOKUP(A1503,Data!$A$2:$L$4115,6,FALSE)</f>
        <v>successful</v>
      </c>
      <c r="C1503" s="7">
        <f>VLOOKUP(A1503,Data!$A$2:$L$4115,12,FALSE)</f>
        <v>97</v>
      </c>
      <c r="E1503" s="7">
        <v>4085</v>
      </c>
      <c r="F1503" s="7" t="str">
        <f>VLOOKUP(E1503,Data!$A$2:$L$4115,6,FALSE)</f>
        <v>failed</v>
      </c>
      <c r="G1503" s="7">
        <f>VLOOKUP(E1503,Data!$A$2:$L$4115,12,FALSE)</f>
        <v>1</v>
      </c>
    </row>
    <row r="1504" spans="1:7" x14ac:dyDescent="0.25">
      <c r="A1504" s="7">
        <v>2982</v>
      </c>
      <c r="B1504" s="7" t="str">
        <f>VLOOKUP(A1504,Data!$A$2:$L$4115,6,FALSE)</f>
        <v>successful</v>
      </c>
      <c r="C1504" s="7">
        <f>VLOOKUP(A1504,Data!$A$2:$L$4115,12,FALSE)</f>
        <v>59</v>
      </c>
      <c r="E1504" s="7">
        <v>4086</v>
      </c>
      <c r="F1504" s="7" t="str">
        <f>VLOOKUP(E1504,Data!$A$2:$L$4115,6,FALSE)</f>
        <v>failed</v>
      </c>
      <c r="G1504" s="7">
        <f>VLOOKUP(E1504,Data!$A$2:$L$4115,12,FALSE)</f>
        <v>5</v>
      </c>
    </row>
    <row r="1505" spans="1:7" x14ac:dyDescent="0.25">
      <c r="A1505" s="7">
        <v>2983</v>
      </c>
      <c r="B1505" s="7" t="str">
        <f>VLOOKUP(A1505,Data!$A$2:$L$4115,6,FALSE)</f>
        <v>successful</v>
      </c>
      <c r="C1505" s="7">
        <f>VLOOKUP(A1505,Data!$A$2:$L$4115,12,FALSE)</f>
        <v>1095</v>
      </c>
      <c r="E1505" s="7">
        <v>4087</v>
      </c>
      <c r="F1505" s="7" t="str">
        <f>VLOOKUP(E1505,Data!$A$2:$L$4115,6,FALSE)</f>
        <v>failed</v>
      </c>
      <c r="G1505" s="7">
        <f>VLOOKUP(E1505,Data!$A$2:$L$4115,12,FALSE)</f>
        <v>0</v>
      </c>
    </row>
    <row r="1506" spans="1:7" x14ac:dyDescent="0.25">
      <c r="A1506" s="7">
        <v>2984</v>
      </c>
      <c r="B1506" s="7" t="str">
        <f>VLOOKUP(A1506,Data!$A$2:$L$4115,6,FALSE)</f>
        <v>successful</v>
      </c>
      <c r="C1506" s="7">
        <f>VLOOKUP(A1506,Data!$A$2:$L$4115,12,FALSE)</f>
        <v>218</v>
      </c>
      <c r="E1506" s="7">
        <v>4088</v>
      </c>
      <c r="F1506" s="7" t="str">
        <f>VLOOKUP(E1506,Data!$A$2:$L$4115,6,FALSE)</f>
        <v>failed</v>
      </c>
      <c r="G1506" s="7">
        <f>VLOOKUP(E1506,Data!$A$2:$L$4115,12,FALSE)</f>
        <v>3</v>
      </c>
    </row>
    <row r="1507" spans="1:7" x14ac:dyDescent="0.25">
      <c r="A1507" s="7">
        <v>2985</v>
      </c>
      <c r="B1507" s="7" t="str">
        <f>VLOOKUP(A1507,Data!$A$2:$L$4115,6,FALSE)</f>
        <v>successful</v>
      </c>
      <c r="C1507" s="7">
        <f>VLOOKUP(A1507,Data!$A$2:$L$4115,12,FALSE)</f>
        <v>111</v>
      </c>
      <c r="E1507" s="7">
        <v>4089</v>
      </c>
      <c r="F1507" s="7" t="str">
        <f>VLOOKUP(E1507,Data!$A$2:$L$4115,6,FALSE)</f>
        <v>failed</v>
      </c>
      <c r="G1507" s="7">
        <f>VLOOKUP(E1507,Data!$A$2:$L$4115,12,FALSE)</f>
        <v>8</v>
      </c>
    </row>
    <row r="1508" spans="1:7" x14ac:dyDescent="0.25">
      <c r="A1508" s="7">
        <v>2986</v>
      </c>
      <c r="B1508" s="7" t="str">
        <f>VLOOKUP(A1508,Data!$A$2:$L$4115,6,FALSE)</f>
        <v>successful</v>
      </c>
      <c r="C1508" s="7">
        <f>VLOOKUP(A1508,Data!$A$2:$L$4115,12,FALSE)</f>
        <v>56</v>
      </c>
      <c r="E1508" s="7">
        <v>4090</v>
      </c>
      <c r="F1508" s="7" t="str">
        <f>VLOOKUP(E1508,Data!$A$2:$L$4115,6,FALSE)</f>
        <v>failed</v>
      </c>
      <c r="G1508" s="7">
        <f>VLOOKUP(E1508,Data!$A$2:$L$4115,12,FALSE)</f>
        <v>3</v>
      </c>
    </row>
    <row r="1509" spans="1:7" x14ac:dyDescent="0.25">
      <c r="A1509" s="7">
        <v>2987</v>
      </c>
      <c r="B1509" s="7" t="str">
        <f>VLOOKUP(A1509,Data!$A$2:$L$4115,6,FALSE)</f>
        <v>successful</v>
      </c>
      <c r="C1509" s="7">
        <f>VLOOKUP(A1509,Data!$A$2:$L$4115,12,FALSE)</f>
        <v>265</v>
      </c>
      <c r="E1509" s="7">
        <v>4091</v>
      </c>
      <c r="F1509" s="7" t="str">
        <f>VLOOKUP(E1509,Data!$A$2:$L$4115,6,FALSE)</f>
        <v>failed</v>
      </c>
      <c r="G1509" s="7">
        <f>VLOOKUP(E1509,Data!$A$2:$L$4115,12,FALSE)</f>
        <v>8</v>
      </c>
    </row>
    <row r="1510" spans="1:7" x14ac:dyDescent="0.25">
      <c r="A1510" s="7">
        <v>2988</v>
      </c>
      <c r="B1510" s="7" t="str">
        <f>VLOOKUP(A1510,Data!$A$2:$L$4115,6,FALSE)</f>
        <v>successful</v>
      </c>
      <c r="C1510" s="7">
        <f>VLOOKUP(A1510,Data!$A$2:$L$4115,12,FALSE)</f>
        <v>28</v>
      </c>
      <c r="E1510" s="7">
        <v>4092</v>
      </c>
      <c r="F1510" s="7" t="str">
        <f>VLOOKUP(E1510,Data!$A$2:$L$4115,6,FALSE)</f>
        <v>failed</v>
      </c>
      <c r="G1510" s="7">
        <f>VLOOKUP(E1510,Data!$A$2:$L$4115,12,FALSE)</f>
        <v>1</v>
      </c>
    </row>
    <row r="1511" spans="1:7" x14ac:dyDescent="0.25">
      <c r="A1511" s="7">
        <v>2989</v>
      </c>
      <c r="B1511" s="7" t="str">
        <f>VLOOKUP(A1511,Data!$A$2:$L$4115,6,FALSE)</f>
        <v>successful</v>
      </c>
      <c r="C1511" s="7">
        <f>VLOOKUP(A1511,Data!$A$2:$L$4115,12,FALSE)</f>
        <v>364</v>
      </c>
      <c r="E1511" s="7">
        <v>4093</v>
      </c>
      <c r="F1511" s="7" t="str">
        <f>VLOOKUP(E1511,Data!$A$2:$L$4115,6,FALSE)</f>
        <v>failed</v>
      </c>
      <c r="G1511" s="7">
        <f>VLOOKUP(E1511,Data!$A$2:$L$4115,12,FALSE)</f>
        <v>4</v>
      </c>
    </row>
    <row r="1512" spans="1:7" x14ac:dyDescent="0.25">
      <c r="A1512" s="7">
        <v>2990</v>
      </c>
      <c r="B1512" s="7" t="str">
        <f>VLOOKUP(A1512,Data!$A$2:$L$4115,6,FALSE)</f>
        <v>successful</v>
      </c>
      <c r="C1512" s="7">
        <f>VLOOKUP(A1512,Data!$A$2:$L$4115,12,FALSE)</f>
        <v>27</v>
      </c>
      <c r="E1512" s="7">
        <v>4094</v>
      </c>
      <c r="F1512" s="7" t="str">
        <f>VLOOKUP(E1512,Data!$A$2:$L$4115,6,FALSE)</f>
        <v>failed</v>
      </c>
      <c r="G1512" s="7">
        <f>VLOOKUP(E1512,Data!$A$2:$L$4115,12,FALSE)</f>
        <v>8</v>
      </c>
    </row>
    <row r="1513" spans="1:7" x14ac:dyDescent="0.25">
      <c r="A1513" s="7">
        <v>2991</v>
      </c>
      <c r="B1513" s="7" t="str">
        <f>VLOOKUP(A1513,Data!$A$2:$L$4115,6,FALSE)</f>
        <v>successful</v>
      </c>
      <c r="C1513" s="7">
        <f>VLOOKUP(A1513,Data!$A$2:$L$4115,12,FALSE)</f>
        <v>93</v>
      </c>
      <c r="E1513" s="7">
        <v>4095</v>
      </c>
      <c r="F1513" s="7" t="str">
        <f>VLOOKUP(E1513,Data!$A$2:$L$4115,6,FALSE)</f>
        <v>failed</v>
      </c>
      <c r="G1513" s="7">
        <f>VLOOKUP(E1513,Data!$A$2:$L$4115,12,FALSE)</f>
        <v>1</v>
      </c>
    </row>
    <row r="1514" spans="1:7" x14ac:dyDescent="0.25">
      <c r="A1514" s="7">
        <v>2992</v>
      </c>
      <c r="B1514" s="7" t="str">
        <f>VLOOKUP(A1514,Data!$A$2:$L$4115,6,FALSE)</f>
        <v>successful</v>
      </c>
      <c r="C1514" s="7">
        <f>VLOOKUP(A1514,Data!$A$2:$L$4115,12,FALSE)</f>
        <v>64</v>
      </c>
      <c r="E1514" s="7">
        <v>4096</v>
      </c>
      <c r="F1514" s="7" t="str">
        <f>VLOOKUP(E1514,Data!$A$2:$L$4115,6,FALSE)</f>
        <v>failed</v>
      </c>
      <c r="G1514" s="7">
        <f>VLOOKUP(E1514,Data!$A$2:$L$4115,12,FALSE)</f>
        <v>5</v>
      </c>
    </row>
    <row r="1515" spans="1:7" x14ac:dyDescent="0.25">
      <c r="A1515" s="7">
        <v>2993</v>
      </c>
      <c r="B1515" s="7" t="str">
        <f>VLOOKUP(A1515,Data!$A$2:$L$4115,6,FALSE)</f>
        <v>successful</v>
      </c>
      <c r="C1515" s="7">
        <f>VLOOKUP(A1515,Data!$A$2:$L$4115,12,FALSE)</f>
        <v>22</v>
      </c>
      <c r="E1515" s="7">
        <v>4097</v>
      </c>
      <c r="F1515" s="7" t="str">
        <f>VLOOKUP(E1515,Data!$A$2:$L$4115,6,FALSE)</f>
        <v>failed</v>
      </c>
      <c r="G1515" s="7">
        <f>VLOOKUP(E1515,Data!$A$2:$L$4115,12,FALSE)</f>
        <v>0</v>
      </c>
    </row>
    <row r="1516" spans="1:7" x14ac:dyDescent="0.25">
      <c r="A1516" s="7">
        <v>2994</v>
      </c>
      <c r="B1516" s="7" t="str">
        <f>VLOOKUP(A1516,Data!$A$2:$L$4115,6,FALSE)</f>
        <v>successful</v>
      </c>
      <c r="C1516" s="7">
        <f>VLOOKUP(A1516,Data!$A$2:$L$4115,12,FALSE)</f>
        <v>59</v>
      </c>
      <c r="E1516" s="7">
        <v>4098</v>
      </c>
      <c r="F1516" s="7" t="str">
        <f>VLOOKUP(E1516,Data!$A$2:$L$4115,6,FALSE)</f>
        <v>failed</v>
      </c>
      <c r="G1516" s="7">
        <f>VLOOKUP(E1516,Data!$A$2:$L$4115,12,FALSE)</f>
        <v>0</v>
      </c>
    </row>
    <row r="1517" spans="1:7" x14ac:dyDescent="0.25">
      <c r="A1517" s="7">
        <v>2995</v>
      </c>
      <c r="B1517" s="7" t="str">
        <f>VLOOKUP(A1517,Data!$A$2:$L$4115,6,FALSE)</f>
        <v>successful</v>
      </c>
      <c r="C1517" s="7">
        <f>VLOOKUP(A1517,Data!$A$2:$L$4115,12,FALSE)</f>
        <v>249</v>
      </c>
      <c r="E1517" s="7">
        <v>4099</v>
      </c>
      <c r="F1517" s="7" t="str">
        <f>VLOOKUP(E1517,Data!$A$2:$L$4115,6,FALSE)</f>
        <v>failed</v>
      </c>
      <c r="G1517" s="7">
        <f>VLOOKUP(E1517,Data!$A$2:$L$4115,12,FALSE)</f>
        <v>1</v>
      </c>
    </row>
    <row r="1518" spans="1:7" x14ac:dyDescent="0.25">
      <c r="A1518" s="7">
        <v>2996</v>
      </c>
      <c r="B1518" s="7" t="str">
        <f>VLOOKUP(A1518,Data!$A$2:$L$4115,6,FALSE)</f>
        <v>successful</v>
      </c>
      <c r="C1518" s="7">
        <f>VLOOKUP(A1518,Data!$A$2:$L$4115,12,FALSE)</f>
        <v>392</v>
      </c>
      <c r="E1518" s="7">
        <v>4100</v>
      </c>
      <c r="F1518" s="7" t="str">
        <f>VLOOKUP(E1518,Data!$A$2:$L$4115,6,FALSE)</f>
        <v>failed</v>
      </c>
      <c r="G1518" s="7">
        <f>VLOOKUP(E1518,Data!$A$2:$L$4115,12,FALSE)</f>
        <v>0</v>
      </c>
    </row>
    <row r="1519" spans="1:7" x14ac:dyDescent="0.25">
      <c r="A1519" s="7">
        <v>2997</v>
      </c>
      <c r="B1519" s="7" t="str">
        <f>VLOOKUP(A1519,Data!$A$2:$L$4115,6,FALSE)</f>
        <v>successful</v>
      </c>
      <c r="C1519" s="7">
        <f>VLOOKUP(A1519,Data!$A$2:$L$4115,12,FALSE)</f>
        <v>115</v>
      </c>
      <c r="E1519" s="7">
        <v>4101</v>
      </c>
      <c r="F1519" s="7" t="str">
        <f>VLOOKUP(E1519,Data!$A$2:$L$4115,6,FALSE)</f>
        <v>failed</v>
      </c>
      <c r="G1519" s="7">
        <f>VLOOKUP(E1519,Data!$A$2:$L$4115,12,FALSE)</f>
        <v>0</v>
      </c>
    </row>
    <row r="1520" spans="1:7" x14ac:dyDescent="0.25">
      <c r="A1520" s="7">
        <v>2998</v>
      </c>
      <c r="B1520" s="7" t="str">
        <f>VLOOKUP(A1520,Data!$A$2:$L$4115,6,FALSE)</f>
        <v>successful</v>
      </c>
      <c r="C1520" s="7">
        <f>VLOOKUP(A1520,Data!$A$2:$L$4115,12,FALSE)</f>
        <v>433</v>
      </c>
      <c r="E1520" s="7">
        <v>4102</v>
      </c>
      <c r="F1520" s="7" t="str">
        <f>VLOOKUP(E1520,Data!$A$2:$L$4115,6,FALSE)</f>
        <v>failed</v>
      </c>
      <c r="G1520" s="7">
        <f>VLOOKUP(E1520,Data!$A$2:$L$4115,12,FALSE)</f>
        <v>6</v>
      </c>
    </row>
    <row r="1521" spans="1:7" x14ac:dyDescent="0.25">
      <c r="A1521" s="7">
        <v>2999</v>
      </c>
      <c r="B1521" s="7" t="str">
        <f>VLOOKUP(A1521,Data!$A$2:$L$4115,6,FALSE)</f>
        <v>successful</v>
      </c>
      <c r="C1521" s="7">
        <f>VLOOKUP(A1521,Data!$A$2:$L$4115,12,FALSE)</f>
        <v>20</v>
      </c>
      <c r="E1521" s="7">
        <v>4103</v>
      </c>
      <c r="F1521" s="7" t="str">
        <f>VLOOKUP(E1521,Data!$A$2:$L$4115,6,FALSE)</f>
        <v>failed</v>
      </c>
      <c r="G1521" s="7">
        <f>VLOOKUP(E1521,Data!$A$2:$L$4115,12,FALSE)</f>
        <v>6</v>
      </c>
    </row>
    <row r="1522" spans="1:7" x14ac:dyDescent="0.25">
      <c r="A1522" s="7">
        <v>3000</v>
      </c>
      <c r="B1522" s="7" t="str">
        <f>VLOOKUP(A1522,Data!$A$2:$L$4115,6,FALSE)</f>
        <v>successful</v>
      </c>
      <c r="C1522" s="7">
        <f>VLOOKUP(A1522,Data!$A$2:$L$4115,12,FALSE)</f>
        <v>8</v>
      </c>
      <c r="E1522" s="7">
        <v>4104</v>
      </c>
      <c r="F1522" s="7" t="str">
        <f>VLOOKUP(E1522,Data!$A$2:$L$4115,6,FALSE)</f>
        <v>failed</v>
      </c>
      <c r="G1522" s="7">
        <f>VLOOKUP(E1522,Data!$A$2:$L$4115,12,FALSE)</f>
        <v>14</v>
      </c>
    </row>
    <row r="1523" spans="1:7" x14ac:dyDescent="0.25">
      <c r="A1523" s="7">
        <v>3001</v>
      </c>
      <c r="B1523" s="7" t="str">
        <f>VLOOKUP(A1523,Data!$A$2:$L$4115,6,FALSE)</f>
        <v>successful</v>
      </c>
      <c r="C1523" s="7">
        <f>VLOOKUP(A1523,Data!$A$2:$L$4115,12,FALSE)</f>
        <v>175</v>
      </c>
      <c r="E1523" s="7">
        <v>4105</v>
      </c>
      <c r="F1523" s="7" t="str">
        <f>VLOOKUP(E1523,Data!$A$2:$L$4115,6,FALSE)</f>
        <v>failed</v>
      </c>
      <c r="G1523" s="7">
        <f>VLOOKUP(E1523,Data!$A$2:$L$4115,12,FALSE)</f>
        <v>6</v>
      </c>
    </row>
    <row r="1524" spans="1:7" x14ac:dyDescent="0.25">
      <c r="A1524" s="7">
        <v>3002</v>
      </c>
      <c r="B1524" s="7" t="str">
        <f>VLOOKUP(A1524,Data!$A$2:$L$4115,6,FALSE)</f>
        <v>successful</v>
      </c>
      <c r="C1524" s="7">
        <f>VLOOKUP(A1524,Data!$A$2:$L$4115,12,FALSE)</f>
        <v>104</v>
      </c>
      <c r="E1524" s="7">
        <v>4106</v>
      </c>
      <c r="F1524" s="7" t="str">
        <f>VLOOKUP(E1524,Data!$A$2:$L$4115,6,FALSE)</f>
        <v>failed</v>
      </c>
      <c r="G1524" s="7">
        <f>VLOOKUP(E1524,Data!$A$2:$L$4115,12,FALSE)</f>
        <v>33</v>
      </c>
    </row>
    <row r="1525" spans="1:7" x14ac:dyDescent="0.25">
      <c r="A1525" s="7">
        <v>3003</v>
      </c>
      <c r="B1525" s="7" t="str">
        <f>VLOOKUP(A1525,Data!$A$2:$L$4115,6,FALSE)</f>
        <v>successful</v>
      </c>
      <c r="C1525" s="7">
        <f>VLOOKUP(A1525,Data!$A$2:$L$4115,12,FALSE)</f>
        <v>17</v>
      </c>
      <c r="E1525" s="7">
        <v>4107</v>
      </c>
      <c r="F1525" s="7" t="str">
        <f>VLOOKUP(E1525,Data!$A$2:$L$4115,6,FALSE)</f>
        <v>failed</v>
      </c>
      <c r="G1525" s="7">
        <f>VLOOKUP(E1525,Data!$A$2:$L$4115,12,FALSE)</f>
        <v>4</v>
      </c>
    </row>
    <row r="1526" spans="1:7" x14ac:dyDescent="0.25">
      <c r="A1526" s="7">
        <v>3004</v>
      </c>
      <c r="B1526" s="7" t="str">
        <f>VLOOKUP(A1526,Data!$A$2:$L$4115,6,FALSE)</f>
        <v>successful</v>
      </c>
      <c r="C1526" s="7">
        <f>VLOOKUP(A1526,Data!$A$2:$L$4115,12,FALSE)</f>
        <v>277</v>
      </c>
      <c r="E1526" s="7">
        <v>4108</v>
      </c>
      <c r="F1526" s="7" t="str">
        <f>VLOOKUP(E1526,Data!$A$2:$L$4115,6,FALSE)</f>
        <v>failed</v>
      </c>
      <c r="G1526" s="7">
        <f>VLOOKUP(E1526,Data!$A$2:$L$4115,12,FALSE)</f>
        <v>1</v>
      </c>
    </row>
    <row r="1527" spans="1:7" x14ac:dyDescent="0.25">
      <c r="A1527" s="7">
        <v>3005</v>
      </c>
      <c r="B1527" s="7" t="str">
        <f>VLOOKUP(A1527,Data!$A$2:$L$4115,6,FALSE)</f>
        <v>successful</v>
      </c>
      <c r="C1527" s="7">
        <f>VLOOKUP(A1527,Data!$A$2:$L$4115,12,FALSE)</f>
        <v>118</v>
      </c>
      <c r="E1527" s="7">
        <v>4109</v>
      </c>
      <c r="F1527" s="7" t="str">
        <f>VLOOKUP(E1527,Data!$A$2:$L$4115,6,FALSE)</f>
        <v>failed</v>
      </c>
      <c r="G1527" s="7">
        <f>VLOOKUP(E1527,Data!$A$2:$L$4115,12,FALSE)</f>
        <v>0</v>
      </c>
    </row>
    <row r="1528" spans="1:7" x14ac:dyDescent="0.25">
      <c r="A1528" s="7">
        <v>3006</v>
      </c>
      <c r="B1528" s="7" t="str">
        <f>VLOOKUP(A1528,Data!$A$2:$L$4115,6,FALSE)</f>
        <v>successful</v>
      </c>
      <c r="C1528" s="7">
        <f>VLOOKUP(A1528,Data!$A$2:$L$4115,12,FALSE)</f>
        <v>97</v>
      </c>
      <c r="E1528" s="7">
        <v>4110</v>
      </c>
      <c r="F1528" s="7" t="str">
        <f>VLOOKUP(E1528,Data!$A$2:$L$4115,6,FALSE)</f>
        <v>failed</v>
      </c>
      <c r="G1528" s="7">
        <f>VLOOKUP(E1528,Data!$A$2:$L$4115,12,FALSE)</f>
        <v>6</v>
      </c>
    </row>
    <row r="1529" spans="1:7" x14ac:dyDescent="0.25">
      <c r="A1529" s="7">
        <v>3007</v>
      </c>
      <c r="B1529" s="7" t="str">
        <f>VLOOKUP(A1529,Data!$A$2:$L$4115,6,FALSE)</f>
        <v>successful</v>
      </c>
      <c r="C1529" s="7">
        <f>VLOOKUP(A1529,Data!$A$2:$L$4115,12,FALSE)</f>
        <v>20</v>
      </c>
      <c r="E1529" s="7">
        <v>4111</v>
      </c>
      <c r="F1529" s="7" t="str">
        <f>VLOOKUP(E1529,Data!$A$2:$L$4115,6,FALSE)</f>
        <v>failed</v>
      </c>
      <c r="G1529" s="7">
        <f>VLOOKUP(E1529,Data!$A$2:$L$4115,12,FALSE)</f>
        <v>6</v>
      </c>
    </row>
    <row r="1530" spans="1:7" x14ac:dyDescent="0.25">
      <c r="A1530" s="7">
        <v>3008</v>
      </c>
      <c r="B1530" s="7" t="str">
        <f>VLOOKUP(A1530,Data!$A$2:$L$4115,6,FALSE)</f>
        <v>successful</v>
      </c>
      <c r="C1530" s="7">
        <f>VLOOKUP(A1530,Data!$A$2:$L$4115,12,FALSE)</f>
        <v>26</v>
      </c>
      <c r="E1530" s="7">
        <v>4112</v>
      </c>
      <c r="F1530" s="7" t="str">
        <f>VLOOKUP(E1530,Data!$A$2:$L$4115,6,FALSE)</f>
        <v>failed</v>
      </c>
      <c r="G1530" s="7">
        <f>VLOOKUP(E1530,Data!$A$2:$L$4115,12,FALSE)</f>
        <v>1</v>
      </c>
    </row>
    <row r="1531" spans="1:7" x14ac:dyDescent="0.25">
      <c r="A1531" s="7">
        <v>3009</v>
      </c>
      <c r="B1531" s="7" t="str">
        <f>VLOOKUP(A1531,Data!$A$2:$L$4115,6,FALSE)</f>
        <v>successful</v>
      </c>
      <c r="C1531" s="7">
        <f>VLOOKUP(A1531,Data!$A$2:$L$4115,12,FALSE)</f>
        <v>128</v>
      </c>
      <c r="E1531" s="7">
        <v>4113</v>
      </c>
      <c r="F1531" s="7" t="str">
        <f>VLOOKUP(E1531,Data!$A$2:$L$4115,6,FALSE)</f>
        <v>failed</v>
      </c>
      <c r="G1531" s="7">
        <f>VLOOKUP(E1531,Data!$A$2:$L$4115,12,FALSE)</f>
        <v>3</v>
      </c>
    </row>
    <row r="1532" spans="1:7" x14ac:dyDescent="0.25">
      <c r="A1532" s="7">
        <v>3010</v>
      </c>
      <c r="B1532" s="7" t="str">
        <f>VLOOKUP(A1532,Data!$A$2:$L$4115,6,FALSE)</f>
        <v>successful</v>
      </c>
      <c r="C1532" s="7">
        <f>VLOOKUP(A1532,Data!$A$2:$L$4115,12,FALSE)</f>
        <v>15</v>
      </c>
    </row>
    <row r="1533" spans="1:7" x14ac:dyDescent="0.25">
      <c r="A1533" s="7">
        <v>3011</v>
      </c>
      <c r="B1533" s="7" t="str">
        <f>VLOOKUP(A1533,Data!$A$2:$L$4115,6,FALSE)</f>
        <v>successful</v>
      </c>
      <c r="C1533" s="7">
        <f>VLOOKUP(A1533,Data!$A$2:$L$4115,12,FALSE)</f>
        <v>25</v>
      </c>
    </row>
    <row r="1534" spans="1:7" x14ac:dyDescent="0.25">
      <c r="A1534" s="7">
        <v>3012</v>
      </c>
      <c r="B1534" s="7" t="str">
        <f>VLOOKUP(A1534,Data!$A$2:$L$4115,6,FALSE)</f>
        <v>successful</v>
      </c>
      <c r="C1534" s="7">
        <f>VLOOKUP(A1534,Data!$A$2:$L$4115,12,FALSE)</f>
        <v>55</v>
      </c>
    </row>
    <row r="1535" spans="1:7" x14ac:dyDescent="0.25">
      <c r="A1535" s="7">
        <v>3013</v>
      </c>
      <c r="B1535" s="7" t="str">
        <f>VLOOKUP(A1535,Data!$A$2:$L$4115,6,FALSE)</f>
        <v>successful</v>
      </c>
      <c r="C1535" s="7">
        <f>VLOOKUP(A1535,Data!$A$2:$L$4115,12,FALSE)</f>
        <v>107</v>
      </c>
    </row>
    <row r="1536" spans="1:7" x14ac:dyDescent="0.25">
      <c r="A1536" s="7">
        <v>3014</v>
      </c>
      <c r="B1536" s="7" t="str">
        <f>VLOOKUP(A1536,Data!$A$2:$L$4115,6,FALSE)</f>
        <v>successful</v>
      </c>
      <c r="C1536" s="7">
        <f>VLOOKUP(A1536,Data!$A$2:$L$4115,12,FALSE)</f>
        <v>557</v>
      </c>
    </row>
    <row r="1537" spans="1:3" x14ac:dyDescent="0.25">
      <c r="A1537" s="7">
        <v>3015</v>
      </c>
      <c r="B1537" s="7" t="str">
        <f>VLOOKUP(A1537,Data!$A$2:$L$4115,6,FALSE)</f>
        <v>successful</v>
      </c>
      <c r="C1537" s="7">
        <f>VLOOKUP(A1537,Data!$A$2:$L$4115,12,FALSE)</f>
        <v>40</v>
      </c>
    </row>
    <row r="1538" spans="1:3" x14ac:dyDescent="0.25">
      <c r="A1538" s="7">
        <v>3016</v>
      </c>
      <c r="B1538" s="7" t="str">
        <f>VLOOKUP(A1538,Data!$A$2:$L$4115,6,FALSE)</f>
        <v>successful</v>
      </c>
      <c r="C1538" s="7">
        <f>VLOOKUP(A1538,Data!$A$2:$L$4115,12,FALSE)</f>
        <v>36</v>
      </c>
    </row>
    <row r="1539" spans="1:3" x14ac:dyDescent="0.25">
      <c r="A1539" s="7">
        <v>3017</v>
      </c>
      <c r="B1539" s="7" t="str">
        <f>VLOOKUP(A1539,Data!$A$2:$L$4115,6,FALSE)</f>
        <v>successful</v>
      </c>
      <c r="C1539" s="7">
        <f>VLOOKUP(A1539,Data!$A$2:$L$4115,12,FALSE)</f>
        <v>159</v>
      </c>
    </row>
    <row r="1540" spans="1:3" x14ac:dyDescent="0.25">
      <c r="A1540" s="7">
        <v>3018</v>
      </c>
      <c r="B1540" s="7" t="str">
        <f>VLOOKUP(A1540,Data!$A$2:$L$4115,6,FALSE)</f>
        <v>successful</v>
      </c>
      <c r="C1540" s="7">
        <f>VLOOKUP(A1540,Data!$A$2:$L$4115,12,FALSE)</f>
        <v>41</v>
      </c>
    </row>
    <row r="1541" spans="1:3" x14ac:dyDescent="0.25">
      <c r="A1541" s="7">
        <v>3019</v>
      </c>
      <c r="B1541" s="7" t="str">
        <f>VLOOKUP(A1541,Data!$A$2:$L$4115,6,FALSE)</f>
        <v>successful</v>
      </c>
      <c r="C1541" s="7">
        <f>VLOOKUP(A1541,Data!$A$2:$L$4115,12,FALSE)</f>
        <v>226</v>
      </c>
    </row>
    <row r="1542" spans="1:3" x14ac:dyDescent="0.25">
      <c r="A1542" s="7">
        <v>3020</v>
      </c>
      <c r="B1542" s="7" t="str">
        <f>VLOOKUP(A1542,Data!$A$2:$L$4115,6,FALSE)</f>
        <v>successful</v>
      </c>
      <c r="C1542" s="7">
        <f>VLOOKUP(A1542,Data!$A$2:$L$4115,12,FALSE)</f>
        <v>30</v>
      </c>
    </row>
    <row r="1543" spans="1:3" x14ac:dyDescent="0.25">
      <c r="A1543" s="7">
        <v>3021</v>
      </c>
      <c r="B1543" s="7" t="str">
        <f>VLOOKUP(A1543,Data!$A$2:$L$4115,6,FALSE)</f>
        <v>successful</v>
      </c>
      <c r="C1543" s="7">
        <f>VLOOKUP(A1543,Data!$A$2:$L$4115,12,FALSE)</f>
        <v>103</v>
      </c>
    </row>
    <row r="1544" spans="1:3" x14ac:dyDescent="0.25">
      <c r="A1544" s="7">
        <v>3022</v>
      </c>
      <c r="B1544" s="7" t="str">
        <f>VLOOKUP(A1544,Data!$A$2:$L$4115,6,FALSE)</f>
        <v>successful</v>
      </c>
      <c r="C1544" s="7">
        <f>VLOOKUP(A1544,Data!$A$2:$L$4115,12,FALSE)</f>
        <v>62</v>
      </c>
    </row>
    <row r="1545" spans="1:3" x14ac:dyDescent="0.25">
      <c r="A1545" s="7">
        <v>3023</v>
      </c>
      <c r="B1545" s="7" t="str">
        <f>VLOOKUP(A1545,Data!$A$2:$L$4115,6,FALSE)</f>
        <v>successful</v>
      </c>
      <c r="C1545" s="7">
        <f>VLOOKUP(A1545,Data!$A$2:$L$4115,12,FALSE)</f>
        <v>6</v>
      </c>
    </row>
    <row r="1546" spans="1:3" x14ac:dyDescent="0.25">
      <c r="A1546" s="7">
        <v>3024</v>
      </c>
      <c r="B1546" s="7" t="str">
        <f>VLOOKUP(A1546,Data!$A$2:$L$4115,6,FALSE)</f>
        <v>successful</v>
      </c>
      <c r="C1546" s="7">
        <f>VLOOKUP(A1546,Data!$A$2:$L$4115,12,FALSE)</f>
        <v>182</v>
      </c>
    </row>
    <row r="1547" spans="1:3" x14ac:dyDescent="0.25">
      <c r="A1547" s="7">
        <v>3025</v>
      </c>
      <c r="B1547" s="7" t="str">
        <f>VLOOKUP(A1547,Data!$A$2:$L$4115,6,FALSE)</f>
        <v>successful</v>
      </c>
      <c r="C1547" s="7">
        <f>VLOOKUP(A1547,Data!$A$2:$L$4115,12,FALSE)</f>
        <v>145</v>
      </c>
    </row>
    <row r="1548" spans="1:3" x14ac:dyDescent="0.25">
      <c r="A1548" s="7">
        <v>3026</v>
      </c>
      <c r="B1548" s="7" t="str">
        <f>VLOOKUP(A1548,Data!$A$2:$L$4115,6,FALSE)</f>
        <v>successful</v>
      </c>
      <c r="C1548" s="7">
        <f>VLOOKUP(A1548,Data!$A$2:$L$4115,12,FALSE)</f>
        <v>25</v>
      </c>
    </row>
    <row r="1549" spans="1:3" x14ac:dyDescent="0.25">
      <c r="A1549" s="7">
        <v>3027</v>
      </c>
      <c r="B1549" s="7" t="str">
        <f>VLOOKUP(A1549,Data!$A$2:$L$4115,6,FALSE)</f>
        <v>successful</v>
      </c>
      <c r="C1549" s="7">
        <f>VLOOKUP(A1549,Data!$A$2:$L$4115,12,FALSE)</f>
        <v>320</v>
      </c>
    </row>
    <row r="1550" spans="1:3" x14ac:dyDescent="0.25">
      <c r="A1550" s="7">
        <v>3028</v>
      </c>
      <c r="B1550" s="7" t="str">
        <f>VLOOKUP(A1550,Data!$A$2:$L$4115,6,FALSE)</f>
        <v>successful</v>
      </c>
      <c r="C1550" s="7">
        <f>VLOOKUP(A1550,Data!$A$2:$L$4115,12,FALSE)</f>
        <v>99</v>
      </c>
    </row>
    <row r="1551" spans="1:3" x14ac:dyDescent="0.25">
      <c r="A1551" s="7">
        <v>3029</v>
      </c>
      <c r="B1551" s="7" t="str">
        <f>VLOOKUP(A1551,Data!$A$2:$L$4115,6,FALSE)</f>
        <v>successful</v>
      </c>
      <c r="C1551" s="7">
        <f>VLOOKUP(A1551,Data!$A$2:$L$4115,12,FALSE)</f>
        <v>348</v>
      </c>
    </row>
    <row r="1552" spans="1:3" x14ac:dyDescent="0.25">
      <c r="A1552" s="7">
        <v>3030</v>
      </c>
      <c r="B1552" s="7" t="str">
        <f>VLOOKUP(A1552,Data!$A$2:$L$4115,6,FALSE)</f>
        <v>successful</v>
      </c>
      <c r="C1552" s="7">
        <f>VLOOKUP(A1552,Data!$A$2:$L$4115,12,FALSE)</f>
        <v>41</v>
      </c>
    </row>
    <row r="1553" spans="1:3" x14ac:dyDescent="0.25">
      <c r="A1553" s="7">
        <v>3031</v>
      </c>
      <c r="B1553" s="7" t="str">
        <f>VLOOKUP(A1553,Data!$A$2:$L$4115,6,FALSE)</f>
        <v>successful</v>
      </c>
      <c r="C1553" s="7">
        <f>VLOOKUP(A1553,Data!$A$2:$L$4115,12,FALSE)</f>
        <v>29</v>
      </c>
    </row>
    <row r="1554" spans="1:3" x14ac:dyDescent="0.25">
      <c r="A1554" s="7">
        <v>3032</v>
      </c>
      <c r="B1554" s="7" t="str">
        <f>VLOOKUP(A1554,Data!$A$2:$L$4115,6,FALSE)</f>
        <v>successful</v>
      </c>
      <c r="C1554" s="7">
        <f>VLOOKUP(A1554,Data!$A$2:$L$4115,12,FALSE)</f>
        <v>25</v>
      </c>
    </row>
    <row r="1555" spans="1:3" x14ac:dyDescent="0.25">
      <c r="A1555" s="7">
        <v>3033</v>
      </c>
      <c r="B1555" s="7" t="str">
        <f>VLOOKUP(A1555,Data!$A$2:$L$4115,6,FALSE)</f>
        <v>successful</v>
      </c>
      <c r="C1555" s="7">
        <f>VLOOKUP(A1555,Data!$A$2:$L$4115,12,FALSE)</f>
        <v>23</v>
      </c>
    </row>
    <row r="1556" spans="1:3" x14ac:dyDescent="0.25">
      <c r="A1556" s="7">
        <v>3034</v>
      </c>
      <c r="B1556" s="7" t="str">
        <f>VLOOKUP(A1556,Data!$A$2:$L$4115,6,FALSE)</f>
        <v>successful</v>
      </c>
      <c r="C1556" s="7">
        <f>VLOOKUP(A1556,Data!$A$2:$L$4115,12,FALSE)</f>
        <v>1260</v>
      </c>
    </row>
    <row r="1557" spans="1:3" x14ac:dyDescent="0.25">
      <c r="A1557" s="7">
        <v>3035</v>
      </c>
      <c r="B1557" s="7" t="str">
        <f>VLOOKUP(A1557,Data!$A$2:$L$4115,6,FALSE)</f>
        <v>successful</v>
      </c>
      <c r="C1557" s="7">
        <f>VLOOKUP(A1557,Data!$A$2:$L$4115,12,FALSE)</f>
        <v>307</v>
      </c>
    </row>
    <row r="1558" spans="1:3" x14ac:dyDescent="0.25">
      <c r="A1558" s="7">
        <v>3036</v>
      </c>
      <c r="B1558" s="7" t="str">
        <f>VLOOKUP(A1558,Data!$A$2:$L$4115,6,FALSE)</f>
        <v>successful</v>
      </c>
      <c r="C1558" s="7">
        <f>VLOOKUP(A1558,Data!$A$2:$L$4115,12,FALSE)</f>
        <v>329</v>
      </c>
    </row>
    <row r="1559" spans="1:3" x14ac:dyDescent="0.25">
      <c r="A1559" s="7">
        <v>3037</v>
      </c>
      <c r="B1559" s="7" t="str">
        <f>VLOOKUP(A1559,Data!$A$2:$L$4115,6,FALSE)</f>
        <v>successful</v>
      </c>
      <c r="C1559" s="7">
        <f>VLOOKUP(A1559,Data!$A$2:$L$4115,12,FALSE)</f>
        <v>32</v>
      </c>
    </row>
    <row r="1560" spans="1:3" x14ac:dyDescent="0.25">
      <c r="A1560" s="7">
        <v>3038</v>
      </c>
      <c r="B1560" s="7" t="str">
        <f>VLOOKUP(A1560,Data!$A$2:$L$4115,6,FALSE)</f>
        <v>successful</v>
      </c>
      <c r="C1560" s="7">
        <f>VLOOKUP(A1560,Data!$A$2:$L$4115,12,FALSE)</f>
        <v>27</v>
      </c>
    </row>
    <row r="1561" spans="1:3" x14ac:dyDescent="0.25">
      <c r="A1561" s="7">
        <v>3039</v>
      </c>
      <c r="B1561" s="7" t="str">
        <f>VLOOKUP(A1561,Data!$A$2:$L$4115,6,FALSE)</f>
        <v>successful</v>
      </c>
      <c r="C1561" s="7">
        <f>VLOOKUP(A1561,Data!$A$2:$L$4115,12,FALSE)</f>
        <v>236</v>
      </c>
    </row>
    <row r="1562" spans="1:3" x14ac:dyDescent="0.25">
      <c r="A1562" s="7">
        <v>3040</v>
      </c>
      <c r="B1562" s="7" t="str">
        <f>VLOOKUP(A1562,Data!$A$2:$L$4115,6,FALSE)</f>
        <v>successful</v>
      </c>
      <c r="C1562" s="7">
        <f>VLOOKUP(A1562,Data!$A$2:$L$4115,12,FALSE)</f>
        <v>42</v>
      </c>
    </row>
    <row r="1563" spans="1:3" x14ac:dyDescent="0.25">
      <c r="A1563" s="7">
        <v>3041</v>
      </c>
      <c r="B1563" s="7" t="str">
        <f>VLOOKUP(A1563,Data!$A$2:$L$4115,6,FALSE)</f>
        <v>successful</v>
      </c>
      <c r="C1563" s="7">
        <f>VLOOKUP(A1563,Data!$A$2:$L$4115,12,FALSE)</f>
        <v>95</v>
      </c>
    </row>
    <row r="1564" spans="1:3" x14ac:dyDescent="0.25">
      <c r="A1564" s="7">
        <v>3042</v>
      </c>
      <c r="B1564" s="7" t="str">
        <f>VLOOKUP(A1564,Data!$A$2:$L$4115,6,FALSE)</f>
        <v>successful</v>
      </c>
      <c r="C1564" s="7">
        <f>VLOOKUP(A1564,Data!$A$2:$L$4115,12,FALSE)</f>
        <v>37</v>
      </c>
    </row>
    <row r="1565" spans="1:3" x14ac:dyDescent="0.25">
      <c r="A1565" s="7">
        <v>3043</v>
      </c>
      <c r="B1565" s="7" t="str">
        <f>VLOOKUP(A1565,Data!$A$2:$L$4115,6,FALSE)</f>
        <v>successful</v>
      </c>
      <c r="C1565" s="7">
        <f>VLOOKUP(A1565,Data!$A$2:$L$4115,12,FALSE)</f>
        <v>128</v>
      </c>
    </row>
    <row r="1566" spans="1:3" x14ac:dyDescent="0.25">
      <c r="A1566" s="7">
        <v>3044</v>
      </c>
      <c r="B1566" s="7" t="str">
        <f>VLOOKUP(A1566,Data!$A$2:$L$4115,6,FALSE)</f>
        <v>successful</v>
      </c>
      <c r="C1566" s="7">
        <f>VLOOKUP(A1566,Data!$A$2:$L$4115,12,FALSE)</f>
        <v>156</v>
      </c>
    </row>
    <row r="1567" spans="1:3" x14ac:dyDescent="0.25">
      <c r="A1567" s="7">
        <v>3045</v>
      </c>
      <c r="B1567" s="7" t="str">
        <f>VLOOKUP(A1567,Data!$A$2:$L$4115,6,FALSE)</f>
        <v>successful</v>
      </c>
      <c r="C1567" s="7">
        <f>VLOOKUP(A1567,Data!$A$2:$L$4115,12,FALSE)</f>
        <v>64</v>
      </c>
    </row>
    <row r="1568" spans="1:3" x14ac:dyDescent="0.25">
      <c r="A1568" s="7">
        <v>3046</v>
      </c>
      <c r="B1568" s="7" t="str">
        <f>VLOOKUP(A1568,Data!$A$2:$L$4115,6,FALSE)</f>
        <v>successful</v>
      </c>
      <c r="C1568" s="7">
        <f>VLOOKUP(A1568,Data!$A$2:$L$4115,12,FALSE)</f>
        <v>58</v>
      </c>
    </row>
    <row r="1569" spans="1:3" x14ac:dyDescent="0.25">
      <c r="A1569" s="7">
        <v>3047</v>
      </c>
      <c r="B1569" s="7" t="str">
        <f>VLOOKUP(A1569,Data!$A$2:$L$4115,6,FALSE)</f>
        <v>successful</v>
      </c>
      <c r="C1569" s="7">
        <f>VLOOKUP(A1569,Data!$A$2:$L$4115,12,FALSE)</f>
        <v>20</v>
      </c>
    </row>
    <row r="1570" spans="1:3" x14ac:dyDescent="0.25">
      <c r="A1570" s="7">
        <v>3048</v>
      </c>
      <c r="B1570" s="7" t="str">
        <f>VLOOKUP(A1570,Data!$A$2:$L$4115,6,FALSE)</f>
        <v>successful</v>
      </c>
      <c r="C1570" s="7">
        <f>VLOOKUP(A1570,Data!$A$2:$L$4115,12,FALSE)</f>
        <v>47</v>
      </c>
    </row>
    <row r="1571" spans="1:3" x14ac:dyDescent="0.25">
      <c r="A1571" s="7">
        <v>3049</v>
      </c>
      <c r="B1571" s="7" t="str">
        <f>VLOOKUP(A1571,Data!$A$2:$L$4115,6,FALSE)</f>
        <v>successful</v>
      </c>
      <c r="C1571" s="7">
        <f>VLOOKUP(A1571,Data!$A$2:$L$4115,12,FALSE)</f>
        <v>54</v>
      </c>
    </row>
    <row r="1572" spans="1:3" x14ac:dyDescent="0.25">
      <c r="A1572" s="7">
        <v>3050</v>
      </c>
      <c r="B1572" s="7" t="str">
        <f>VLOOKUP(A1572,Data!$A$2:$L$4115,6,FALSE)</f>
        <v>successful</v>
      </c>
      <c r="C1572" s="7">
        <f>VLOOKUP(A1572,Data!$A$2:$L$4115,12,FALSE)</f>
        <v>9</v>
      </c>
    </row>
    <row r="1573" spans="1:3" x14ac:dyDescent="0.25">
      <c r="A1573" s="7">
        <v>3147</v>
      </c>
      <c r="B1573" s="7" t="str">
        <f>VLOOKUP(A1573,Data!$A$2:$L$4115,6,FALSE)</f>
        <v>successful</v>
      </c>
      <c r="C1573" s="7">
        <f>VLOOKUP(A1573,Data!$A$2:$L$4115,12,FALSE)</f>
        <v>213</v>
      </c>
    </row>
    <row r="1574" spans="1:3" x14ac:dyDescent="0.25">
      <c r="A1574" s="7">
        <v>3148</v>
      </c>
      <c r="B1574" s="7" t="str">
        <f>VLOOKUP(A1574,Data!$A$2:$L$4115,6,FALSE)</f>
        <v>successful</v>
      </c>
      <c r="C1574" s="7">
        <f>VLOOKUP(A1574,Data!$A$2:$L$4115,12,FALSE)</f>
        <v>57</v>
      </c>
    </row>
    <row r="1575" spans="1:3" x14ac:dyDescent="0.25">
      <c r="A1575" s="7">
        <v>3149</v>
      </c>
      <c r="B1575" s="7" t="str">
        <f>VLOOKUP(A1575,Data!$A$2:$L$4115,6,FALSE)</f>
        <v>successful</v>
      </c>
      <c r="C1575" s="7">
        <f>VLOOKUP(A1575,Data!$A$2:$L$4115,12,FALSE)</f>
        <v>25</v>
      </c>
    </row>
    <row r="1576" spans="1:3" x14ac:dyDescent="0.25">
      <c r="A1576" s="7">
        <v>3150</v>
      </c>
      <c r="B1576" s="7" t="str">
        <f>VLOOKUP(A1576,Data!$A$2:$L$4115,6,FALSE)</f>
        <v>successful</v>
      </c>
      <c r="C1576" s="7">
        <f>VLOOKUP(A1576,Data!$A$2:$L$4115,12,FALSE)</f>
        <v>104</v>
      </c>
    </row>
    <row r="1577" spans="1:3" x14ac:dyDescent="0.25">
      <c r="A1577" s="7">
        <v>3151</v>
      </c>
      <c r="B1577" s="7" t="str">
        <f>VLOOKUP(A1577,Data!$A$2:$L$4115,6,FALSE)</f>
        <v>successful</v>
      </c>
      <c r="C1577" s="7">
        <f>VLOOKUP(A1577,Data!$A$2:$L$4115,12,FALSE)</f>
        <v>34</v>
      </c>
    </row>
    <row r="1578" spans="1:3" x14ac:dyDescent="0.25">
      <c r="A1578" s="7">
        <v>3152</v>
      </c>
      <c r="B1578" s="7" t="str">
        <f>VLOOKUP(A1578,Data!$A$2:$L$4115,6,FALSE)</f>
        <v>successful</v>
      </c>
      <c r="C1578" s="7">
        <f>VLOOKUP(A1578,Data!$A$2:$L$4115,12,FALSE)</f>
        <v>67</v>
      </c>
    </row>
    <row r="1579" spans="1:3" x14ac:dyDescent="0.25">
      <c r="A1579" s="7">
        <v>3153</v>
      </c>
      <c r="B1579" s="7" t="str">
        <f>VLOOKUP(A1579,Data!$A$2:$L$4115,6,FALSE)</f>
        <v>successful</v>
      </c>
      <c r="C1579" s="7">
        <f>VLOOKUP(A1579,Data!$A$2:$L$4115,12,FALSE)</f>
        <v>241</v>
      </c>
    </row>
    <row r="1580" spans="1:3" x14ac:dyDescent="0.25">
      <c r="A1580" s="7">
        <v>3154</v>
      </c>
      <c r="B1580" s="7" t="str">
        <f>VLOOKUP(A1580,Data!$A$2:$L$4115,6,FALSE)</f>
        <v>successful</v>
      </c>
      <c r="C1580" s="7">
        <f>VLOOKUP(A1580,Data!$A$2:$L$4115,12,FALSE)</f>
        <v>123</v>
      </c>
    </row>
    <row r="1581" spans="1:3" x14ac:dyDescent="0.25">
      <c r="A1581" s="7">
        <v>3155</v>
      </c>
      <c r="B1581" s="7" t="str">
        <f>VLOOKUP(A1581,Data!$A$2:$L$4115,6,FALSE)</f>
        <v>successful</v>
      </c>
      <c r="C1581" s="7">
        <f>VLOOKUP(A1581,Data!$A$2:$L$4115,12,FALSE)</f>
        <v>302</v>
      </c>
    </row>
    <row r="1582" spans="1:3" x14ac:dyDescent="0.25">
      <c r="A1582" s="7">
        <v>3156</v>
      </c>
      <c r="B1582" s="7" t="str">
        <f>VLOOKUP(A1582,Data!$A$2:$L$4115,6,FALSE)</f>
        <v>successful</v>
      </c>
      <c r="C1582" s="7">
        <f>VLOOKUP(A1582,Data!$A$2:$L$4115,12,FALSE)</f>
        <v>89</v>
      </c>
    </row>
    <row r="1583" spans="1:3" x14ac:dyDescent="0.25">
      <c r="A1583" s="7">
        <v>3157</v>
      </c>
      <c r="B1583" s="7" t="str">
        <f>VLOOKUP(A1583,Data!$A$2:$L$4115,6,FALSE)</f>
        <v>successful</v>
      </c>
      <c r="C1583" s="7">
        <f>VLOOKUP(A1583,Data!$A$2:$L$4115,12,FALSE)</f>
        <v>41</v>
      </c>
    </row>
    <row r="1584" spans="1:3" x14ac:dyDescent="0.25">
      <c r="A1584" s="7">
        <v>3158</v>
      </c>
      <c r="B1584" s="7" t="str">
        <f>VLOOKUP(A1584,Data!$A$2:$L$4115,6,FALSE)</f>
        <v>successful</v>
      </c>
      <c r="C1584" s="7">
        <f>VLOOKUP(A1584,Data!$A$2:$L$4115,12,FALSE)</f>
        <v>69</v>
      </c>
    </row>
    <row r="1585" spans="1:3" x14ac:dyDescent="0.25">
      <c r="A1585" s="7">
        <v>3159</v>
      </c>
      <c r="B1585" s="7" t="str">
        <f>VLOOKUP(A1585,Data!$A$2:$L$4115,6,FALSE)</f>
        <v>successful</v>
      </c>
      <c r="C1585" s="7">
        <f>VLOOKUP(A1585,Data!$A$2:$L$4115,12,FALSE)</f>
        <v>52</v>
      </c>
    </row>
    <row r="1586" spans="1:3" x14ac:dyDescent="0.25">
      <c r="A1586" s="7">
        <v>3160</v>
      </c>
      <c r="B1586" s="7" t="str">
        <f>VLOOKUP(A1586,Data!$A$2:$L$4115,6,FALSE)</f>
        <v>successful</v>
      </c>
      <c r="C1586" s="7">
        <f>VLOOKUP(A1586,Data!$A$2:$L$4115,12,FALSE)</f>
        <v>57</v>
      </c>
    </row>
    <row r="1587" spans="1:3" x14ac:dyDescent="0.25">
      <c r="A1587" s="7">
        <v>3161</v>
      </c>
      <c r="B1587" s="7" t="str">
        <f>VLOOKUP(A1587,Data!$A$2:$L$4115,6,FALSE)</f>
        <v>successful</v>
      </c>
      <c r="C1587" s="7">
        <f>VLOOKUP(A1587,Data!$A$2:$L$4115,12,FALSE)</f>
        <v>74</v>
      </c>
    </row>
    <row r="1588" spans="1:3" x14ac:dyDescent="0.25">
      <c r="A1588" s="7">
        <v>3162</v>
      </c>
      <c r="B1588" s="7" t="str">
        <f>VLOOKUP(A1588,Data!$A$2:$L$4115,6,FALSE)</f>
        <v>successful</v>
      </c>
      <c r="C1588" s="7">
        <f>VLOOKUP(A1588,Data!$A$2:$L$4115,12,FALSE)</f>
        <v>63</v>
      </c>
    </row>
    <row r="1589" spans="1:3" x14ac:dyDescent="0.25">
      <c r="A1589" s="7">
        <v>3163</v>
      </c>
      <c r="B1589" s="7" t="str">
        <f>VLOOKUP(A1589,Data!$A$2:$L$4115,6,FALSE)</f>
        <v>successful</v>
      </c>
      <c r="C1589" s="7">
        <f>VLOOKUP(A1589,Data!$A$2:$L$4115,12,FALSE)</f>
        <v>72</v>
      </c>
    </row>
    <row r="1590" spans="1:3" x14ac:dyDescent="0.25">
      <c r="A1590" s="7">
        <v>3164</v>
      </c>
      <c r="B1590" s="7" t="str">
        <f>VLOOKUP(A1590,Data!$A$2:$L$4115,6,FALSE)</f>
        <v>successful</v>
      </c>
      <c r="C1590" s="7">
        <f>VLOOKUP(A1590,Data!$A$2:$L$4115,12,FALSE)</f>
        <v>71</v>
      </c>
    </row>
    <row r="1591" spans="1:3" x14ac:dyDescent="0.25">
      <c r="A1591" s="7">
        <v>3165</v>
      </c>
      <c r="B1591" s="7" t="str">
        <f>VLOOKUP(A1591,Data!$A$2:$L$4115,6,FALSE)</f>
        <v>successful</v>
      </c>
      <c r="C1591" s="7">
        <f>VLOOKUP(A1591,Data!$A$2:$L$4115,12,FALSE)</f>
        <v>21</v>
      </c>
    </row>
    <row r="1592" spans="1:3" x14ac:dyDescent="0.25">
      <c r="A1592" s="7">
        <v>3166</v>
      </c>
      <c r="B1592" s="7" t="str">
        <f>VLOOKUP(A1592,Data!$A$2:$L$4115,6,FALSE)</f>
        <v>successful</v>
      </c>
      <c r="C1592" s="7">
        <f>VLOOKUP(A1592,Data!$A$2:$L$4115,12,FALSE)</f>
        <v>930</v>
      </c>
    </row>
    <row r="1593" spans="1:3" x14ac:dyDescent="0.25">
      <c r="A1593" s="7">
        <v>3167</v>
      </c>
      <c r="B1593" s="7" t="str">
        <f>VLOOKUP(A1593,Data!$A$2:$L$4115,6,FALSE)</f>
        <v>successful</v>
      </c>
      <c r="C1593" s="7">
        <f>VLOOKUP(A1593,Data!$A$2:$L$4115,12,FALSE)</f>
        <v>55</v>
      </c>
    </row>
    <row r="1594" spans="1:3" x14ac:dyDescent="0.25">
      <c r="A1594" s="7">
        <v>3168</v>
      </c>
      <c r="B1594" s="7" t="str">
        <f>VLOOKUP(A1594,Data!$A$2:$L$4115,6,FALSE)</f>
        <v>successful</v>
      </c>
      <c r="C1594" s="7">
        <f>VLOOKUP(A1594,Data!$A$2:$L$4115,12,FALSE)</f>
        <v>61</v>
      </c>
    </row>
    <row r="1595" spans="1:3" x14ac:dyDescent="0.25">
      <c r="A1595" s="7">
        <v>3169</v>
      </c>
      <c r="B1595" s="7" t="str">
        <f>VLOOKUP(A1595,Data!$A$2:$L$4115,6,FALSE)</f>
        <v>successful</v>
      </c>
      <c r="C1595" s="7">
        <f>VLOOKUP(A1595,Data!$A$2:$L$4115,12,FALSE)</f>
        <v>82</v>
      </c>
    </row>
    <row r="1596" spans="1:3" x14ac:dyDescent="0.25">
      <c r="A1596" s="7">
        <v>3170</v>
      </c>
      <c r="B1596" s="7" t="str">
        <f>VLOOKUP(A1596,Data!$A$2:$L$4115,6,FALSE)</f>
        <v>successful</v>
      </c>
      <c r="C1596" s="7">
        <f>VLOOKUP(A1596,Data!$A$2:$L$4115,12,FALSE)</f>
        <v>71</v>
      </c>
    </row>
    <row r="1597" spans="1:3" x14ac:dyDescent="0.25">
      <c r="A1597" s="7">
        <v>3171</v>
      </c>
      <c r="B1597" s="7" t="str">
        <f>VLOOKUP(A1597,Data!$A$2:$L$4115,6,FALSE)</f>
        <v>successful</v>
      </c>
      <c r="C1597" s="7">
        <f>VLOOKUP(A1597,Data!$A$2:$L$4115,12,FALSE)</f>
        <v>117</v>
      </c>
    </row>
    <row r="1598" spans="1:3" x14ac:dyDescent="0.25">
      <c r="A1598" s="7">
        <v>3172</v>
      </c>
      <c r="B1598" s="7" t="str">
        <f>VLOOKUP(A1598,Data!$A$2:$L$4115,6,FALSE)</f>
        <v>successful</v>
      </c>
      <c r="C1598" s="7">
        <f>VLOOKUP(A1598,Data!$A$2:$L$4115,12,FALSE)</f>
        <v>29</v>
      </c>
    </row>
    <row r="1599" spans="1:3" x14ac:dyDescent="0.25">
      <c r="A1599" s="7">
        <v>3173</v>
      </c>
      <c r="B1599" s="7" t="str">
        <f>VLOOKUP(A1599,Data!$A$2:$L$4115,6,FALSE)</f>
        <v>successful</v>
      </c>
      <c r="C1599" s="7">
        <f>VLOOKUP(A1599,Data!$A$2:$L$4115,12,FALSE)</f>
        <v>74</v>
      </c>
    </row>
    <row r="1600" spans="1:3" x14ac:dyDescent="0.25">
      <c r="A1600" s="7">
        <v>3174</v>
      </c>
      <c r="B1600" s="7" t="str">
        <f>VLOOKUP(A1600,Data!$A$2:$L$4115,6,FALSE)</f>
        <v>successful</v>
      </c>
      <c r="C1600" s="7">
        <f>VLOOKUP(A1600,Data!$A$2:$L$4115,12,FALSE)</f>
        <v>23</v>
      </c>
    </row>
    <row r="1601" spans="1:3" x14ac:dyDescent="0.25">
      <c r="A1601" s="7">
        <v>3175</v>
      </c>
      <c r="B1601" s="7" t="str">
        <f>VLOOKUP(A1601,Data!$A$2:$L$4115,6,FALSE)</f>
        <v>successful</v>
      </c>
      <c r="C1601" s="7">
        <f>VLOOKUP(A1601,Data!$A$2:$L$4115,12,FALSE)</f>
        <v>60</v>
      </c>
    </row>
    <row r="1602" spans="1:3" x14ac:dyDescent="0.25">
      <c r="A1602" s="7">
        <v>3176</v>
      </c>
      <c r="B1602" s="7" t="str">
        <f>VLOOKUP(A1602,Data!$A$2:$L$4115,6,FALSE)</f>
        <v>successful</v>
      </c>
      <c r="C1602" s="7">
        <f>VLOOKUP(A1602,Data!$A$2:$L$4115,12,FALSE)</f>
        <v>55</v>
      </c>
    </row>
    <row r="1603" spans="1:3" x14ac:dyDescent="0.25">
      <c r="A1603" s="7">
        <v>3177</v>
      </c>
      <c r="B1603" s="7" t="str">
        <f>VLOOKUP(A1603,Data!$A$2:$L$4115,6,FALSE)</f>
        <v>successful</v>
      </c>
      <c r="C1603" s="7">
        <f>VLOOKUP(A1603,Data!$A$2:$L$4115,12,FALSE)</f>
        <v>51</v>
      </c>
    </row>
    <row r="1604" spans="1:3" x14ac:dyDescent="0.25">
      <c r="A1604" s="7">
        <v>3178</v>
      </c>
      <c r="B1604" s="7" t="str">
        <f>VLOOKUP(A1604,Data!$A$2:$L$4115,6,FALSE)</f>
        <v>successful</v>
      </c>
      <c r="C1604" s="7">
        <f>VLOOKUP(A1604,Data!$A$2:$L$4115,12,FALSE)</f>
        <v>78</v>
      </c>
    </row>
    <row r="1605" spans="1:3" x14ac:dyDescent="0.25">
      <c r="A1605" s="7">
        <v>3179</v>
      </c>
      <c r="B1605" s="7" t="str">
        <f>VLOOKUP(A1605,Data!$A$2:$L$4115,6,FALSE)</f>
        <v>successful</v>
      </c>
      <c r="C1605" s="7">
        <f>VLOOKUP(A1605,Data!$A$2:$L$4115,12,FALSE)</f>
        <v>62</v>
      </c>
    </row>
    <row r="1606" spans="1:3" x14ac:dyDescent="0.25">
      <c r="A1606" s="7">
        <v>3180</v>
      </c>
      <c r="B1606" s="7" t="str">
        <f>VLOOKUP(A1606,Data!$A$2:$L$4115,6,FALSE)</f>
        <v>successful</v>
      </c>
      <c r="C1606" s="7">
        <f>VLOOKUP(A1606,Data!$A$2:$L$4115,12,FALSE)</f>
        <v>45</v>
      </c>
    </row>
    <row r="1607" spans="1:3" x14ac:dyDescent="0.25">
      <c r="A1607" s="7">
        <v>3181</v>
      </c>
      <c r="B1607" s="7" t="str">
        <f>VLOOKUP(A1607,Data!$A$2:$L$4115,6,FALSE)</f>
        <v>successful</v>
      </c>
      <c r="C1607" s="7">
        <f>VLOOKUP(A1607,Data!$A$2:$L$4115,12,FALSE)</f>
        <v>15</v>
      </c>
    </row>
    <row r="1608" spans="1:3" x14ac:dyDescent="0.25">
      <c r="A1608" s="7">
        <v>3182</v>
      </c>
      <c r="B1608" s="7" t="str">
        <f>VLOOKUP(A1608,Data!$A$2:$L$4115,6,FALSE)</f>
        <v>successful</v>
      </c>
      <c r="C1608" s="7">
        <f>VLOOKUP(A1608,Data!$A$2:$L$4115,12,FALSE)</f>
        <v>151</v>
      </c>
    </row>
    <row r="1609" spans="1:3" x14ac:dyDescent="0.25">
      <c r="A1609" s="7">
        <v>3183</v>
      </c>
      <c r="B1609" s="7" t="str">
        <f>VLOOKUP(A1609,Data!$A$2:$L$4115,6,FALSE)</f>
        <v>successful</v>
      </c>
      <c r="C1609" s="7">
        <f>VLOOKUP(A1609,Data!$A$2:$L$4115,12,FALSE)</f>
        <v>68</v>
      </c>
    </row>
    <row r="1610" spans="1:3" x14ac:dyDescent="0.25">
      <c r="A1610" s="7">
        <v>3184</v>
      </c>
      <c r="B1610" s="7" t="str">
        <f>VLOOKUP(A1610,Data!$A$2:$L$4115,6,FALSE)</f>
        <v>successful</v>
      </c>
      <c r="C1610" s="7">
        <f>VLOOKUP(A1610,Data!$A$2:$L$4115,12,FALSE)</f>
        <v>46</v>
      </c>
    </row>
    <row r="1611" spans="1:3" x14ac:dyDescent="0.25">
      <c r="A1611" s="7">
        <v>3185</v>
      </c>
      <c r="B1611" s="7" t="str">
        <f>VLOOKUP(A1611,Data!$A$2:$L$4115,6,FALSE)</f>
        <v>successful</v>
      </c>
      <c r="C1611" s="7">
        <f>VLOOKUP(A1611,Data!$A$2:$L$4115,12,FALSE)</f>
        <v>24</v>
      </c>
    </row>
    <row r="1612" spans="1:3" x14ac:dyDescent="0.25">
      <c r="A1612" s="7">
        <v>3186</v>
      </c>
      <c r="B1612" s="7" t="str">
        <f>VLOOKUP(A1612,Data!$A$2:$L$4115,6,FALSE)</f>
        <v>successful</v>
      </c>
      <c r="C1612" s="7">
        <f>VLOOKUP(A1612,Data!$A$2:$L$4115,12,FALSE)</f>
        <v>70</v>
      </c>
    </row>
    <row r="1613" spans="1:3" x14ac:dyDescent="0.25">
      <c r="A1613" s="7">
        <v>3187</v>
      </c>
      <c r="B1613" s="7" t="str">
        <f>VLOOKUP(A1613,Data!$A$2:$L$4115,6,FALSE)</f>
        <v>successful</v>
      </c>
      <c r="C1613" s="7">
        <f>VLOOKUP(A1613,Data!$A$2:$L$4115,12,FALSE)</f>
        <v>244</v>
      </c>
    </row>
    <row r="1614" spans="1:3" x14ac:dyDescent="0.25">
      <c r="A1614" s="7">
        <v>3208</v>
      </c>
      <c r="B1614" s="7" t="str">
        <f>VLOOKUP(A1614,Data!$A$2:$L$4115,6,FALSE)</f>
        <v>successful</v>
      </c>
      <c r="C1614" s="7">
        <f>VLOOKUP(A1614,Data!$A$2:$L$4115,12,FALSE)</f>
        <v>82</v>
      </c>
    </row>
    <row r="1615" spans="1:3" x14ac:dyDescent="0.25">
      <c r="A1615" s="7">
        <v>3209</v>
      </c>
      <c r="B1615" s="7" t="str">
        <f>VLOOKUP(A1615,Data!$A$2:$L$4115,6,FALSE)</f>
        <v>successful</v>
      </c>
      <c r="C1615" s="7">
        <f>VLOOKUP(A1615,Data!$A$2:$L$4115,12,FALSE)</f>
        <v>226</v>
      </c>
    </row>
    <row r="1616" spans="1:3" x14ac:dyDescent="0.25">
      <c r="A1616" s="7">
        <v>3210</v>
      </c>
      <c r="B1616" s="7" t="str">
        <f>VLOOKUP(A1616,Data!$A$2:$L$4115,6,FALSE)</f>
        <v>successful</v>
      </c>
      <c r="C1616" s="7">
        <f>VLOOKUP(A1616,Data!$A$2:$L$4115,12,FALSE)</f>
        <v>60</v>
      </c>
    </row>
    <row r="1617" spans="1:3" x14ac:dyDescent="0.25">
      <c r="A1617" s="7">
        <v>3211</v>
      </c>
      <c r="B1617" s="7" t="str">
        <f>VLOOKUP(A1617,Data!$A$2:$L$4115,6,FALSE)</f>
        <v>successful</v>
      </c>
      <c r="C1617" s="7">
        <f>VLOOKUP(A1617,Data!$A$2:$L$4115,12,FALSE)</f>
        <v>322</v>
      </c>
    </row>
    <row r="1618" spans="1:3" x14ac:dyDescent="0.25">
      <c r="A1618" s="7">
        <v>3212</v>
      </c>
      <c r="B1618" s="7" t="str">
        <f>VLOOKUP(A1618,Data!$A$2:$L$4115,6,FALSE)</f>
        <v>successful</v>
      </c>
      <c r="C1618" s="7">
        <f>VLOOKUP(A1618,Data!$A$2:$L$4115,12,FALSE)</f>
        <v>94</v>
      </c>
    </row>
    <row r="1619" spans="1:3" x14ac:dyDescent="0.25">
      <c r="A1619" s="7">
        <v>3213</v>
      </c>
      <c r="B1619" s="7" t="str">
        <f>VLOOKUP(A1619,Data!$A$2:$L$4115,6,FALSE)</f>
        <v>successful</v>
      </c>
      <c r="C1619" s="7">
        <f>VLOOKUP(A1619,Data!$A$2:$L$4115,12,FALSE)</f>
        <v>47</v>
      </c>
    </row>
    <row r="1620" spans="1:3" x14ac:dyDescent="0.25">
      <c r="A1620" s="7">
        <v>3214</v>
      </c>
      <c r="B1620" s="7" t="str">
        <f>VLOOKUP(A1620,Data!$A$2:$L$4115,6,FALSE)</f>
        <v>successful</v>
      </c>
      <c r="C1620" s="7">
        <f>VLOOKUP(A1620,Data!$A$2:$L$4115,12,FALSE)</f>
        <v>115</v>
      </c>
    </row>
    <row r="1621" spans="1:3" x14ac:dyDescent="0.25">
      <c r="A1621" s="7">
        <v>3215</v>
      </c>
      <c r="B1621" s="7" t="str">
        <f>VLOOKUP(A1621,Data!$A$2:$L$4115,6,FALSE)</f>
        <v>successful</v>
      </c>
      <c r="C1621" s="7">
        <f>VLOOKUP(A1621,Data!$A$2:$L$4115,12,FALSE)</f>
        <v>134</v>
      </c>
    </row>
    <row r="1622" spans="1:3" x14ac:dyDescent="0.25">
      <c r="A1622" s="7">
        <v>3216</v>
      </c>
      <c r="B1622" s="7" t="str">
        <f>VLOOKUP(A1622,Data!$A$2:$L$4115,6,FALSE)</f>
        <v>successful</v>
      </c>
      <c r="C1622" s="7">
        <f>VLOOKUP(A1622,Data!$A$2:$L$4115,12,FALSE)</f>
        <v>35</v>
      </c>
    </row>
    <row r="1623" spans="1:3" x14ac:dyDescent="0.25">
      <c r="A1623" s="7">
        <v>3217</v>
      </c>
      <c r="B1623" s="7" t="str">
        <f>VLOOKUP(A1623,Data!$A$2:$L$4115,6,FALSE)</f>
        <v>successful</v>
      </c>
      <c r="C1623" s="7">
        <f>VLOOKUP(A1623,Data!$A$2:$L$4115,12,FALSE)</f>
        <v>104</v>
      </c>
    </row>
    <row r="1624" spans="1:3" x14ac:dyDescent="0.25">
      <c r="A1624" s="7">
        <v>3218</v>
      </c>
      <c r="B1624" s="7" t="str">
        <f>VLOOKUP(A1624,Data!$A$2:$L$4115,6,FALSE)</f>
        <v>successful</v>
      </c>
      <c r="C1624" s="7">
        <f>VLOOKUP(A1624,Data!$A$2:$L$4115,12,FALSE)</f>
        <v>184</v>
      </c>
    </row>
    <row r="1625" spans="1:3" x14ac:dyDescent="0.25">
      <c r="A1625" s="7">
        <v>3219</v>
      </c>
      <c r="B1625" s="7" t="str">
        <f>VLOOKUP(A1625,Data!$A$2:$L$4115,6,FALSE)</f>
        <v>successful</v>
      </c>
      <c r="C1625" s="7">
        <f>VLOOKUP(A1625,Data!$A$2:$L$4115,12,FALSE)</f>
        <v>119</v>
      </c>
    </row>
    <row r="1626" spans="1:3" x14ac:dyDescent="0.25">
      <c r="A1626" s="7">
        <v>3220</v>
      </c>
      <c r="B1626" s="7" t="str">
        <f>VLOOKUP(A1626,Data!$A$2:$L$4115,6,FALSE)</f>
        <v>successful</v>
      </c>
      <c r="C1626" s="7">
        <f>VLOOKUP(A1626,Data!$A$2:$L$4115,12,FALSE)</f>
        <v>59</v>
      </c>
    </row>
    <row r="1627" spans="1:3" x14ac:dyDescent="0.25">
      <c r="A1627" s="7">
        <v>3221</v>
      </c>
      <c r="B1627" s="7" t="str">
        <f>VLOOKUP(A1627,Data!$A$2:$L$4115,6,FALSE)</f>
        <v>successful</v>
      </c>
      <c r="C1627" s="7">
        <f>VLOOKUP(A1627,Data!$A$2:$L$4115,12,FALSE)</f>
        <v>113</v>
      </c>
    </row>
    <row r="1628" spans="1:3" x14ac:dyDescent="0.25">
      <c r="A1628" s="7">
        <v>3222</v>
      </c>
      <c r="B1628" s="7" t="str">
        <f>VLOOKUP(A1628,Data!$A$2:$L$4115,6,FALSE)</f>
        <v>successful</v>
      </c>
      <c r="C1628" s="7">
        <f>VLOOKUP(A1628,Data!$A$2:$L$4115,12,FALSE)</f>
        <v>84</v>
      </c>
    </row>
    <row r="1629" spans="1:3" x14ac:dyDescent="0.25">
      <c r="A1629" s="7">
        <v>3223</v>
      </c>
      <c r="B1629" s="7" t="str">
        <f>VLOOKUP(A1629,Data!$A$2:$L$4115,6,FALSE)</f>
        <v>successful</v>
      </c>
      <c r="C1629" s="7">
        <f>VLOOKUP(A1629,Data!$A$2:$L$4115,12,FALSE)</f>
        <v>74</v>
      </c>
    </row>
    <row r="1630" spans="1:3" x14ac:dyDescent="0.25">
      <c r="A1630" s="7">
        <v>3224</v>
      </c>
      <c r="B1630" s="7" t="str">
        <f>VLOOKUP(A1630,Data!$A$2:$L$4115,6,FALSE)</f>
        <v>successful</v>
      </c>
      <c r="C1630" s="7">
        <f>VLOOKUP(A1630,Data!$A$2:$L$4115,12,FALSE)</f>
        <v>216</v>
      </c>
    </row>
    <row r="1631" spans="1:3" x14ac:dyDescent="0.25">
      <c r="A1631" s="7">
        <v>3225</v>
      </c>
      <c r="B1631" s="7" t="str">
        <f>VLOOKUP(A1631,Data!$A$2:$L$4115,6,FALSE)</f>
        <v>successful</v>
      </c>
      <c r="C1631" s="7">
        <f>VLOOKUP(A1631,Data!$A$2:$L$4115,12,FALSE)</f>
        <v>39</v>
      </c>
    </row>
    <row r="1632" spans="1:3" x14ac:dyDescent="0.25">
      <c r="A1632" s="7">
        <v>3226</v>
      </c>
      <c r="B1632" s="7" t="str">
        <f>VLOOKUP(A1632,Data!$A$2:$L$4115,6,FALSE)</f>
        <v>successful</v>
      </c>
      <c r="C1632" s="7">
        <f>VLOOKUP(A1632,Data!$A$2:$L$4115,12,FALSE)</f>
        <v>21</v>
      </c>
    </row>
    <row r="1633" spans="1:3" x14ac:dyDescent="0.25">
      <c r="A1633" s="7">
        <v>3227</v>
      </c>
      <c r="B1633" s="7" t="str">
        <f>VLOOKUP(A1633,Data!$A$2:$L$4115,6,FALSE)</f>
        <v>successful</v>
      </c>
      <c r="C1633" s="7">
        <f>VLOOKUP(A1633,Data!$A$2:$L$4115,12,FALSE)</f>
        <v>30</v>
      </c>
    </row>
    <row r="1634" spans="1:3" x14ac:dyDescent="0.25">
      <c r="A1634" s="7">
        <v>3228</v>
      </c>
      <c r="B1634" s="7" t="str">
        <f>VLOOKUP(A1634,Data!$A$2:$L$4115,6,FALSE)</f>
        <v>successful</v>
      </c>
      <c r="C1634" s="7">
        <f>VLOOKUP(A1634,Data!$A$2:$L$4115,12,FALSE)</f>
        <v>37</v>
      </c>
    </row>
    <row r="1635" spans="1:3" x14ac:dyDescent="0.25">
      <c r="A1635" s="7">
        <v>3229</v>
      </c>
      <c r="B1635" s="7" t="str">
        <f>VLOOKUP(A1635,Data!$A$2:$L$4115,6,FALSE)</f>
        <v>successful</v>
      </c>
      <c r="C1635" s="7">
        <f>VLOOKUP(A1635,Data!$A$2:$L$4115,12,FALSE)</f>
        <v>202</v>
      </c>
    </row>
    <row r="1636" spans="1:3" x14ac:dyDescent="0.25">
      <c r="A1636" s="7">
        <v>3230</v>
      </c>
      <c r="B1636" s="7" t="str">
        <f>VLOOKUP(A1636,Data!$A$2:$L$4115,6,FALSE)</f>
        <v>successful</v>
      </c>
      <c r="C1636" s="7">
        <f>VLOOKUP(A1636,Data!$A$2:$L$4115,12,FALSE)</f>
        <v>37</v>
      </c>
    </row>
    <row r="1637" spans="1:3" x14ac:dyDescent="0.25">
      <c r="A1637" s="7">
        <v>3231</v>
      </c>
      <c r="B1637" s="7" t="str">
        <f>VLOOKUP(A1637,Data!$A$2:$L$4115,6,FALSE)</f>
        <v>successful</v>
      </c>
      <c r="C1637" s="7">
        <f>VLOOKUP(A1637,Data!$A$2:$L$4115,12,FALSE)</f>
        <v>28</v>
      </c>
    </row>
    <row r="1638" spans="1:3" x14ac:dyDescent="0.25">
      <c r="A1638" s="7">
        <v>3232</v>
      </c>
      <c r="B1638" s="7" t="str">
        <f>VLOOKUP(A1638,Data!$A$2:$L$4115,6,FALSE)</f>
        <v>successful</v>
      </c>
      <c r="C1638" s="7">
        <f>VLOOKUP(A1638,Data!$A$2:$L$4115,12,FALSE)</f>
        <v>26</v>
      </c>
    </row>
    <row r="1639" spans="1:3" x14ac:dyDescent="0.25">
      <c r="A1639" s="7">
        <v>3233</v>
      </c>
      <c r="B1639" s="7" t="str">
        <f>VLOOKUP(A1639,Data!$A$2:$L$4115,6,FALSE)</f>
        <v>successful</v>
      </c>
      <c r="C1639" s="7">
        <f>VLOOKUP(A1639,Data!$A$2:$L$4115,12,FALSE)</f>
        <v>61</v>
      </c>
    </row>
    <row r="1640" spans="1:3" x14ac:dyDescent="0.25">
      <c r="A1640" s="7">
        <v>3234</v>
      </c>
      <c r="B1640" s="7" t="str">
        <f>VLOOKUP(A1640,Data!$A$2:$L$4115,6,FALSE)</f>
        <v>successful</v>
      </c>
      <c r="C1640" s="7">
        <f>VLOOKUP(A1640,Data!$A$2:$L$4115,12,FALSE)</f>
        <v>115</v>
      </c>
    </row>
    <row r="1641" spans="1:3" x14ac:dyDescent="0.25">
      <c r="A1641" s="7">
        <v>3235</v>
      </c>
      <c r="B1641" s="7" t="str">
        <f>VLOOKUP(A1641,Data!$A$2:$L$4115,6,FALSE)</f>
        <v>successful</v>
      </c>
      <c r="C1641" s="7">
        <f>VLOOKUP(A1641,Data!$A$2:$L$4115,12,FALSE)</f>
        <v>181</v>
      </c>
    </row>
    <row r="1642" spans="1:3" x14ac:dyDescent="0.25">
      <c r="A1642" s="7">
        <v>3236</v>
      </c>
      <c r="B1642" s="7" t="str">
        <f>VLOOKUP(A1642,Data!$A$2:$L$4115,6,FALSE)</f>
        <v>successful</v>
      </c>
      <c r="C1642" s="7">
        <f>VLOOKUP(A1642,Data!$A$2:$L$4115,12,FALSE)</f>
        <v>110</v>
      </c>
    </row>
    <row r="1643" spans="1:3" x14ac:dyDescent="0.25">
      <c r="A1643" s="7">
        <v>3237</v>
      </c>
      <c r="B1643" s="7" t="str">
        <f>VLOOKUP(A1643,Data!$A$2:$L$4115,6,FALSE)</f>
        <v>successful</v>
      </c>
      <c r="C1643" s="7">
        <f>VLOOKUP(A1643,Data!$A$2:$L$4115,12,FALSE)</f>
        <v>269</v>
      </c>
    </row>
    <row r="1644" spans="1:3" x14ac:dyDescent="0.25">
      <c r="A1644" s="7">
        <v>3238</v>
      </c>
      <c r="B1644" s="7" t="str">
        <f>VLOOKUP(A1644,Data!$A$2:$L$4115,6,FALSE)</f>
        <v>successful</v>
      </c>
      <c r="C1644" s="7">
        <f>VLOOKUP(A1644,Data!$A$2:$L$4115,12,FALSE)</f>
        <v>79</v>
      </c>
    </row>
    <row r="1645" spans="1:3" x14ac:dyDescent="0.25">
      <c r="A1645" s="7">
        <v>3239</v>
      </c>
      <c r="B1645" s="7" t="str">
        <f>VLOOKUP(A1645,Data!$A$2:$L$4115,6,FALSE)</f>
        <v>successful</v>
      </c>
      <c r="C1645" s="7">
        <f>VLOOKUP(A1645,Data!$A$2:$L$4115,12,FALSE)</f>
        <v>104</v>
      </c>
    </row>
    <row r="1646" spans="1:3" x14ac:dyDescent="0.25">
      <c r="A1646" s="7">
        <v>3240</v>
      </c>
      <c r="B1646" s="7" t="str">
        <f>VLOOKUP(A1646,Data!$A$2:$L$4115,6,FALSE)</f>
        <v>successful</v>
      </c>
      <c r="C1646" s="7">
        <f>VLOOKUP(A1646,Data!$A$2:$L$4115,12,FALSE)</f>
        <v>34</v>
      </c>
    </row>
    <row r="1647" spans="1:3" x14ac:dyDescent="0.25">
      <c r="A1647" s="7">
        <v>3241</v>
      </c>
      <c r="B1647" s="7" t="str">
        <f>VLOOKUP(A1647,Data!$A$2:$L$4115,6,FALSE)</f>
        <v>successful</v>
      </c>
      <c r="C1647" s="7">
        <f>VLOOKUP(A1647,Data!$A$2:$L$4115,12,FALSE)</f>
        <v>167</v>
      </c>
    </row>
    <row r="1648" spans="1:3" x14ac:dyDescent="0.25">
      <c r="A1648" s="7">
        <v>3242</v>
      </c>
      <c r="B1648" s="7" t="str">
        <f>VLOOKUP(A1648,Data!$A$2:$L$4115,6,FALSE)</f>
        <v>successful</v>
      </c>
      <c r="C1648" s="7">
        <f>VLOOKUP(A1648,Data!$A$2:$L$4115,12,FALSE)</f>
        <v>183</v>
      </c>
    </row>
    <row r="1649" spans="1:3" x14ac:dyDescent="0.25">
      <c r="A1649" s="7">
        <v>3243</v>
      </c>
      <c r="B1649" s="7" t="str">
        <f>VLOOKUP(A1649,Data!$A$2:$L$4115,6,FALSE)</f>
        <v>successful</v>
      </c>
      <c r="C1649" s="7">
        <f>VLOOKUP(A1649,Data!$A$2:$L$4115,12,FALSE)</f>
        <v>71</v>
      </c>
    </row>
    <row r="1650" spans="1:3" x14ac:dyDescent="0.25">
      <c r="A1650" s="7">
        <v>3244</v>
      </c>
      <c r="B1650" s="7" t="str">
        <f>VLOOKUP(A1650,Data!$A$2:$L$4115,6,FALSE)</f>
        <v>successful</v>
      </c>
      <c r="C1650" s="7">
        <f>VLOOKUP(A1650,Data!$A$2:$L$4115,12,FALSE)</f>
        <v>69</v>
      </c>
    </row>
    <row r="1651" spans="1:3" x14ac:dyDescent="0.25">
      <c r="A1651" s="7">
        <v>3245</v>
      </c>
      <c r="B1651" s="7" t="str">
        <f>VLOOKUP(A1651,Data!$A$2:$L$4115,6,FALSE)</f>
        <v>successful</v>
      </c>
      <c r="C1651" s="7">
        <f>VLOOKUP(A1651,Data!$A$2:$L$4115,12,FALSE)</f>
        <v>270</v>
      </c>
    </row>
    <row r="1652" spans="1:3" x14ac:dyDescent="0.25">
      <c r="A1652" s="7">
        <v>3246</v>
      </c>
      <c r="B1652" s="7" t="str">
        <f>VLOOKUP(A1652,Data!$A$2:$L$4115,6,FALSE)</f>
        <v>successful</v>
      </c>
      <c r="C1652" s="7">
        <f>VLOOKUP(A1652,Data!$A$2:$L$4115,12,FALSE)</f>
        <v>193</v>
      </c>
    </row>
    <row r="1653" spans="1:3" x14ac:dyDescent="0.25">
      <c r="A1653" s="7">
        <v>3247</v>
      </c>
      <c r="B1653" s="7" t="str">
        <f>VLOOKUP(A1653,Data!$A$2:$L$4115,6,FALSE)</f>
        <v>successful</v>
      </c>
      <c r="C1653" s="7">
        <f>VLOOKUP(A1653,Data!$A$2:$L$4115,12,FALSE)</f>
        <v>57</v>
      </c>
    </row>
    <row r="1654" spans="1:3" x14ac:dyDescent="0.25">
      <c r="A1654" s="7">
        <v>3248</v>
      </c>
      <c r="B1654" s="7" t="str">
        <f>VLOOKUP(A1654,Data!$A$2:$L$4115,6,FALSE)</f>
        <v>successful</v>
      </c>
      <c r="C1654" s="7">
        <f>VLOOKUP(A1654,Data!$A$2:$L$4115,12,FALSE)</f>
        <v>200</v>
      </c>
    </row>
    <row r="1655" spans="1:3" x14ac:dyDescent="0.25">
      <c r="A1655" s="7">
        <v>3249</v>
      </c>
      <c r="B1655" s="7" t="str">
        <f>VLOOKUP(A1655,Data!$A$2:$L$4115,6,FALSE)</f>
        <v>successful</v>
      </c>
      <c r="C1655" s="7">
        <f>VLOOKUP(A1655,Data!$A$2:$L$4115,12,FALSE)</f>
        <v>88</v>
      </c>
    </row>
    <row r="1656" spans="1:3" x14ac:dyDescent="0.25">
      <c r="A1656" s="7">
        <v>3250</v>
      </c>
      <c r="B1656" s="7" t="str">
        <f>VLOOKUP(A1656,Data!$A$2:$L$4115,6,FALSE)</f>
        <v>successful</v>
      </c>
      <c r="C1656" s="7">
        <f>VLOOKUP(A1656,Data!$A$2:$L$4115,12,FALSE)</f>
        <v>213</v>
      </c>
    </row>
    <row r="1657" spans="1:3" x14ac:dyDescent="0.25">
      <c r="A1657" s="7">
        <v>3251</v>
      </c>
      <c r="B1657" s="7" t="str">
        <f>VLOOKUP(A1657,Data!$A$2:$L$4115,6,FALSE)</f>
        <v>successful</v>
      </c>
      <c r="C1657" s="7">
        <f>VLOOKUP(A1657,Data!$A$2:$L$4115,12,FALSE)</f>
        <v>20</v>
      </c>
    </row>
    <row r="1658" spans="1:3" x14ac:dyDescent="0.25">
      <c r="A1658" s="7">
        <v>3252</v>
      </c>
      <c r="B1658" s="7" t="str">
        <f>VLOOKUP(A1658,Data!$A$2:$L$4115,6,FALSE)</f>
        <v>successful</v>
      </c>
      <c r="C1658" s="7">
        <f>VLOOKUP(A1658,Data!$A$2:$L$4115,12,FALSE)</f>
        <v>50</v>
      </c>
    </row>
    <row r="1659" spans="1:3" x14ac:dyDescent="0.25">
      <c r="A1659" s="7">
        <v>3253</v>
      </c>
      <c r="B1659" s="7" t="str">
        <f>VLOOKUP(A1659,Data!$A$2:$L$4115,6,FALSE)</f>
        <v>successful</v>
      </c>
      <c r="C1659" s="7">
        <f>VLOOKUP(A1659,Data!$A$2:$L$4115,12,FALSE)</f>
        <v>115</v>
      </c>
    </row>
    <row r="1660" spans="1:3" x14ac:dyDescent="0.25">
      <c r="A1660" s="7">
        <v>3254</v>
      </c>
      <c r="B1660" s="7" t="str">
        <f>VLOOKUP(A1660,Data!$A$2:$L$4115,6,FALSE)</f>
        <v>successful</v>
      </c>
      <c r="C1660" s="7">
        <f>VLOOKUP(A1660,Data!$A$2:$L$4115,12,FALSE)</f>
        <v>186</v>
      </c>
    </row>
    <row r="1661" spans="1:3" x14ac:dyDescent="0.25">
      <c r="A1661" s="7">
        <v>3255</v>
      </c>
      <c r="B1661" s="7" t="str">
        <f>VLOOKUP(A1661,Data!$A$2:$L$4115,6,FALSE)</f>
        <v>successful</v>
      </c>
      <c r="C1661" s="7">
        <f>VLOOKUP(A1661,Data!$A$2:$L$4115,12,FALSE)</f>
        <v>18</v>
      </c>
    </row>
    <row r="1662" spans="1:3" x14ac:dyDescent="0.25">
      <c r="A1662" s="7">
        <v>3256</v>
      </c>
      <c r="B1662" s="7" t="str">
        <f>VLOOKUP(A1662,Data!$A$2:$L$4115,6,FALSE)</f>
        <v>successful</v>
      </c>
      <c r="C1662" s="7">
        <f>VLOOKUP(A1662,Data!$A$2:$L$4115,12,FALSE)</f>
        <v>176</v>
      </c>
    </row>
    <row r="1663" spans="1:3" x14ac:dyDescent="0.25">
      <c r="A1663" s="7">
        <v>3257</v>
      </c>
      <c r="B1663" s="7" t="str">
        <f>VLOOKUP(A1663,Data!$A$2:$L$4115,6,FALSE)</f>
        <v>successful</v>
      </c>
      <c r="C1663" s="7">
        <f>VLOOKUP(A1663,Data!$A$2:$L$4115,12,FALSE)</f>
        <v>41</v>
      </c>
    </row>
    <row r="1664" spans="1:3" x14ac:dyDescent="0.25">
      <c r="A1664" s="7">
        <v>3258</v>
      </c>
      <c r="B1664" s="7" t="str">
        <f>VLOOKUP(A1664,Data!$A$2:$L$4115,6,FALSE)</f>
        <v>successful</v>
      </c>
      <c r="C1664" s="7">
        <f>VLOOKUP(A1664,Data!$A$2:$L$4115,12,FALSE)</f>
        <v>75</v>
      </c>
    </row>
    <row r="1665" spans="1:3" x14ac:dyDescent="0.25">
      <c r="A1665" s="7">
        <v>3259</v>
      </c>
      <c r="B1665" s="7" t="str">
        <f>VLOOKUP(A1665,Data!$A$2:$L$4115,6,FALSE)</f>
        <v>successful</v>
      </c>
      <c r="C1665" s="7">
        <f>VLOOKUP(A1665,Data!$A$2:$L$4115,12,FALSE)</f>
        <v>97</v>
      </c>
    </row>
    <row r="1666" spans="1:3" x14ac:dyDescent="0.25">
      <c r="A1666" s="7">
        <v>3260</v>
      </c>
      <c r="B1666" s="7" t="str">
        <f>VLOOKUP(A1666,Data!$A$2:$L$4115,6,FALSE)</f>
        <v>successful</v>
      </c>
      <c r="C1666" s="7">
        <f>VLOOKUP(A1666,Data!$A$2:$L$4115,12,FALSE)</f>
        <v>73</v>
      </c>
    </row>
    <row r="1667" spans="1:3" x14ac:dyDescent="0.25">
      <c r="A1667" s="7">
        <v>3261</v>
      </c>
      <c r="B1667" s="7" t="str">
        <f>VLOOKUP(A1667,Data!$A$2:$L$4115,6,FALSE)</f>
        <v>successful</v>
      </c>
      <c r="C1667" s="7">
        <f>VLOOKUP(A1667,Data!$A$2:$L$4115,12,FALSE)</f>
        <v>49</v>
      </c>
    </row>
    <row r="1668" spans="1:3" x14ac:dyDescent="0.25">
      <c r="A1668" s="7">
        <v>3262</v>
      </c>
      <c r="B1668" s="7" t="str">
        <f>VLOOKUP(A1668,Data!$A$2:$L$4115,6,FALSE)</f>
        <v>successful</v>
      </c>
      <c r="C1668" s="7">
        <f>VLOOKUP(A1668,Data!$A$2:$L$4115,12,FALSE)</f>
        <v>134</v>
      </c>
    </row>
    <row r="1669" spans="1:3" x14ac:dyDescent="0.25">
      <c r="A1669" s="7">
        <v>3263</v>
      </c>
      <c r="B1669" s="7" t="str">
        <f>VLOOKUP(A1669,Data!$A$2:$L$4115,6,FALSE)</f>
        <v>successful</v>
      </c>
      <c r="C1669" s="7">
        <f>VLOOKUP(A1669,Data!$A$2:$L$4115,12,FALSE)</f>
        <v>68</v>
      </c>
    </row>
    <row r="1670" spans="1:3" x14ac:dyDescent="0.25">
      <c r="A1670" s="7">
        <v>3264</v>
      </c>
      <c r="B1670" s="7" t="str">
        <f>VLOOKUP(A1670,Data!$A$2:$L$4115,6,FALSE)</f>
        <v>successful</v>
      </c>
      <c r="C1670" s="7">
        <f>VLOOKUP(A1670,Data!$A$2:$L$4115,12,FALSE)</f>
        <v>49</v>
      </c>
    </row>
    <row r="1671" spans="1:3" x14ac:dyDescent="0.25">
      <c r="A1671" s="7">
        <v>3265</v>
      </c>
      <c r="B1671" s="7" t="str">
        <f>VLOOKUP(A1671,Data!$A$2:$L$4115,6,FALSE)</f>
        <v>successful</v>
      </c>
      <c r="C1671" s="7">
        <f>VLOOKUP(A1671,Data!$A$2:$L$4115,12,FALSE)</f>
        <v>63</v>
      </c>
    </row>
    <row r="1672" spans="1:3" x14ac:dyDescent="0.25">
      <c r="A1672" s="7">
        <v>3266</v>
      </c>
      <c r="B1672" s="7" t="str">
        <f>VLOOKUP(A1672,Data!$A$2:$L$4115,6,FALSE)</f>
        <v>successful</v>
      </c>
      <c r="C1672" s="7">
        <f>VLOOKUP(A1672,Data!$A$2:$L$4115,12,FALSE)</f>
        <v>163</v>
      </c>
    </row>
    <row r="1673" spans="1:3" x14ac:dyDescent="0.25">
      <c r="A1673" s="7">
        <v>3267</v>
      </c>
      <c r="B1673" s="7" t="str">
        <f>VLOOKUP(A1673,Data!$A$2:$L$4115,6,FALSE)</f>
        <v>successful</v>
      </c>
      <c r="C1673" s="7">
        <f>VLOOKUP(A1673,Data!$A$2:$L$4115,12,FALSE)</f>
        <v>288</v>
      </c>
    </row>
    <row r="1674" spans="1:3" x14ac:dyDescent="0.25">
      <c r="A1674" s="7">
        <v>3268</v>
      </c>
      <c r="B1674" s="7" t="str">
        <f>VLOOKUP(A1674,Data!$A$2:$L$4115,6,FALSE)</f>
        <v>successful</v>
      </c>
      <c r="C1674" s="7">
        <f>VLOOKUP(A1674,Data!$A$2:$L$4115,12,FALSE)</f>
        <v>42</v>
      </c>
    </row>
    <row r="1675" spans="1:3" x14ac:dyDescent="0.25">
      <c r="A1675" s="7">
        <v>3269</v>
      </c>
      <c r="B1675" s="7" t="str">
        <f>VLOOKUP(A1675,Data!$A$2:$L$4115,6,FALSE)</f>
        <v>successful</v>
      </c>
      <c r="C1675" s="7">
        <f>VLOOKUP(A1675,Data!$A$2:$L$4115,12,FALSE)</f>
        <v>70</v>
      </c>
    </row>
    <row r="1676" spans="1:3" x14ac:dyDescent="0.25">
      <c r="A1676" s="7">
        <v>3270</v>
      </c>
      <c r="B1676" s="7" t="str">
        <f>VLOOKUP(A1676,Data!$A$2:$L$4115,6,FALSE)</f>
        <v>successful</v>
      </c>
      <c r="C1676" s="7">
        <f>VLOOKUP(A1676,Data!$A$2:$L$4115,12,FALSE)</f>
        <v>30</v>
      </c>
    </row>
    <row r="1677" spans="1:3" x14ac:dyDescent="0.25">
      <c r="A1677" s="7">
        <v>3271</v>
      </c>
      <c r="B1677" s="7" t="str">
        <f>VLOOKUP(A1677,Data!$A$2:$L$4115,6,FALSE)</f>
        <v>successful</v>
      </c>
      <c r="C1677" s="7">
        <f>VLOOKUP(A1677,Data!$A$2:$L$4115,12,FALSE)</f>
        <v>51</v>
      </c>
    </row>
    <row r="1678" spans="1:3" x14ac:dyDescent="0.25">
      <c r="A1678" s="7">
        <v>3272</v>
      </c>
      <c r="B1678" s="7" t="str">
        <f>VLOOKUP(A1678,Data!$A$2:$L$4115,6,FALSE)</f>
        <v>successful</v>
      </c>
      <c r="C1678" s="7">
        <f>VLOOKUP(A1678,Data!$A$2:$L$4115,12,FALSE)</f>
        <v>145</v>
      </c>
    </row>
    <row r="1679" spans="1:3" x14ac:dyDescent="0.25">
      <c r="A1679" s="7">
        <v>3273</v>
      </c>
      <c r="B1679" s="7" t="str">
        <f>VLOOKUP(A1679,Data!$A$2:$L$4115,6,FALSE)</f>
        <v>successful</v>
      </c>
      <c r="C1679" s="7">
        <f>VLOOKUP(A1679,Data!$A$2:$L$4115,12,FALSE)</f>
        <v>21</v>
      </c>
    </row>
    <row r="1680" spans="1:3" x14ac:dyDescent="0.25">
      <c r="A1680" s="7">
        <v>3274</v>
      </c>
      <c r="B1680" s="7" t="str">
        <f>VLOOKUP(A1680,Data!$A$2:$L$4115,6,FALSE)</f>
        <v>successful</v>
      </c>
      <c r="C1680" s="7">
        <f>VLOOKUP(A1680,Data!$A$2:$L$4115,12,FALSE)</f>
        <v>286</v>
      </c>
    </row>
    <row r="1681" spans="1:3" x14ac:dyDescent="0.25">
      <c r="A1681" s="7">
        <v>3275</v>
      </c>
      <c r="B1681" s="7" t="str">
        <f>VLOOKUP(A1681,Data!$A$2:$L$4115,6,FALSE)</f>
        <v>successful</v>
      </c>
      <c r="C1681" s="7">
        <f>VLOOKUP(A1681,Data!$A$2:$L$4115,12,FALSE)</f>
        <v>12</v>
      </c>
    </row>
    <row r="1682" spans="1:3" x14ac:dyDescent="0.25">
      <c r="A1682" s="7">
        <v>3276</v>
      </c>
      <c r="B1682" s="7" t="str">
        <f>VLOOKUP(A1682,Data!$A$2:$L$4115,6,FALSE)</f>
        <v>successful</v>
      </c>
      <c r="C1682" s="7">
        <f>VLOOKUP(A1682,Data!$A$2:$L$4115,12,FALSE)</f>
        <v>100</v>
      </c>
    </row>
    <row r="1683" spans="1:3" x14ac:dyDescent="0.25">
      <c r="A1683" s="7">
        <v>3277</v>
      </c>
      <c r="B1683" s="7" t="str">
        <f>VLOOKUP(A1683,Data!$A$2:$L$4115,6,FALSE)</f>
        <v>successful</v>
      </c>
      <c r="C1683" s="7">
        <f>VLOOKUP(A1683,Data!$A$2:$L$4115,12,FALSE)</f>
        <v>100</v>
      </c>
    </row>
    <row r="1684" spans="1:3" x14ac:dyDescent="0.25">
      <c r="A1684" s="7">
        <v>3278</v>
      </c>
      <c r="B1684" s="7" t="str">
        <f>VLOOKUP(A1684,Data!$A$2:$L$4115,6,FALSE)</f>
        <v>successful</v>
      </c>
      <c r="C1684" s="7">
        <f>VLOOKUP(A1684,Data!$A$2:$L$4115,12,FALSE)</f>
        <v>34</v>
      </c>
    </row>
    <row r="1685" spans="1:3" x14ac:dyDescent="0.25">
      <c r="A1685" s="7">
        <v>3279</v>
      </c>
      <c r="B1685" s="7" t="str">
        <f>VLOOKUP(A1685,Data!$A$2:$L$4115,6,FALSE)</f>
        <v>successful</v>
      </c>
      <c r="C1685" s="7">
        <f>VLOOKUP(A1685,Data!$A$2:$L$4115,12,FALSE)</f>
        <v>63</v>
      </c>
    </row>
    <row r="1686" spans="1:3" x14ac:dyDescent="0.25">
      <c r="A1686" s="7">
        <v>3280</v>
      </c>
      <c r="B1686" s="7" t="str">
        <f>VLOOKUP(A1686,Data!$A$2:$L$4115,6,FALSE)</f>
        <v>successful</v>
      </c>
      <c r="C1686" s="7">
        <f>VLOOKUP(A1686,Data!$A$2:$L$4115,12,FALSE)</f>
        <v>30</v>
      </c>
    </row>
    <row r="1687" spans="1:3" x14ac:dyDescent="0.25">
      <c r="A1687" s="7">
        <v>3281</v>
      </c>
      <c r="B1687" s="7" t="str">
        <f>VLOOKUP(A1687,Data!$A$2:$L$4115,6,FALSE)</f>
        <v>successful</v>
      </c>
      <c r="C1687" s="7">
        <f>VLOOKUP(A1687,Data!$A$2:$L$4115,12,FALSE)</f>
        <v>47</v>
      </c>
    </row>
    <row r="1688" spans="1:3" x14ac:dyDescent="0.25">
      <c r="A1688" s="7">
        <v>3282</v>
      </c>
      <c r="B1688" s="7" t="str">
        <f>VLOOKUP(A1688,Data!$A$2:$L$4115,6,FALSE)</f>
        <v>successful</v>
      </c>
      <c r="C1688" s="7">
        <f>VLOOKUP(A1688,Data!$A$2:$L$4115,12,FALSE)</f>
        <v>237</v>
      </c>
    </row>
    <row r="1689" spans="1:3" x14ac:dyDescent="0.25">
      <c r="A1689" s="7">
        <v>3283</v>
      </c>
      <c r="B1689" s="7" t="str">
        <f>VLOOKUP(A1689,Data!$A$2:$L$4115,6,FALSE)</f>
        <v>successful</v>
      </c>
      <c r="C1689" s="7">
        <f>VLOOKUP(A1689,Data!$A$2:$L$4115,12,FALSE)</f>
        <v>47</v>
      </c>
    </row>
    <row r="1690" spans="1:3" x14ac:dyDescent="0.25">
      <c r="A1690" s="7">
        <v>3284</v>
      </c>
      <c r="B1690" s="7" t="str">
        <f>VLOOKUP(A1690,Data!$A$2:$L$4115,6,FALSE)</f>
        <v>successful</v>
      </c>
      <c r="C1690" s="7">
        <f>VLOOKUP(A1690,Data!$A$2:$L$4115,12,FALSE)</f>
        <v>15</v>
      </c>
    </row>
    <row r="1691" spans="1:3" x14ac:dyDescent="0.25">
      <c r="A1691" s="7">
        <v>3285</v>
      </c>
      <c r="B1691" s="7" t="str">
        <f>VLOOKUP(A1691,Data!$A$2:$L$4115,6,FALSE)</f>
        <v>successful</v>
      </c>
      <c r="C1691" s="7">
        <f>VLOOKUP(A1691,Data!$A$2:$L$4115,12,FALSE)</f>
        <v>81</v>
      </c>
    </row>
    <row r="1692" spans="1:3" x14ac:dyDescent="0.25">
      <c r="A1692" s="7">
        <v>3286</v>
      </c>
      <c r="B1692" s="7" t="str">
        <f>VLOOKUP(A1692,Data!$A$2:$L$4115,6,FALSE)</f>
        <v>successful</v>
      </c>
      <c r="C1692" s="7">
        <f>VLOOKUP(A1692,Data!$A$2:$L$4115,12,FALSE)</f>
        <v>122</v>
      </c>
    </row>
    <row r="1693" spans="1:3" x14ac:dyDescent="0.25">
      <c r="A1693" s="7">
        <v>3287</v>
      </c>
      <c r="B1693" s="7" t="str">
        <f>VLOOKUP(A1693,Data!$A$2:$L$4115,6,FALSE)</f>
        <v>successful</v>
      </c>
      <c r="C1693" s="7">
        <f>VLOOKUP(A1693,Data!$A$2:$L$4115,12,FALSE)</f>
        <v>34</v>
      </c>
    </row>
    <row r="1694" spans="1:3" x14ac:dyDescent="0.25">
      <c r="A1694" s="7">
        <v>3288</v>
      </c>
      <c r="B1694" s="7" t="str">
        <f>VLOOKUP(A1694,Data!$A$2:$L$4115,6,FALSE)</f>
        <v>successful</v>
      </c>
      <c r="C1694" s="7">
        <f>VLOOKUP(A1694,Data!$A$2:$L$4115,12,FALSE)</f>
        <v>207</v>
      </c>
    </row>
    <row r="1695" spans="1:3" x14ac:dyDescent="0.25">
      <c r="A1695" s="7">
        <v>3289</v>
      </c>
      <c r="B1695" s="7" t="str">
        <f>VLOOKUP(A1695,Data!$A$2:$L$4115,6,FALSE)</f>
        <v>successful</v>
      </c>
      <c r="C1695" s="7">
        <f>VLOOKUP(A1695,Data!$A$2:$L$4115,12,FALSE)</f>
        <v>25</v>
      </c>
    </row>
    <row r="1696" spans="1:3" x14ac:dyDescent="0.25">
      <c r="A1696" s="7">
        <v>3290</v>
      </c>
      <c r="B1696" s="7" t="str">
        <f>VLOOKUP(A1696,Data!$A$2:$L$4115,6,FALSE)</f>
        <v>successful</v>
      </c>
      <c r="C1696" s="7">
        <f>VLOOKUP(A1696,Data!$A$2:$L$4115,12,FALSE)</f>
        <v>72</v>
      </c>
    </row>
    <row r="1697" spans="1:3" x14ac:dyDescent="0.25">
      <c r="A1697" s="7">
        <v>3291</v>
      </c>
      <c r="B1697" s="7" t="str">
        <f>VLOOKUP(A1697,Data!$A$2:$L$4115,6,FALSE)</f>
        <v>successful</v>
      </c>
      <c r="C1697" s="7">
        <f>VLOOKUP(A1697,Data!$A$2:$L$4115,12,FALSE)</f>
        <v>14</v>
      </c>
    </row>
    <row r="1698" spans="1:3" x14ac:dyDescent="0.25">
      <c r="A1698" s="7">
        <v>3292</v>
      </c>
      <c r="B1698" s="7" t="str">
        <f>VLOOKUP(A1698,Data!$A$2:$L$4115,6,FALSE)</f>
        <v>successful</v>
      </c>
      <c r="C1698" s="7">
        <f>VLOOKUP(A1698,Data!$A$2:$L$4115,12,FALSE)</f>
        <v>15</v>
      </c>
    </row>
    <row r="1699" spans="1:3" x14ac:dyDescent="0.25">
      <c r="A1699" s="7">
        <v>3293</v>
      </c>
      <c r="B1699" s="7" t="str">
        <f>VLOOKUP(A1699,Data!$A$2:$L$4115,6,FALSE)</f>
        <v>successful</v>
      </c>
      <c r="C1699" s="7">
        <f>VLOOKUP(A1699,Data!$A$2:$L$4115,12,FALSE)</f>
        <v>91</v>
      </c>
    </row>
    <row r="1700" spans="1:3" x14ac:dyDescent="0.25">
      <c r="A1700" s="7">
        <v>3294</v>
      </c>
      <c r="B1700" s="7" t="str">
        <f>VLOOKUP(A1700,Data!$A$2:$L$4115,6,FALSE)</f>
        <v>successful</v>
      </c>
      <c r="C1700" s="7">
        <f>VLOOKUP(A1700,Data!$A$2:$L$4115,12,FALSE)</f>
        <v>24</v>
      </c>
    </row>
    <row r="1701" spans="1:3" x14ac:dyDescent="0.25">
      <c r="A1701" s="7">
        <v>3295</v>
      </c>
      <c r="B1701" s="7" t="str">
        <f>VLOOKUP(A1701,Data!$A$2:$L$4115,6,FALSE)</f>
        <v>successful</v>
      </c>
      <c r="C1701" s="7">
        <f>VLOOKUP(A1701,Data!$A$2:$L$4115,12,FALSE)</f>
        <v>27</v>
      </c>
    </row>
    <row r="1702" spans="1:3" x14ac:dyDescent="0.25">
      <c r="A1702" s="7">
        <v>3296</v>
      </c>
      <c r="B1702" s="7" t="str">
        <f>VLOOKUP(A1702,Data!$A$2:$L$4115,6,FALSE)</f>
        <v>successful</v>
      </c>
      <c r="C1702" s="7">
        <f>VLOOKUP(A1702,Data!$A$2:$L$4115,12,FALSE)</f>
        <v>47</v>
      </c>
    </row>
    <row r="1703" spans="1:3" x14ac:dyDescent="0.25">
      <c r="A1703" s="7">
        <v>3297</v>
      </c>
      <c r="B1703" s="7" t="str">
        <f>VLOOKUP(A1703,Data!$A$2:$L$4115,6,FALSE)</f>
        <v>successful</v>
      </c>
      <c r="C1703" s="7">
        <f>VLOOKUP(A1703,Data!$A$2:$L$4115,12,FALSE)</f>
        <v>44</v>
      </c>
    </row>
    <row r="1704" spans="1:3" x14ac:dyDescent="0.25">
      <c r="A1704" s="7">
        <v>3298</v>
      </c>
      <c r="B1704" s="7" t="str">
        <f>VLOOKUP(A1704,Data!$A$2:$L$4115,6,FALSE)</f>
        <v>successful</v>
      </c>
      <c r="C1704" s="7">
        <f>VLOOKUP(A1704,Data!$A$2:$L$4115,12,FALSE)</f>
        <v>72</v>
      </c>
    </row>
    <row r="1705" spans="1:3" x14ac:dyDescent="0.25">
      <c r="A1705" s="7">
        <v>3299</v>
      </c>
      <c r="B1705" s="7" t="str">
        <f>VLOOKUP(A1705,Data!$A$2:$L$4115,6,FALSE)</f>
        <v>successful</v>
      </c>
      <c r="C1705" s="7">
        <f>VLOOKUP(A1705,Data!$A$2:$L$4115,12,FALSE)</f>
        <v>63</v>
      </c>
    </row>
    <row r="1706" spans="1:3" x14ac:dyDescent="0.25">
      <c r="A1706" s="7">
        <v>3300</v>
      </c>
      <c r="B1706" s="7" t="str">
        <f>VLOOKUP(A1706,Data!$A$2:$L$4115,6,FALSE)</f>
        <v>successful</v>
      </c>
      <c r="C1706" s="7">
        <f>VLOOKUP(A1706,Data!$A$2:$L$4115,12,FALSE)</f>
        <v>88</v>
      </c>
    </row>
    <row r="1707" spans="1:3" x14ac:dyDescent="0.25">
      <c r="A1707" s="7">
        <v>3301</v>
      </c>
      <c r="B1707" s="7" t="str">
        <f>VLOOKUP(A1707,Data!$A$2:$L$4115,6,FALSE)</f>
        <v>successful</v>
      </c>
      <c r="C1707" s="7">
        <f>VLOOKUP(A1707,Data!$A$2:$L$4115,12,FALSE)</f>
        <v>70</v>
      </c>
    </row>
    <row r="1708" spans="1:3" x14ac:dyDescent="0.25">
      <c r="A1708" s="7">
        <v>3302</v>
      </c>
      <c r="B1708" s="7" t="str">
        <f>VLOOKUP(A1708,Data!$A$2:$L$4115,6,FALSE)</f>
        <v>successful</v>
      </c>
      <c r="C1708" s="7">
        <f>VLOOKUP(A1708,Data!$A$2:$L$4115,12,FALSE)</f>
        <v>50</v>
      </c>
    </row>
    <row r="1709" spans="1:3" x14ac:dyDescent="0.25">
      <c r="A1709" s="7">
        <v>3303</v>
      </c>
      <c r="B1709" s="7" t="str">
        <f>VLOOKUP(A1709,Data!$A$2:$L$4115,6,FALSE)</f>
        <v>successful</v>
      </c>
      <c r="C1709" s="7">
        <f>VLOOKUP(A1709,Data!$A$2:$L$4115,12,FALSE)</f>
        <v>35</v>
      </c>
    </row>
    <row r="1710" spans="1:3" x14ac:dyDescent="0.25">
      <c r="A1710" s="7">
        <v>3304</v>
      </c>
      <c r="B1710" s="7" t="str">
        <f>VLOOKUP(A1710,Data!$A$2:$L$4115,6,FALSE)</f>
        <v>successful</v>
      </c>
      <c r="C1710" s="7">
        <f>VLOOKUP(A1710,Data!$A$2:$L$4115,12,FALSE)</f>
        <v>175</v>
      </c>
    </row>
    <row r="1711" spans="1:3" x14ac:dyDescent="0.25">
      <c r="A1711" s="7">
        <v>3305</v>
      </c>
      <c r="B1711" s="7" t="str">
        <f>VLOOKUP(A1711,Data!$A$2:$L$4115,6,FALSE)</f>
        <v>successful</v>
      </c>
      <c r="C1711" s="7">
        <f>VLOOKUP(A1711,Data!$A$2:$L$4115,12,FALSE)</f>
        <v>20</v>
      </c>
    </row>
    <row r="1712" spans="1:3" x14ac:dyDescent="0.25">
      <c r="A1712" s="7">
        <v>3306</v>
      </c>
      <c r="B1712" s="7" t="str">
        <f>VLOOKUP(A1712,Data!$A$2:$L$4115,6,FALSE)</f>
        <v>successful</v>
      </c>
      <c r="C1712" s="7">
        <f>VLOOKUP(A1712,Data!$A$2:$L$4115,12,FALSE)</f>
        <v>54</v>
      </c>
    </row>
    <row r="1713" spans="1:3" x14ac:dyDescent="0.25">
      <c r="A1713" s="7">
        <v>3307</v>
      </c>
      <c r="B1713" s="7" t="str">
        <f>VLOOKUP(A1713,Data!$A$2:$L$4115,6,FALSE)</f>
        <v>successful</v>
      </c>
      <c r="C1713" s="7">
        <f>VLOOKUP(A1713,Data!$A$2:$L$4115,12,FALSE)</f>
        <v>20</v>
      </c>
    </row>
    <row r="1714" spans="1:3" x14ac:dyDescent="0.25">
      <c r="A1714" s="7">
        <v>3308</v>
      </c>
      <c r="B1714" s="7" t="str">
        <f>VLOOKUP(A1714,Data!$A$2:$L$4115,6,FALSE)</f>
        <v>successful</v>
      </c>
      <c r="C1714" s="7">
        <f>VLOOKUP(A1714,Data!$A$2:$L$4115,12,FALSE)</f>
        <v>57</v>
      </c>
    </row>
    <row r="1715" spans="1:3" x14ac:dyDescent="0.25">
      <c r="A1715" s="7">
        <v>3309</v>
      </c>
      <c r="B1715" s="7" t="str">
        <f>VLOOKUP(A1715,Data!$A$2:$L$4115,6,FALSE)</f>
        <v>successful</v>
      </c>
      <c r="C1715" s="7">
        <f>VLOOKUP(A1715,Data!$A$2:$L$4115,12,FALSE)</f>
        <v>31</v>
      </c>
    </row>
    <row r="1716" spans="1:3" x14ac:dyDescent="0.25">
      <c r="A1716" s="7">
        <v>3310</v>
      </c>
      <c r="B1716" s="7" t="str">
        <f>VLOOKUP(A1716,Data!$A$2:$L$4115,6,FALSE)</f>
        <v>successful</v>
      </c>
      <c r="C1716" s="7">
        <f>VLOOKUP(A1716,Data!$A$2:$L$4115,12,FALSE)</f>
        <v>31</v>
      </c>
    </row>
    <row r="1717" spans="1:3" x14ac:dyDescent="0.25">
      <c r="A1717" s="7">
        <v>3311</v>
      </c>
      <c r="B1717" s="7" t="str">
        <f>VLOOKUP(A1717,Data!$A$2:$L$4115,6,FALSE)</f>
        <v>successful</v>
      </c>
      <c r="C1717" s="7">
        <f>VLOOKUP(A1717,Data!$A$2:$L$4115,12,FALSE)</f>
        <v>45</v>
      </c>
    </row>
    <row r="1718" spans="1:3" x14ac:dyDescent="0.25">
      <c r="A1718" s="7">
        <v>3312</v>
      </c>
      <c r="B1718" s="7" t="str">
        <f>VLOOKUP(A1718,Data!$A$2:$L$4115,6,FALSE)</f>
        <v>successful</v>
      </c>
      <c r="C1718" s="7">
        <f>VLOOKUP(A1718,Data!$A$2:$L$4115,12,FALSE)</f>
        <v>41</v>
      </c>
    </row>
    <row r="1719" spans="1:3" x14ac:dyDescent="0.25">
      <c r="A1719" s="7">
        <v>3313</v>
      </c>
      <c r="B1719" s="7" t="str">
        <f>VLOOKUP(A1719,Data!$A$2:$L$4115,6,FALSE)</f>
        <v>successful</v>
      </c>
      <c r="C1719" s="7">
        <f>VLOOKUP(A1719,Data!$A$2:$L$4115,12,FALSE)</f>
        <v>29</v>
      </c>
    </row>
    <row r="1720" spans="1:3" x14ac:dyDescent="0.25">
      <c r="A1720" s="7">
        <v>3314</v>
      </c>
      <c r="B1720" s="7" t="str">
        <f>VLOOKUP(A1720,Data!$A$2:$L$4115,6,FALSE)</f>
        <v>successful</v>
      </c>
      <c r="C1720" s="7">
        <f>VLOOKUP(A1720,Data!$A$2:$L$4115,12,FALSE)</f>
        <v>58</v>
      </c>
    </row>
    <row r="1721" spans="1:3" x14ac:dyDescent="0.25">
      <c r="A1721" s="7">
        <v>3315</v>
      </c>
      <c r="B1721" s="7" t="str">
        <f>VLOOKUP(A1721,Data!$A$2:$L$4115,6,FALSE)</f>
        <v>successful</v>
      </c>
      <c r="C1721" s="7">
        <f>VLOOKUP(A1721,Data!$A$2:$L$4115,12,FALSE)</f>
        <v>89</v>
      </c>
    </row>
    <row r="1722" spans="1:3" x14ac:dyDescent="0.25">
      <c r="A1722" s="7">
        <v>3316</v>
      </c>
      <c r="B1722" s="7" t="str">
        <f>VLOOKUP(A1722,Data!$A$2:$L$4115,6,FALSE)</f>
        <v>successful</v>
      </c>
      <c r="C1722" s="7">
        <f>VLOOKUP(A1722,Data!$A$2:$L$4115,12,FALSE)</f>
        <v>125</v>
      </c>
    </row>
    <row r="1723" spans="1:3" x14ac:dyDescent="0.25">
      <c r="A1723" s="7">
        <v>3317</v>
      </c>
      <c r="B1723" s="7" t="str">
        <f>VLOOKUP(A1723,Data!$A$2:$L$4115,6,FALSE)</f>
        <v>successful</v>
      </c>
      <c r="C1723" s="7">
        <f>VLOOKUP(A1723,Data!$A$2:$L$4115,12,FALSE)</f>
        <v>18</v>
      </c>
    </row>
    <row r="1724" spans="1:3" x14ac:dyDescent="0.25">
      <c r="A1724" s="7">
        <v>3318</v>
      </c>
      <c r="B1724" s="7" t="str">
        <f>VLOOKUP(A1724,Data!$A$2:$L$4115,6,FALSE)</f>
        <v>successful</v>
      </c>
      <c r="C1724" s="7">
        <f>VLOOKUP(A1724,Data!$A$2:$L$4115,12,FALSE)</f>
        <v>32</v>
      </c>
    </row>
    <row r="1725" spans="1:3" x14ac:dyDescent="0.25">
      <c r="A1725" s="7">
        <v>3319</v>
      </c>
      <c r="B1725" s="7" t="str">
        <f>VLOOKUP(A1725,Data!$A$2:$L$4115,6,FALSE)</f>
        <v>successful</v>
      </c>
      <c r="C1725" s="7">
        <f>VLOOKUP(A1725,Data!$A$2:$L$4115,12,FALSE)</f>
        <v>16</v>
      </c>
    </row>
    <row r="1726" spans="1:3" x14ac:dyDescent="0.25">
      <c r="A1726" s="7">
        <v>3320</v>
      </c>
      <c r="B1726" s="7" t="str">
        <f>VLOOKUP(A1726,Data!$A$2:$L$4115,6,FALSE)</f>
        <v>successful</v>
      </c>
      <c r="C1726" s="7">
        <f>VLOOKUP(A1726,Data!$A$2:$L$4115,12,FALSE)</f>
        <v>38</v>
      </c>
    </row>
    <row r="1727" spans="1:3" x14ac:dyDescent="0.25">
      <c r="A1727" s="7">
        <v>3321</v>
      </c>
      <c r="B1727" s="7" t="str">
        <f>VLOOKUP(A1727,Data!$A$2:$L$4115,6,FALSE)</f>
        <v>successful</v>
      </c>
      <c r="C1727" s="7">
        <f>VLOOKUP(A1727,Data!$A$2:$L$4115,12,FALSE)</f>
        <v>15</v>
      </c>
    </row>
    <row r="1728" spans="1:3" x14ac:dyDescent="0.25">
      <c r="A1728" s="7">
        <v>3322</v>
      </c>
      <c r="B1728" s="7" t="str">
        <f>VLOOKUP(A1728,Data!$A$2:$L$4115,6,FALSE)</f>
        <v>successful</v>
      </c>
      <c r="C1728" s="7">
        <f>VLOOKUP(A1728,Data!$A$2:$L$4115,12,FALSE)</f>
        <v>23</v>
      </c>
    </row>
    <row r="1729" spans="1:3" x14ac:dyDescent="0.25">
      <c r="A1729" s="7">
        <v>3323</v>
      </c>
      <c r="B1729" s="7" t="str">
        <f>VLOOKUP(A1729,Data!$A$2:$L$4115,6,FALSE)</f>
        <v>successful</v>
      </c>
      <c r="C1729" s="7">
        <f>VLOOKUP(A1729,Data!$A$2:$L$4115,12,FALSE)</f>
        <v>49</v>
      </c>
    </row>
    <row r="1730" spans="1:3" x14ac:dyDescent="0.25">
      <c r="A1730" s="7">
        <v>3324</v>
      </c>
      <c r="B1730" s="7" t="str">
        <f>VLOOKUP(A1730,Data!$A$2:$L$4115,6,FALSE)</f>
        <v>successful</v>
      </c>
      <c r="C1730" s="7">
        <f>VLOOKUP(A1730,Data!$A$2:$L$4115,12,FALSE)</f>
        <v>10</v>
      </c>
    </row>
    <row r="1731" spans="1:3" x14ac:dyDescent="0.25">
      <c r="A1731" s="7">
        <v>3325</v>
      </c>
      <c r="B1731" s="7" t="str">
        <f>VLOOKUP(A1731,Data!$A$2:$L$4115,6,FALSE)</f>
        <v>successful</v>
      </c>
      <c r="C1731" s="7">
        <f>VLOOKUP(A1731,Data!$A$2:$L$4115,12,FALSE)</f>
        <v>15</v>
      </c>
    </row>
    <row r="1732" spans="1:3" x14ac:dyDescent="0.25">
      <c r="A1732" s="7">
        <v>3326</v>
      </c>
      <c r="B1732" s="7" t="str">
        <f>VLOOKUP(A1732,Data!$A$2:$L$4115,6,FALSE)</f>
        <v>successful</v>
      </c>
      <c r="C1732" s="7">
        <f>VLOOKUP(A1732,Data!$A$2:$L$4115,12,FALSE)</f>
        <v>57</v>
      </c>
    </row>
    <row r="1733" spans="1:3" x14ac:dyDescent="0.25">
      <c r="A1733" s="7">
        <v>3327</v>
      </c>
      <c r="B1733" s="7" t="str">
        <f>VLOOKUP(A1733,Data!$A$2:$L$4115,6,FALSE)</f>
        <v>successful</v>
      </c>
      <c r="C1733" s="7">
        <f>VLOOKUP(A1733,Data!$A$2:$L$4115,12,FALSE)</f>
        <v>33</v>
      </c>
    </row>
    <row r="1734" spans="1:3" x14ac:dyDescent="0.25">
      <c r="A1734" s="7">
        <v>3328</v>
      </c>
      <c r="B1734" s="7" t="str">
        <f>VLOOKUP(A1734,Data!$A$2:$L$4115,6,FALSE)</f>
        <v>successful</v>
      </c>
      <c r="C1734" s="7">
        <f>VLOOKUP(A1734,Data!$A$2:$L$4115,12,FALSE)</f>
        <v>9</v>
      </c>
    </row>
    <row r="1735" spans="1:3" x14ac:dyDescent="0.25">
      <c r="A1735" s="7">
        <v>3329</v>
      </c>
      <c r="B1735" s="7" t="str">
        <f>VLOOKUP(A1735,Data!$A$2:$L$4115,6,FALSE)</f>
        <v>successful</v>
      </c>
      <c r="C1735" s="7">
        <f>VLOOKUP(A1735,Data!$A$2:$L$4115,12,FALSE)</f>
        <v>26</v>
      </c>
    </row>
    <row r="1736" spans="1:3" x14ac:dyDescent="0.25">
      <c r="A1736" s="7">
        <v>3330</v>
      </c>
      <c r="B1736" s="7" t="str">
        <f>VLOOKUP(A1736,Data!$A$2:$L$4115,6,FALSE)</f>
        <v>successful</v>
      </c>
      <c r="C1736" s="7">
        <f>VLOOKUP(A1736,Data!$A$2:$L$4115,12,FALSE)</f>
        <v>69</v>
      </c>
    </row>
    <row r="1737" spans="1:3" x14ac:dyDescent="0.25">
      <c r="A1737" s="7">
        <v>3331</v>
      </c>
      <c r="B1737" s="7" t="str">
        <f>VLOOKUP(A1737,Data!$A$2:$L$4115,6,FALSE)</f>
        <v>successful</v>
      </c>
      <c r="C1737" s="7">
        <f>VLOOKUP(A1737,Data!$A$2:$L$4115,12,FALSE)</f>
        <v>65</v>
      </c>
    </row>
    <row r="1738" spans="1:3" x14ac:dyDescent="0.25">
      <c r="A1738" s="7">
        <v>3332</v>
      </c>
      <c r="B1738" s="7" t="str">
        <f>VLOOKUP(A1738,Data!$A$2:$L$4115,6,FALSE)</f>
        <v>successful</v>
      </c>
      <c r="C1738" s="7">
        <f>VLOOKUP(A1738,Data!$A$2:$L$4115,12,FALSE)</f>
        <v>83</v>
      </c>
    </row>
    <row r="1739" spans="1:3" x14ac:dyDescent="0.25">
      <c r="A1739" s="7">
        <v>3333</v>
      </c>
      <c r="B1739" s="7" t="str">
        <f>VLOOKUP(A1739,Data!$A$2:$L$4115,6,FALSE)</f>
        <v>successful</v>
      </c>
      <c r="C1739" s="7">
        <f>VLOOKUP(A1739,Data!$A$2:$L$4115,12,FALSE)</f>
        <v>111</v>
      </c>
    </row>
    <row r="1740" spans="1:3" x14ac:dyDescent="0.25">
      <c r="A1740" s="7">
        <v>3334</v>
      </c>
      <c r="B1740" s="7" t="str">
        <f>VLOOKUP(A1740,Data!$A$2:$L$4115,6,FALSE)</f>
        <v>successful</v>
      </c>
      <c r="C1740" s="7">
        <f>VLOOKUP(A1740,Data!$A$2:$L$4115,12,FALSE)</f>
        <v>46</v>
      </c>
    </row>
    <row r="1741" spans="1:3" x14ac:dyDescent="0.25">
      <c r="A1741" s="7">
        <v>3335</v>
      </c>
      <c r="B1741" s="7" t="str">
        <f>VLOOKUP(A1741,Data!$A$2:$L$4115,6,FALSE)</f>
        <v>successful</v>
      </c>
      <c r="C1741" s="7">
        <f>VLOOKUP(A1741,Data!$A$2:$L$4115,12,FALSE)</f>
        <v>63</v>
      </c>
    </row>
    <row r="1742" spans="1:3" x14ac:dyDescent="0.25">
      <c r="A1742" s="7">
        <v>3336</v>
      </c>
      <c r="B1742" s="7" t="str">
        <f>VLOOKUP(A1742,Data!$A$2:$L$4115,6,FALSE)</f>
        <v>successful</v>
      </c>
      <c r="C1742" s="7">
        <f>VLOOKUP(A1742,Data!$A$2:$L$4115,12,FALSE)</f>
        <v>9</v>
      </c>
    </row>
    <row r="1743" spans="1:3" x14ac:dyDescent="0.25">
      <c r="A1743" s="7">
        <v>3337</v>
      </c>
      <c r="B1743" s="7" t="str">
        <f>VLOOKUP(A1743,Data!$A$2:$L$4115,6,FALSE)</f>
        <v>successful</v>
      </c>
      <c r="C1743" s="7">
        <f>VLOOKUP(A1743,Data!$A$2:$L$4115,12,FALSE)</f>
        <v>34</v>
      </c>
    </row>
    <row r="1744" spans="1:3" x14ac:dyDescent="0.25">
      <c r="A1744" s="7">
        <v>3338</v>
      </c>
      <c r="B1744" s="7" t="str">
        <f>VLOOKUP(A1744,Data!$A$2:$L$4115,6,FALSE)</f>
        <v>successful</v>
      </c>
      <c r="C1744" s="7">
        <f>VLOOKUP(A1744,Data!$A$2:$L$4115,12,FALSE)</f>
        <v>112</v>
      </c>
    </row>
    <row r="1745" spans="1:3" x14ac:dyDescent="0.25">
      <c r="A1745" s="7">
        <v>3339</v>
      </c>
      <c r="B1745" s="7" t="str">
        <f>VLOOKUP(A1745,Data!$A$2:$L$4115,6,FALSE)</f>
        <v>successful</v>
      </c>
      <c r="C1745" s="7">
        <f>VLOOKUP(A1745,Data!$A$2:$L$4115,12,FALSE)</f>
        <v>47</v>
      </c>
    </row>
    <row r="1746" spans="1:3" x14ac:dyDescent="0.25">
      <c r="A1746" s="7">
        <v>3340</v>
      </c>
      <c r="B1746" s="7" t="str">
        <f>VLOOKUP(A1746,Data!$A$2:$L$4115,6,FALSE)</f>
        <v>successful</v>
      </c>
      <c r="C1746" s="7">
        <f>VLOOKUP(A1746,Data!$A$2:$L$4115,12,FALSE)</f>
        <v>38</v>
      </c>
    </row>
    <row r="1747" spans="1:3" x14ac:dyDescent="0.25">
      <c r="A1747" s="7">
        <v>3341</v>
      </c>
      <c r="B1747" s="7" t="str">
        <f>VLOOKUP(A1747,Data!$A$2:$L$4115,6,FALSE)</f>
        <v>successful</v>
      </c>
      <c r="C1747" s="7">
        <f>VLOOKUP(A1747,Data!$A$2:$L$4115,12,FALSE)</f>
        <v>28</v>
      </c>
    </row>
    <row r="1748" spans="1:3" x14ac:dyDescent="0.25">
      <c r="A1748" s="7">
        <v>3342</v>
      </c>
      <c r="B1748" s="7" t="str">
        <f>VLOOKUP(A1748,Data!$A$2:$L$4115,6,FALSE)</f>
        <v>successful</v>
      </c>
      <c r="C1748" s="7">
        <f>VLOOKUP(A1748,Data!$A$2:$L$4115,12,FALSE)</f>
        <v>78</v>
      </c>
    </row>
    <row r="1749" spans="1:3" x14ac:dyDescent="0.25">
      <c r="A1749" s="7">
        <v>3343</v>
      </c>
      <c r="B1749" s="7" t="str">
        <f>VLOOKUP(A1749,Data!$A$2:$L$4115,6,FALSE)</f>
        <v>successful</v>
      </c>
      <c r="C1749" s="7">
        <f>VLOOKUP(A1749,Data!$A$2:$L$4115,12,FALSE)</f>
        <v>23</v>
      </c>
    </row>
    <row r="1750" spans="1:3" x14ac:dyDescent="0.25">
      <c r="A1750" s="7">
        <v>3344</v>
      </c>
      <c r="B1750" s="7" t="str">
        <f>VLOOKUP(A1750,Data!$A$2:$L$4115,6,FALSE)</f>
        <v>successful</v>
      </c>
      <c r="C1750" s="7">
        <f>VLOOKUP(A1750,Data!$A$2:$L$4115,12,FALSE)</f>
        <v>40</v>
      </c>
    </row>
    <row r="1751" spans="1:3" x14ac:dyDescent="0.25">
      <c r="A1751" s="7">
        <v>3345</v>
      </c>
      <c r="B1751" s="7" t="str">
        <f>VLOOKUP(A1751,Data!$A$2:$L$4115,6,FALSE)</f>
        <v>successful</v>
      </c>
      <c r="C1751" s="7">
        <f>VLOOKUP(A1751,Data!$A$2:$L$4115,12,FALSE)</f>
        <v>13</v>
      </c>
    </row>
    <row r="1752" spans="1:3" x14ac:dyDescent="0.25">
      <c r="A1752" s="7">
        <v>3346</v>
      </c>
      <c r="B1752" s="7" t="str">
        <f>VLOOKUP(A1752,Data!$A$2:$L$4115,6,FALSE)</f>
        <v>successful</v>
      </c>
      <c r="C1752" s="7">
        <f>VLOOKUP(A1752,Data!$A$2:$L$4115,12,FALSE)</f>
        <v>18</v>
      </c>
    </row>
    <row r="1753" spans="1:3" x14ac:dyDescent="0.25">
      <c r="A1753" s="7">
        <v>3347</v>
      </c>
      <c r="B1753" s="7" t="str">
        <f>VLOOKUP(A1753,Data!$A$2:$L$4115,6,FALSE)</f>
        <v>successful</v>
      </c>
      <c r="C1753" s="7">
        <f>VLOOKUP(A1753,Data!$A$2:$L$4115,12,FALSE)</f>
        <v>22</v>
      </c>
    </row>
    <row r="1754" spans="1:3" x14ac:dyDescent="0.25">
      <c r="A1754" s="7">
        <v>3348</v>
      </c>
      <c r="B1754" s="7" t="str">
        <f>VLOOKUP(A1754,Data!$A$2:$L$4115,6,FALSE)</f>
        <v>successful</v>
      </c>
      <c r="C1754" s="7">
        <f>VLOOKUP(A1754,Data!$A$2:$L$4115,12,FALSE)</f>
        <v>79</v>
      </c>
    </row>
    <row r="1755" spans="1:3" x14ac:dyDescent="0.25">
      <c r="A1755" s="7">
        <v>3349</v>
      </c>
      <c r="B1755" s="7" t="str">
        <f>VLOOKUP(A1755,Data!$A$2:$L$4115,6,FALSE)</f>
        <v>successful</v>
      </c>
      <c r="C1755" s="7">
        <f>VLOOKUP(A1755,Data!$A$2:$L$4115,12,FALSE)</f>
        <v>14</v>
      </c>
    </row>
    <row r="1756" spans="1:3" x14ac:dyDescent="0.25">
      <c r="A1756" s="7">
        <v>3350</v>
      </c>
      <c r="B1756" s="7" t="str">
        <f>VLOOKUP(A1756,Data!$A$2:$L$4115,6,FALSE)</f>
        <v>successful</v>
      </c>
      <c r="C1756" s="7">
        <f>VLOOKUP(A1756,Data!$A$2:$L$4115,12,FALSE)</f>
        <v>51</v>
      </c>
    </row>
    <row r="1757" spans="1:3" x14ac:dyDescent="0.25">
      <c r="A1757" s="7">
        <v>3351</v>
      </c>
      <c r="B1757" s="7" t="str">
        <f>VLOOKUP(A1757,Data!$A$2:$L$4115,6,FALSE)</f>
        <v>successful</v>
      </c>
      <c r="C1757" s="7">
        <f>VLOOKUP(A1757,Data!$A$2:$L$4115,12,FALSE)</f>
        <v>54</v>
      </c>
    </row>
    <row r="1758" spans="1:3" x14ac:dyDescent="0.25">
      <c r="A1758" s="7">
        <v>3352</v>
      </c>
      <c r="B1758" s="7" t="str">
        <f>VLOOKUP(A1758,Data!$A$2:$L$4115,6,FALSE)</f>
        <v>successful</v>
      </c>
      <c r="C1758" s="7">
        <f>VLOOKUP(A1758,Data!$A$2:$L$4115,12,FALSE)</f>
        <v>70</v>
      </c>
    </row>
    <row r="1759" spans="1:3" x14ac:dyDescent="0.25">
      <c r="A1759" s="7">
        <v>3353</v>
      </c>
      <c r="B1759" s="7" t="str">
        <f>VLOOKUP(A1759,Data!$A$2:$L$4115,6,FALSE)</f>
        <v>successful</v>
      </c>
      <c r="C1759" s="7">
        <f>VLOOKUP(A1759,Data!$A$2:$L$4115,12,FALSE)</f>
        <v>44</v>
      </c>
    </row>
    <row r="1760" spans="1:3" x14ac:dyDescent="0.25">
      <c r="A1760" s="7">
        <v>3354</v>
      </c>
      <c r="B1760" s="7" t="str">
        <f>VLOOKUP(A1760,Data!$A$2:$L$4115,6,FALSE)</f>
        <v>successful</v>
      </c>
      <c r="C1760" s="7">
        <f>VLOOKUP(A1760,Data!$A$2:$L$4115,12,FALSE)</f>
        <v>55</v>
      </c>
    </row>
    <row r="1761" spans="1:3" x14ac:dyDescent="0.25">
      <c r="A1761" s="7">
        <v>3355</v>
      </c>
      <c r="B1761" s="7" t="str">
        <f>VLOOKUP(A1761,Data!$A$2:$L$4115,6,FALSE)</f>
        <v>successful</v>
      </c>
      <c r="C1761" s="7">
        <f>VLOOKUP(A1761,Data!$A$2:$L$4115,12,FALSE)</f>
        <v>15</v>
      </c>
    </row>
    <row r="1762" spans="1:3" x14ac:dyDescent="0.25">
      <c r="A1762" s="7">
        <v>3356</v>
      </c>
      <c r="B1762" s="7" t="str">
        <f>VLOOKUP(A1762,Data!$A$2:$L$4115,6,FALSE)</f>
        <v>successful</v>
      </c>
      <c r="C1762" s="7">
        <f>VLOOKUP(A1762,Data!$A$2:$L$4115,12,FALSE)</f>
        <v>27</v>
      </c>
    </row>
    <row r="1763" spans="1:3" x14ac:dyDescent="0.25">
      <c r="A1763" s="7">
        <v>3357</v>
      </c>
      <c r="B1763" s="7" t="str">
        <f>VLOOKUP(A1763,Data!$A$2:$L$4115,6,FALSE)</f>
        <v>successful</v>
      </c>
      <c r="C1763" s="7">
        <f>VLOOKUP(A1763,Data!$A$2:$L$4115,12,FALSE)</f>
        <v>21</v>
      </c>
    </row>
    <row r="1764" spans="1:3" x14ac:dyDescent="0.25">
      <c r="A1764" s="7">
        <v>3358</v>
      </c>
      <c r="B1764" s="7" t="str">
        <f>VLOOKUP(A1764,Data!$A$2:$L$4115,6,FALSE)</f>
        <v>successful</v>
      </c>
      <c r="C1764" s="7">
        <f>VLOOKUP(A1764,Data!$A$2:$L$4115,12,FALSE)</f>
        <v>162</v>
      </c>
    </row>
    <row r="1765" spans="1:3" x14ac:dyDescent="0.25">
      <c r="A1765" s="7">
        <v>3359</v>
      </c>
      <c r="B1765" s="7" t="str">
        <f>VLOOKUP(A1765,Data!$A$2:$L$4115,6,FALSE)</f>
        <v>successful</v>
      </c>
      <c r="C1765" s="7">
        <f>VLOOKUP(A1765,Data!$A$2:$L$4115,12,FALSE)</f>
        <v>23</v>
      </c>
    </row>
    <row r="1766" spans="1:3" x14ac:dyDescent="0.25">
      <c r="A1766" s="7">
        <v>3360</v>
      </c>
      <c r="B1766" s="7" t="str">
        <f>VLOOKUP(A1766,Data!$A$2:$L$4115,6,FALSE)</f>
        <v>successful</v>
      </c>
      <c r="C1766" s="7">
        <f>VLOOKUP(A1766,Data!$A$2:$L$4115,12,FALSE)</f>
        <v>72</v>
      </c>
    </row>
    <row r="1767" spans="1:3" x14ac:dyDescent="0.25">
      <c r="A1767" s="7">
        <v>3361</v>
      </c>
      <c r="B1767" s="7" t="str">
        <f>VLOOKUP(A1767,Data!$A$2:$L$4115,6,FALSE)</f>
        <v>successful</v>
      </c>
      <c r="C1767" s="7">
        <f>VLOOKUP(A1767,Data!$A$2:$L$4115,12,FALSE)</f>
        <v>68</v>
      </c>
    </row>
    <row r="1768" spans="1:3" x14ac:dyDescent="0.25">
      <c r="A1768" s="7">
        <v>3362</v>
      </c>
      <c r="B1768" s="7" t="str">
        <f>VLOOKUP(A1768,Data!$A$2:$L$4115,6,FALSE)</f>
        <v>successful</v>
      </c>
      <c r="C1768" s="7">
        <f>VLOOKUP(A1768,Data!$A$2:$L$4115,12,FALSE)</f>
        <v>20</v>
      </c>
    </row>
    <row r="1769" spans="1:3" x14ac:dyDescent="0.25">
      <c r="A1769" s="7">
        <v>3363</v>
      </c>
      <c r="B1769" s="7" t="str">
        <f>VLOOKUP(A1769,Data!$A$2:$L$4115,6,FALSE)</f>
        <v>successful</v>
      </c>
      <c r="C1769" s="7">
        <f>VLOOKUP(A1769,Data!$A$2:$L$4115,12,FALSE)</f>
        <v>26</v>
      </c>
    </row>
    <row r="1770" spans="1:3" x14ac:dyDescent="0.25">
      <c r="A1770" s="7">
        <v>3364</v>
      </c>
      <c r="B1770" s="7" t="str">
        <f>VLOOKUP(A1770,Data!$A$2:$L$4115,6,FALSE)</f>
        <v>successful</v>
      </c>
      <c r="C1770" s="7">
        <f>VLOOKUP(A1770,Data!$A$2:$L$4115,12,FALSE)</f>
        <v>72</v>
      </c>
    </row>
    <row r="1771" spans="1:3" x14ac:dyDescent="0.25">
      <c r="A1771" s="7">
        <v>3365</v>
      </c>
      <c r="B1771" s="7" t="str">
        <f>VLOOKUP(A1771,Data!$A$2:$L$4115,6,FALSE)</f>
        <v>successful</v>
      </c>
      <c r="C1771" s="7">
        <f>VLOOKUP(A1771,Data!$A$2:$L$4115,12,FALSE)</f>
        <v>3</v>
      </c>
    </row>
    <row r="1772" spans="1:3" x14ac:dyDescent="0.25">
      <c r="A1772" s="7">
        <v>3366</v>
      </c>
      <c r="B1772" s="7" t="str">
        <f>VLOOKUP(A1772,Data!$A$2:$L$4115,6,FALSE)</f>
        <v>successful</v>
      </c>
      <c r="C1772" s="7">
        <f>VLOOKUP(A1772,Data!$A$2:$L$4115,12,FALSE)</f>
        <v>18</v>
      </c>
    </row>
    <row r="1773" spans="1:3" x14ac:dyDescent="0.25">
      <c r="A1773" s="7">
        <v>3367</v>
      </c>
      <c r="B1773" s="7" t="str">
        <f>VLOOKUP(A1773,Data!$A$2:$L$4115,6,FALSE)</f>
        <v>successful</v>
      </c>
      <c r="C1773" s="7">
        <f>VLOOKUP(A1773,Data!$A$2:$L$4115,12,FALSE)</f>
        <v>30</v>
      </c>
    </row>
    <row r="1774" spans="1:3" x14ac:dyDescent="0.25">
      <c r="A1774" s="7">
        <v>3368</v>
      </c>
      <c r="B1774" s="7" t="str">
        <f>VLOOKUP(A1774,Data!$A$2:$L$4115,6,FALSE)</f>
        <v>successful</v>
      </c>
      <c r="C1774" s="7">
        <f>VLOOKUP(A1774,Data!$A$2:$L$4115,12,FALSE)</f>
        <v>23</v>
      </c>
    </row>
    <row r="1775" spans="1:3" x14ac:dyDescent="0.25">
      <c r="A1775" s="7">
        <v>3369</v>
      </c>
      <c r="B1775" s="7" t="str">
        <f>VLOOKUP(A1775,Data!$A$2:$L$4115,6,FALSE)</f>
        <v>successful</v>
      </c>
      <c r="C1775" s="7">
        <f>VLOOKUP(A1775,Data!$A$2:$L$4115,12,FALSE)</f>
        <v>54</v>
      </c>
    </row>
    <row r="1776" spans="1:3" x14ac:dyDescent="0.25">
      <c r="A1776" s="7">
        <v>3370</v>
      </c>
      <c r="B1776" s="7" t="str">
        <f>VLOOKUP(A1776,Data!$A$2:$L$4115,6,FALSE)</f>
        <v>successful</v>
      </c>
      <c r="C1776" s="7">
        <f>VLOOKUP(A1776,Data!$A$2:$L$4115,12,FALSE)</f>
        <v>26</v>
      </c>
    </row>
    <row r="1777" spans="1:3" x14ac:dyDescent="0.25">
      <c r="A1777" s="7">
        <v>3371</v>
      </c>
      <c r="B1777" s="7" t="str">
        <f>VLOOKUP(A1777,Data!$A$2:$L$4115,6,FALSE)</f>
        <v>successful</v>
      </c>
      <c r="C1777" s="7">
        <f>VLOOKUP(A1777,Data!$A$2:$L$4115,12,FALSE)</f>
        <v>9</v>
      </c>
    </row>
    <row r="1778" spans="1:3" x14ac:dyDescent="0.25">
      <c r="A1778" s="7">
        <v>3372</v>
      </c>
      <c r="B1778" s="7" t="str">
        <f>VLOOKUP(A1778,Data!$A$2:$L$4115,6,FALSE)</f>
        <v>successful</v>
      </c>
      <c r="C1778" s="7">
        <f>VLOOKUP(A1778,Data!$A$2:$L$4115,12,FALSE)</f>
        <v>27</v>
      </c>
    </row>
    <row r="1779" spans="1:3" x14ac:dyDescent="0.25">
      <c r="A1779" s="7">
        <v>3373</v>
      </c>
      <c r="B1779" s="7" t="str">
        <f>VLOOKUP(A1779,Data!$A$2:$L$4115,6,FALSE)</f>
        <v>successful</v>
      </c>
      <c r="C1779" s="7">
        <f>VLOOKUP(A1779,Data!$A$2:$L$4115,12,FALSE)</f>
        <v>30</v>
      </c>
    </row>
    <row r="1780" spans="1:3" x14ac:dyDescent="0.25">
      <c r="A1780" s="7">
        <v>3374</v>
      </c>
      <c r="B1780" s="7" t="str">
        <f>VLOOKUP(A1780,Data!$A$2:$L$4115,6,FALSE)</f>
        <v>successful</v>
      </c>
      <c r="C1780" s="7">
        <f>VLOOKUP(A1780,Data!$A$2:$L$4115,12,FALSE)</f>
        <v>52</v>
      </c>
    </row>
    <row r="1781" spans="1:3" x14ac:dyDescent="0.25">
      <c r="A1781" s="7">
        <v>3375</v>
      </c>
      <c r="B1781" s="7" t="str">
        <f>VLOOKUP(A1781,Data!$A$2:$L$4115,6,FALSE)</f>
        <v>successful</v>
      </c>
      <c r="C1781" s="7">
        <f>VLOOKUP(A1781,Data!$A$2:$L$4115,12,FALSE)</f>
        <v>17</v>
      </c>
    </row>
    <row r="1782" spans="1:3" x14ac:dyDescent="0.25">
      <c r="A1782" s="7">
        <v>3376</v>
      </c>
      <c r="B1782" s="7" t="str">
        <f>VLOOKUP(A1782,Data!$A$2:$L$4115,6,FALSE)</f>
        <v>successful</v>
      </c>
      <c r="C1782" s="7">
        <f>VLOOKUP(A1782,Data!$A$2:$L$4115,12,FALSE)</f>
        <v>19</v>
      </c>
    </row>
    <row r="1783" spans="1:3" x14ac:dyDescent="0.25">
      <c r="A1783" s="7">
        <v>3377</v>
      </c>
      <c r="B1783" s="7" t="str">
        <f>VLOOKUP(A1783,Data!$A$2:$L$4115,6,FALSE)</f>
        <v>successful</v>
      </c>
      <c r="C1783" s="7">
        <f>VLOOKUP(A1783,Data!$A$2:$L$4115,12,FALSE)</f>
        <v>77</v>
      </c>
    </row>
    <row r="1784" spans="1:3" x14ac:dyDescent="0.25">
      <c r="A1784" s="7">
        <v>3378</v>
      </c>
      <c r="B1784" s="7" t="str">
        <f>VLOOKUP(A1784,Data!$A$2:$L$4115,6,FALSE)</f>
        <v>successful</v>
      </c>
      <c r="C1784" s="7">
        <f>VLOOKUP(A1784,Data!$A$2:$L$4115,12,FALSE)</f>
        <v>21</v>
      </c>
    </row>
    <row r="1785" spans="1:3" x14ac:dyDescent="0.25">
      <c r="A1785" s="7">
        <v>3379</v>
      </c>
      <c r="B1785" s="7" t="str">
        <f>VLOOKUP(A1785,Data!$A$2:$L$4115,6,FALSE)</f>
        <v>successful</v>
      </c>
      <c r="C1785" s="7">
        <f>VLOOKUP(A1785,Data!$A$2:$L$4115,12,FALSE)</f>
        <v>38</v>
      </c>
    </row>
    <row r="1786" spans="1:3" x14ac:dyDescent="0.25">
      <c r="A1786" s="7">
        <v>3380</v>
      </c>
      <c r="B1786" s="7" t="str">
        <f>VLOOKUP(A1786,Data!$A$2:$L$4115,6,FALSE)</f>
        <v>successful</v>
      </c>
      <c r="C1786" s="7">
        <f>VLOOKUP(A1786,Data!$A$2:$L$4115,12,FALSE)</f>
        <v>28</v>
      </c>
    </row>
    <row r="1787" spans="1:3" x14ac:dyDescent="0.25">
      <c r="A1787" s="7">
        <v>3381</v>
      </c>
      <c r="B1787" s="7" t="str">
        <f>VLOOKUP(A1787,Data!$A$2:$L$4115,6,FALSE)</f>
        <v>successful</v>
      </c>
      <c r="C1787" s="7">
        <f>VLOOKUP(A1787,Data!$A$2:$L$4115,12,FALSE)</f>
        <v>48</v>
      </c>
    </row>
    <row r="1788" spans="1:3" x14ac:dyDescent="0.25">
      <c r="A1788" s="7">
        <v>3382</v>
      </c>
      <c r="B1788" s="7" t="str">
        <f>VLOOKUP(A1788,Data!$A$2:$L$4115,6,FALSE)</f>
        <v>successful</v>
      </c>
      <c r="C1788" s="7">
        <f>VLOOKUP(A1788,Data!$A$2:$L$4115,12,FALSE)</f>
        <v>46</v>
      </c>
    </row>
    <row r="1789" spans="1:3" x14ac:dyDescent="0.25">
      <c r="A1789" s="7">
        <v>3383</v>
      </c>
      <c r="B1789" s="7" t="str">
        <f>VLOOKUP(A1789,Data!$A$2:$L$4115,6,FALSE)</f>
        <v>successful</v>
      </c>
      <c r="C1789" s="7">
        <f>VLOOKUP(A1789,Data!$A$2:$L$4115,12,FALSE)</f>
        <v>30</v>
      </c>
    </row>
    <row r="1790" spans="1:3" x14ac:dyDescent="0.25">
      <c r="A1790" s="7">
        <v>3384</v>
      </c>
      <c r="B1790" s="7" t="str">
        <f>VLOOKUP(A1790,Data!$A$2:$L$4115,6,FALSE)</f>
        <v>successful</v>
      </c>
      <c r="C1790" s="7">
        <f>VLOOKUP(A1790,Data!$A$2:$L$4115,12,FALSE)</f>
        <v>64</v>
      </c>
    </row>
    <row r="1791" spans="1:3" x14ac:dyDescent="0.25">
      <c r="A1791" s="7">
        <v>3385</v>
      </c>
      <c r="B1791" s="7" t="str">
        <f>VLOOKUP(A1791,Data!$A$2:$L$4115,6,FALSE)</f>
        <v>successful</v>
      </c>
      <c r="C1791" s="7">
        <f>VLOOKUP(A1791,Data!$A$2:$L$4115,12,FALSE)</f>
        <v>15</v>
      </c>
    </row>
    <row r="1792" spans="1:3" x14ac:dyDescent="0.25">
      <c r="A1792" s="7">
        <v>3386</v>
      </c>
      <c r="B1792" s="7" t="str">
        <f>VLOOKUP(A1792,Data!$A$2:$L$4115,6,FALSE)</f>
        <v>successful</v>
      </c>
      <c r="C1792" s="7">
        <f>VLOOKUP(A1792,Data!$A$2:$L$4115,12,FALSE)</f>
        <v>41</v>
      </c>
    </row>
    <row r="1793" spans="1:3" x14ac:dyDescent="0.25">
      <c r="A1793" s="7">
        <v>3387</v>
      </c>
      <c r="B1793" s="7" t="str">
        <f>VLOOKUP(A1793,Data!$A$2:$L$4115,6,FALSE)</f>
        <v>successful</v>
      </c>
      <c r="C1793" s="7">
        <f>VLOOKUP(A1793,Data!$A$2:$L$4115,12,FALSE)</f>
        <v>35</v>
      </c>
    </row>
    <row r="1794" spans="1:3" x14ac:dyDescent="0.25">
      <c r="A1794" s="7">
        <v>3388</v>
      </c>
      <c r="B1794" s="7" t="str">
        <f>VLOOKUP(A1794,Data!$A$2:$L$4115,6,FALSE)</f>
        <v>successful</v>
      </c>
      <c r="C1794" s="7">
        <f>VLOOKUP(A1794,Data!$A$2:$L$4115,12,FALSE)</f>
        <v>45</v>
      </c>
    </row>
    <row r="1795" spans="1:3" x14ac:dyDescent="0.25">
      <c r="A1795" s="7">
        <v>3389</v>
      </c>
      <c r="B1795" s="7" t="str">
        <f>VLOOKUP(A1795,Data!$A$2:$L$4115,6,FALSE)</f>
        <v>successful</v>
      </c>
      <c r="C1795" s="7">
        <f>VLOOKUP(A1795,Data!$A$2:$L$4115,12,FALSE)</f>
        <v>62</v>
      </c>
    </row>
    <row r="1796" spans="1:3" x14ac:dyDescent="0.25">
      <c r="A1796" s="7">
        <v>3390</v>
      </c>
      <c r="B1796" s="7" t="str">
        <f>VLOOKUP(A1796,Data!$A$2:$L$4115,6,FALSE)</f>
        <v>successful</v>
      </c>
      <c r="C1796" s="7">
        <f>VLOOKUP(A1796,Data!$A$2:$L$4115,12,FALSE)</f>
        <v>22</v>
      </c>
    </row>
    <row r="1797" spans="1:3" x14ac:dyDescent="0.25">
      <c r="A1797" s="7">
        <v>3391</v>
      </c>
      <c r="B1797" s="7" t="str">
        <f>VLOOKUP(A1797,Data!$A$2:$L$4115,6,FALSE)</f>
        <v>successful</v>
      </c>
      <c r="C1797" s="7">
        <f>VLOOKUP(A1797,Data!$A$2:$L$4115,12,FALSE)</f>
        <v>18</v>
      </c>
    </row>
    <row r="1798" spans="1:3" x14ac:dyDescent="0.25">
      <c r="A1798" s="7">
        <v>3392</v>
      </c>
      <c r="B1798" s="7" t="str">
        <f>VLOOKUP(A1798,Data!$A$2:$L$4115,6,FALSE)</f>
        <v>successful</v>
      </c>
      <c r="C1798" s="7">
        <f>VLOOKUP(A1798,Data!$A$2:$L$4115,12,FALSE)</f>
        <v>12</v>
      </c>
    </row>
    <row r="1799" spans="1:3" x14ac:dyDescent="0.25">
      <c r="A1799" s="7">
        <v>3393</v>
      </c>
      <c r="B1799" s="7" t="str">
        <f>VLOOKUP(A1799,Data!$A$2:$L$4115,6,FALSE)</f>
        <v>successful</v>
      </c>
      <c r="C1799" s="7">
        <f>VLOOKUP(A1799,Data!$A$2:$L$4115,12,FALSE)</f>
        <v>44</v>
      </c>
    </row>
    <row r="1800" spans="1:3" x14ac:dyDescent="0.25">
      <c r="A1800" s="7">
        <v>3394</v>
      </c>
      <c r="B1800" s="7" t="str">
        <f>VLOOKUP(A1800,Data!$A$2:$L$4115,6,FALSE)</f>
        <v>successful</v>
      </c>
      <c r="C1800" s="7">
        <f>VLOOKUP(A1800,Data!$A$2:$L$4115,12,FALSE)</f>
        <v>27</v>
      </c>
    </row>
    <row r="1801" spans="1:3" x14ac:dyDescent="0.25">
      <c r="A1801" s="7">
        <v>3395</v>
      </c>
      <c r="B1801" s="7" t="str">
        <f>VLOOKUP(A1801,Data!$A$2:$L$4115,6,FALSE)</f>
        <v>successful</v>
      </c>
      <c r="C1801" s="7">
        <f>VLOOKUP(A1801,Data!$A$2:$L$4115,12,FALSE)</f>
        <v>38</v>
      </c>
    </row>
    <row r="1802" spans="1:3" x14ac:dyDescent="0.25">
      <c r="A1802" s="7">
        <v>3396</v>
      </c>
      <c r="B1802" s="7" t="str">
        <f>VLOOKUP(A1802,Data!$A$2:$L$4115,6,FALSE)</f>
        <v>successful</v>
      </c>
      <c r="C1802" s="7">
        <f>VLOOKUP(A1802,Data!$A$2:$L$4115,12,FALSE)</f>
        <v>28</v>
      </c>
    </row>
    <row r="1803" spans="1:3" x14ac:dyDescent="0.25">
      <c r="A1803" s="7">
        <v>3397</v>
      </c>
      <c r="B1803" s="7" t="str">
        <f>VLOOKUP(A1803,Data!$A$2:$L$4115,6,FALSE)</f>
        <v>successful</v>
      </c>
      <c r="C1803" s="7">
        <f>VLOOKUP(A1803,Data!$A$2:$L$4115,12,FALSE)</f>
        <v>24</v>
      </c>
    </row>
    <row r="1804" spans="1:3" x14ac:dyDescent="0.25">
      <c r="A1804" s="7">
        <v>3398</v>
      </c>
      <c r="B1804" s="7" t="str">
        <f>VLOOKUP(A1804,Data!$A$2:$L$4115,6,FALSE)</f>
        <v>successful</v>
      </c>
      <c r="C1804" s="7">
        <f>VLOOKUP(A1804,Data!$A$2:$L$4115,12,FALSE)</f>
        <v>65</v>
      </c>
    </row>
    <row r="1805" spans="1:3" x14ac:dyDescent="0.25">
      <c r="A1805" s="7">
        <v>3399</v>
      </c>
      <c r="B1805" s="7" t="str">
        <f>VLOOKUP(A1805,Data!$A$2:$L$4115,6,FALSE)</f>
        <v>successful</v>
      </c>
      <c r="C1805" s="7">
        <f>VLOOKUP(A1805,Data!$A$2:$L$4115,12,FALSE)</f>
        <v>46</v>
      </c>
    </row>
    <row r="1806" spans="1:3" x14ac:dyDescent="0.25">
      <c r="A1806" s="7">
        <v>3400</v>
      </c>
      <c r="B1806" s="7" t="str">
        <f>VLOOKUP(A1806,Data!$A$2:$L$4115,6,FALSE)</f>
        <v>successful</v>
      </c>
      <c r="C1806" s="7">
        <f>VLOOKUP(A1806,Data!$A$2:$L$4115,12,FALSE)</f>
        <v>85</v>
      </c>
    </row>
    <row r="1807" spans="1:3" x14ac:dyDescent="0.25">
      <c r="A1807" s="7">
        <v>3401</v>
      </c>
      <c r="B1807" s="7" t="str">
        <f>VLOOKUP(A1807,Data!$A$2:$L$4115,6,FALSE)</f>
        <v>successful</v>
      </c>
      <c r="C1807" s="7">
        <f>VLOOKUP(A1807,Data!$A$2:$L$4115,12,FALSE)</f>
        <v>66</v>
      </c>
    </row>
    <row r="1808" spans="1:3" x14ac:dyDescent="0.25">
      <c r="A1808" s="7">
        <v>3402</v>
      </c>
      <c r="B1808" s="7" t="str">
        <f>VLOOKUP(A1808,Data!$A$2:$L$4115,6,FALSE)</f>
        <v>successful</v>
      </c>
      <c r="C1808" s="7">
        <f>VLOOKUP(A1808,Data!$A$2:$L$4115,12,FALSE)</f>
        <v>165</v>
      </c>
    </row>
    <row r="1809" spans="1:3" x14ac:dyDescent="0.25">
      <c r="A1809" s="7">
        <v>3403</v>
      </c>
      <c r="B1809" s="7" t="str">
        <f>VLOOKUP(A1809,Data!$A$2:$L$4115,6,FALSE)</f>
        <v>successful</v>
      </c>
      <c r="C1809" s="7">
        <f>VLOOKUP(A1809,Data!$A$2:$L$4115,12,FALSE)</f>
        <v>17</v>
      </c>
    </row>
    <row r="1810" spans="1:3" x14ac:dyDescent="0.25">
      <c r="A1810" s="7">
        <v>3404</v>
      </c>
      <c r="B1810" s="7" t="str">
        <f>VLOOKUP(A1810,Data!$A$2:$L$4115,6,FALSE)</f>
        <v>successful</v>
      </c>
      <c r="C1810" s="7">
        <f>VLOOKUP(A1810,Data!$A$2:$L$4115,12,FALSE)</f>
        <v>3</v>
      </c>
    </row>
    <row r="1811" spans="1:3" x14ac:dyDescent="0.25">
      <c r="A1811" s="7">
        <v>3405</v>
      </c>
      <c r="B1811" s="7" t="str">
        <f>VLOOKUP(A1811,Data!$A$2:$L$4115,6,FALSE)</f>
        <v>successful</v>
      </c>
      <c r="C1811" s="7">
        <f>VLOOKUP(A1811,Data!$A$2:$L$4115,12,FALSE)</f>
        <v>17</v>
      </c>
    </row>
    <row r="1812" spans="1:3" x14ac:dyDescent="0.25">
      <c r="A1812" s="7">
        <v>3406</v>
      </c>
      <c r="B1812" s="7" t="str">
        <f>VLOOKUP(A1812,Data!$A$2:$L$4115,6,FALSE)</f>
        <v>successful</v>
      </c>
      <c r="C1812" s="7">
        <f>VLOOKUP(A1812,Data!$A$2:$L$4115,12,FALSE)</f>
        <v>91</v>
      </c>
    </row>
    <row r="1813" spans="1:3" x14ac:dyDescent="0.25">
      <c r="A1813" s="7">
        <v>3407</v>
      </c>
      <c r="B1813" s="7" t="str">
        <f>VLOOKUP(A1813,Data!$A$2:$L$4115,6,FALSE)</f>
        <v>successful</v>
      </c>
      <c r="C1813" s="7">
        <f>VLOOKUP(A1813,Data!$A$2:$L$4115,12,FALSE)</f>
        <v>67</v>
      </c>
    </row>
    <row r="1814" spans="1:3" x14ac:dyDescent="0.25">
      <c r="A1814" s="7">
        <v>3408</v>
      </c>
      <c r="B1814" s="7" t="str">
        <f>VLOOKUP(A1814,Data!$A$2:$L$4115,6,FALSE)</f>
        <v>successful</v>
      </c>
      <c r="C1814" s="7">
        <f>VLOOKUP(A1814,Data!$A$2:$L$4115,12,FALSE)</f>
        <v>18</v>
      </c>
    </row>
    <row r="1815" spans="1:3" x14ac:dyDescent="0.25">
      <c r="A1815" s="7">
        <v>3409</v>
      </c>
      <c r="B1815" s="7" t="str">
        <f>VLOOKUP(A1815,Data!$A$2:$L$4115,6,FALSE)</f>
        <v>successful</v>
      </c>
      <c r="C1815" s="7">
        <f>VLOOKUP(A1815,Data!$A$2:$L$4115,12,FALSE)</f>
        <v>21</v>
      </c>
    </row>
    <row r="1816" spans="1:3" x14ac:dyDescent="0.25">
      <c r="A1816" s="7">
        <v>3410</v>
      </c>
      <c r="B1816" s="7" t="str">
        <f>VLOOKUP(A1816,Data!$A$2:$L$4115,6,FALSE)</f>
        <v>successful</v>
      </c>
      <c r="C1816" s="7">
        <f>VLOOKUP(A1816,Data!$A$2:$L$4115,12,FALSE)</f>
        <v>40</v>
      </c>
    </row>
    <row r="1817" spans="1:3" x14ac:dyDescent="0.25">
      <c r="A1817" s="7">
        <v>3411</v>
      </c>
      <c r="B1817" s="7" t="str">
        <f>VLOOKUP(A1817,Data!$A$2:$L$4115,6,FALSE)</f>
        <v>successful</v>
      </c>
      <c r="C1817" s="7">
        <f>VLOOKUP(A1817,Data!$A$2:$L$4115,12,FALSE)</f>
        <v>78</v>
      </c>
    </row>
    <row r="1818" spans="1:3" x14ac:dyDescent="0.25">
      <c r="A1818" s="7">
        <v>3412</v>
      </c>
      <c r="B1818" s="7" t="str">
        <f>VLOOKUP(A1818,Data!$A$2:$L$4115,6,FALSE)</f>
        <v>successful</v>
      </c>
      <c r="C1818" s="7">
        <f>VLOOKUP(A1818,Data!$A$2:$L$4115,12,FALSE)</f>
        <v>26</v>
      </c>
    </row>
    <row r="1819" spans="1:3" x14ac:dyDescent="0.25">
      <c r="A1819" s="7">
        <v>3413</v>
      </c>
      <c r="B1819" s="7" t="str">
        <f>VLOOKUP(A1819,Data!$A$2:$L$4115,6,FALSE)</f>
        <v>successful</v>
      </c>
      <c r="C1819" s="7">
        <f>VLOOKUP(A1819,Data!$A$2:$L$4115,12,FALSE)</f>
        <v>14</v>
      </c>
    </row>
    <row r="1820" spans="1:3" x14ac:dyDescent="0.25">
      <c r="A1820" s="7">
        <v>3414</v>
      </c>
      <c r="B1820" s="7" t="str">
        <f>VLOOKUP(A1820,Data!$A$2:$L$4115,6,FALSE)</f>
        <v>successful</v>
      </c>
      <c r="C1820" s="7">
        <f>VLOOKUP(A1820,Data!$A$2:$L$4115,12,FALSE)</f>
        <v>44</v>
      </c>
    </row>
    <row r="1821" spans="1:3" x14ac:dyDescent="0.25">
      <c r="A1821" s="7">
        <v>3415</v>
      </c>
      <c r="B1821" s="7" t="str">
        <f>VLOOKUP(A1821,Data!$A$2:$L$4115,6,FALSE)</f>
        <v>successful</v>
      </c>
      <c r="C1821" s="7">
        <f>VLOOKUP(A1821,Data!$A$2:$L$4115,12,FALSE)</f>
        <v>9</v>
      </c>
    </row>
    <row r="1822" spans="1:3" x14ac:dyDescent="0.25">
      <c r="A1822" s="7">
        <v>3416</v>
      </c>
      <c r="B1822" s="7" t="str">
        <f>VLOOKUP(A1822,Data!$A$2:$L$4115,6,FALSE)</f>
        <v>successful</v>
      </c>
      <c r="C1822" s="7">
        <f>VLOOKUP(A1822,Data!$A$2:$L$4115,12,FALSE)</f>
        <v>30</v>
      </c>
    </row>
    <row r="1823" spans="1:3" x14ac:dyDescent="0.25">
      <c r="A1823" s="7">
        <v>3417</v>
      </c>
      <c r="B1823" s="7" t="str">
        <f>VLOOKUP(A1823,Data!$A$2:$L$4115,6,FALSE)</f>
        <v>successful</v>
      </c>
      <c r="C1823" s="7">
        <f>VLOOKUP(A1823,Data!$A$2:$L$4115,12,FALSE)</f>
        <v>45</v>
      </c>
    </row>
    <row r="1824" spans="1:3" x14ac:dyDescent="0.25">
      <c r="A1824" s="7">
        <v>3418</v>
      </c>
      <c r="B1824" s="7" t="str">
        <f>VLOOKUP(A1824,Data!$A$2:$L$4115,6,FALSE)</f>
        <v>successful</v>
      </c>
      <c r="C1824" s="7">
        <f>VLOOKUP(A1824,Data!$A$2:$L$4115,12,FALSE)</f>
        <v>56</v>
      </c>
    </row>
    <row r="1825" spans="1:3" x14ac:dyDescent="0.25">
      <c r="A1825" s="7">
        <v>3419</v>
      </c>
      <c r="B1825" s="7" t="str">
        <f>VLOOKUP(A1825,Data!$A$2:$L$4115,6,FALSE)</f>
        <v>successful</v>
      </c>
      <c r="C1825" s="7">
        <f>VLOOKUP(A1825,Data!$A$2:$L$4115,12,FALSE)</f>
        <v>46</v>
      </c>
    </row>
    <row r="1826" spans="1:3" x14ac:dyDescent="0.25">
      <c r="A1826" s="7">
        <v>3420</v>
      </c>
      <c r="B1826" s="7" t="str">
        <f>VLOOKUP(A1826,Data!$A$2:$L$4115,6,FALSE)</f>
        <v>successful</v>
      </c>
      <c r="C1826" s="7">
        <f>VLOOKUP(A1826,Data!$A$2:$L$4115,12,FALSE)</f>
        <v>34</v>
      </c>
    </row>
    <row r="1827" spans="1:3" x14ac:dyDescent="0.25">
      <c r="A1827" s="7">
        <v>3421</v>
      </c>
      <c r="B1827" s="7" t="str">
        <f>VLOOKUP(A1827,Data!$A$2:$L$4115,6,FALSE)</f>
        <v>successful</v>
      </c>
      <c r="C1827" s="7">
        <f>VLOOKUP(A1827,Data!$A$2:$L$4115,12,FALSE)</f>
        <v>98</v>
      </c>
    </row>
    <row r="1828" spans="1:3" x14ac:dyDescent="0.25">
      <c r="A1828" s="7">
        <v>3422</v>
      </c>
      <c r="B1828" s="7" t="str">
        <f>VLOOKUP(A1828,Data!$A$2:$L$4115,6,FALSE)</f>
        <v>successful</v>
      </c>
      <c r="C1828" s="7">
        <f>VLOOKUP(A1828,Data!$A$2:$L$4115,12,FALSE)</f>
        <v>46</v>
      </c>
    </row>
    <row r="1829" spans="1:3" x14ac:dyDescent="0.25">
      <c r="A1829" s="7">
        <v>3423</v>
      </c>
      <c r="B1829" s="7" t="str">
        <f>VLOOKUP(A1829,Data!$A$2:$L$4115,6,FALSE)</f>
        <v>successful</v>
      </c>
      <c r="C1829" s="7">
        <f>VLOOKUP(A1829,Data!$A$2:$L$4115,12,FALSE)</f>
        <v>10</v>
      </c>
    </row>
    <row r="1830" spans="1:3" x14ac:dyDescent="0.25">
      <c r="A1830" s="7">
        <v>3424</v>
      </c>
      <c r="B1830" s="7" t="str">
        <f>VLOOKUP(A1830,Data!$A$2:$L$4115,6,FALSE)</f>
        <v>successful</v>
      </c>
      <c r="C1830" s="7">
        <f>VLOOKUP(A1830,Data!$A$2:$L$4115,12,FALSE)</f>
        <v>76</v>
      </c>
    </row>
    <row r="1831" spans="1:3" x14ac:dyDescent="0.25">
      <c r="A1831" s="7">
        <v>3425</v>
      </c>
      <c r="B1831" s="7" t="str">
        <f>VLOOKUP(A1831,Data!$A$2:$L$4115,6,FALSE)</f>
        <v>successful</v>
      </c>
      <c r="C1831" s="7">
        <f>VLOOKUP(A1831,Data!$A$2:$L$4115,12,FALSE)</f>
        <v>104</v>
      </c>
    </row>
    <row r="1832" spans="1:3" x14ac:dyDescent="0.25">
      <c r="A1832" s="7">
        <v>3426</v>
      </c>
      <c r="B1832" s="7" t="str">
        <f>VLOOKUP(A1832,Data!$A$2:$L$4115,6,FALSE)</f>
        <v>successful</v>
      </c>
      <c r="C1832" s="7">
        <f>VLOOKUP(A1832,Data!$A$2:$L$4115,12,FALSE)</f>
        <v>87</v>
      </c>
    </row>
    <row r="1833" spans="1:3" x14ac:dyDescent="0.25">
      <c r="A1833" s="7">
        <v>3427</v>
      </c>
      <c r="B1833" s="7" t="str">
        <f>VLOOKUP(A1833,Data!$A$2:$L$4115,6,FALSE)</f>
        <v>successful</v>
      </c>
      <c r="C1833" s="7">
        <f>VLOOKUP(A1833,Data!$A$2:$L$4115,12,FALSE)</f>
        <v>29</v>
      </c>
    </row>
    <row r="1834" spans="1:3" x14ac:dyDescent="0.25">
      <c r="A1834" s="7">
        <v>3428</v>
      </c>
      <c r="B1834" s="7" t="str">
        <f>VLOOKUP(A1834,Data!$A$2:$L$4115,6,FALSE)</f>
        <v>successful</v>
      </c>
      <c r="C1834" s="7">
        <f>VLOOKUP(A1834,Data!$A$2:$L$4115,12,FALSE)</f>
        <v>51</v>
      </c>
    </row>
    <row r="1835" spans="1:3" x14ac:dyDescent="0.25">
      <c r="A1835" s="7">
        <v>3429</v>
      </c>
      <c r="B1835" s="7" t="str">
        <f>VLOOKUP(A1835,Data!$A$2:$L$4115,6,FALSE)</f>
        <v>successful</v>
      </c>
      <c r="C1835" s="7">
        <f>VLOOKUP(A1835,Data!$A$2:$L$4115,12,FALSE)</f>
        <v>12</v>
      </c>
    </row>
    <row r="1836" spans="1:3" x14ac:dyDescent="0.25">
      <c r="A1836" s="7">
        <v>3430</v>
      </c>
      <c r="B1836" s="7" t="str">
        <f>VLOOKUP(A1836,Data!$A$2:$L$4115,6,FALSE)</f>
        <v>successful</v>
      </c>
      <c r="C1836" s="7">
        <f>VLOOKUP(A1836,Data!$A$2:$L$4115,12,FALSE)</f>
        <v>72</v>
      </c>
    </row>
    <row r="1837" spans="1:3" x14ac:dyDescent="0.25">
      <c r="A1837" s="7">
        <v>3431</v>
      </c>
      <c r="B1837" s="7" t="str">
        <f>VLOOKUP(A1837,Data!$A$2:$L$4115,6,FALSE)</f>
        <v>successful</v>
      </c>
      <c r="C1837" s="7">
        <f>VLOOKUP(A1837,Data!$A$2:$L$4115,12,FALSE)</f>
        <v>21</v>
      </c>
    </row>
    <row r="1838" spans="1:3" x14ac:dyDescent="0.25">
      <c r="A1838" s="7">
        <v>3432</v>
      </c>
      <c r="B1838" s="7" t="str">
        <f>VLOOKUP(A1838,Data!$A$2:$L$4115,6,FALSE)</f>
        <v>successful</v>
      </c>
      <c r="C1838" s="7">
        <f>VLOOKUP(A1838,Data!$A$2:$L$4115,12,FALSE)</f>
        <v>42</v>
      </c>
    </row>
    <row r="1839" spans="1:3" x14ac:dyDescent="0.25">
      <c r="A1839" s="7">
        <v>3433</v>
      </c>
      <c r="B1839" s="7" t="str">
        <f>VLOOKUP(A1839,Data!$A$2:$L$4115,6,FALSE)</f>
        <v>successful</v>
      </c>
      <c r="C1839" s="7">
        <f>VLOOKUP(A1839,Data!$A$2:$L$4115,12,FALSE)</f>
        <v>71</v>
      </c>
    </row>
    <row r="1840" spans="1:3" x14ac:dyDescent="0.25">
      <c r="A1840" s="7">
        <v>3434</v>
      </c>
      <c r="B1840" s="7" t="str">
        <f>VLOOKUP(A1840,Data!$A$2:$L$4115,6,FALSE)</f>
        <v>successful</v>
      </c>
      <c r="C1840" s="7">
        <f>VLOOKUP(A1840,Data!$A$2:$L$4115,12,FALSE)</f>
        <v>168</v>
      </c>
    </row>
    <row r="1841" spans="1:3" x14ac:dyDescent="0.25">
      <c r="A1841" s="7">
        <v>3435</v>
      </c>
      <c r="B1841" s="7" t="str">
        <f>VLOOKUP(A1841,Data!$A$2:$L$4115,6,FALSE)</f>
        <v>successful</v>
      </c>
      <c r="C1841" s="7">
        <f>VLOOKUP(A1841,Data!$A$2:$L$4115,12,FALSE)</f>
        <v>19</v>
      </c>
    </row>
    <row r="1842" spans="1:3" x14ac:dyDescent="0.25">
      <c r="A1842" s="7">
        <v>3436</v>
      </c>
      <c r="B1842" s="7" t="str">
        <f>VLOOKUP(A1842,Data!$A$2:$L$4115,6,FALSE)</f>
        <v>successful</v>
      </c>
      <c r="C1842" s="7">
        <f>VLOOKUP(A1842,Data!$A$2:$L$4115,12,FALSE)</f>
        <v>37</v>
      </c>
    </row>
    <row r="1843" spans="1:3" x14ac:dyDescent="0.25">
      <c r="A1843" s="7">
        <v>3437</v>
      </c>
      <c r="B1843" s="7" t="str">
        <f>VLOOKUP(A1843,Data!$A$2:$L$4115,6,FALSE)</f>
        <v>successful</v>
      </c>
      <c r="C1843" s="7">
        <f>VLOOKUP(A1843,Data!$A$2:$L$4115,12,FALSE)</f>
        <v>36</v>
      </c>
    </row>
    <row r="1844" spans="1:3" x14ac:dyDescent="0.25">
      <c r="A1844" s="7">
        <v>3438</v>
      </c>
      <c r="B1844" s="7" t="str">
        <f>VLOOKUP(A1844,Data!$A$2:$L$4115,6,FALSE)</f>
        <v>successful</v>
      </c>
      <c r="C1844" s="7">
        <f>VLOOKUP(A1844,Data!$A$2:$L$4115,12,FALSE)</f>
        <v>14</v>
      </c>
    </row>
    <row r="1845" spans="1:3" x14ac:dyDescent="0.25">
      <c r="A1845" s="7">
        <v>3439</v>
      </c>
      <c r="B1845" s="7" t="str">
        <f>VLOOKUP(A1845,Data!$A$2:$L$4115,6,FALSE)</f>
        <v>successful</v>
      </c>
      <c r="C1845" s="7">
        <f>VLOOKUP(A1845,Data!$A$2:$L$4115,12,FALSE)</f>
        <v>18</v>
      </c>
    </row>
    <row r="1846" spans="1:3" x14ac:dyDescent="0.25">
      <c r="A1846" s="7">
        <v>3440</v>
      </c>
      <c r="B1846" s="7" t="str">
        <f>VLOOKUP(A1846,Data!$A$2:$L$4115,6,FALSE)</f>
        <v>successful</v>
      </c>
      <c r="C1846" s="7">
        <f>VLOOKUP(A1846,Data!$A$2:$L$4115,12,FALSE)</f>
        <v>82</v>
      </c>
    </row>
    <row r="1847" spans="1:3" x14ac:dyDescent="0.25">
      <c r="A1847" s="7">
        <v>3441</v>
      </c>
      <c r="B1847" s="7" t="str">
        <f>VLOOKUP(A1847,Data!$A$2:$L$4115,6,FALSE)</f>
        <v>successful</v>
      </c>
      <c r="C1847" s="7">
        <f>VLOOKUP(A1847,Data!$A$2:$L$4115,12,FALSE)</f>
        <v>43</v>
      </c>
    </row>
    <row r="1848" spans="1:3" x14ac:dyDescent="0.25">
      <c r="A1848" s="7">
        <v>3442</v>
      </c>
      <c r="B1848" s="7" t="str">
        <f>VLOOKUP(A1848,Data!$A$2:$L$4115,6,FALSE)</f>
        <v>successful</v>
      </c>
      <c r="C1848" s="7">
        <f>VLOOKUP(A1848,Data!$A$2:$L$4115,12,FALSE)</f>
        <v>8</v>
      </c>
    </row>
    <row r="1849" spans="1:3" x14ac:dyDescent="0.25">
      <c r="A1849" s="7">
        <v>3443</v>
      </c>
      <c r="B1849" s="7" t="str">
        <f>VLOOKUP(A1849,Data!$A$2:$L$4115,6,FALSE)</f>
        <v>successful</v>
      </c>
      <c r="C1849" s="7">
        <f>VLOOKUP(A1849,Data!$A$2:$L$4115,12,FALSE)</f>
        <v>45</v>
      </c>
    </row>
    <row r="1850" spans="1:3" x14ac:dyDescent="0.25">
      <c r="A1850" s="7">
        <v>3444</v>
      </c>
      <c r="B1850" s="7" t="str">
        <f>VLOOKUP(A1850,Data!$A$2:$L$4115,6,FALSE)</f>
        <v>successful</v>
      </c>
      <c r="C1850" s="7">
        <f>VLOOKUP(A1850,Data!$A$2:$L$4115,12,FALSE)</f>
        <v>20</v>
      </c>
    </row>
    <row r="1851" spans="1:3" x14ac:dyDescent="0.25">
      <c r="A1851" s="7">
        <v>3445</v>
      </c>
      <c r="B1851" s="7" t="str">
        <f>VLOOKUP(A1851,Data!$A$2:$L$4115,6,FALSE)</f>
        <v>successful</v>
      </c>
      <c r="C1851" s="7">
        <f>VLOOKUP(A1851,Data!$A$2:$L$4115,12,FALSE)</f>
        <v>31</v>
      </c>
    </row>
    <row r="1852" spans="1:3" x14ac:dyDescent="0.25">
      <c r="A1852" s="7">
        <v>3446</v>
      </c>
      <c r="B1852" s="7" t="str">
        <f>VLOOKUP(A1852,Data!$A$2:$L$4115,6,FALSE)</f>
        <v>successful</v>
      </c>
      <c r="C1852" s="7">
        <f>VLOOKUP(A1852,Data!$A$2:$L$4115,12,FALSE)</f>
        <v>25</v>
      </c>
    </row>
    <row r="1853" spans="1:3" x14ac:dyDescent="0.25">
      <c r="A1853" s="7">
        <v>3447</v>
      </c>
      <c r="B1853" s="7" t="str">
        <f>VLOOKUP(A1853,Data!$A$2:$L$4115,6,FALSE)</f>
        <v>successful</v>
      </c>
      <c r="C1853" s="7">
        <f>VLOOKUP(A1853,Data!$A$2:$L$4115,12,FALSE)</f>
        <v>14</v>
      </c>
    </row>
    <row r="1854" spans="1:3" x14ac:dyDescent="0.25">
      <c r="A1854" s="7">
        <v>3448</v>
      </c>
      <c r="B1854" s="7" t="str">
        <f>VLOOKUP(A1854,Data!$A$2:$L$4115,6,FALSE)</f>
        <v>successful</v>
      </c>
      <c r="C1854" s="7">
        <f>VLOOKUP(A1854,Data!$A$2:$L$4115,12,FALSE)</f>
        <v>45</v>
      </c>
    </row>
    <row r="1855" spans="1:3" x14ac:dyDescent="0.25">
      <c r="A1855" s="7">
        <v>3449</v>
      </c>
      <c r="B1855" s="7" t="str">
        <f>VLOOKUP(A1855,Data!$A$2:$L$4115,6,FALSE)</f>
        <v>successful</v>
      </c>
      <c r="C1855" s="7">
        <f>VLOOKUP(A1855,Data!$A$2:$L$4115,12,FALSE)</f>
        <v>20</v>
      </c>
    </row>
    <row r="1856" spans="1:3" x14ac:dyDescent="0.25">
      <c r="A1856" s="7">
        <v>3450</v>
      </c>
      <c r="B1856" s="7" t="str">
        <f>VLOOKUP(A1856,Data!$A$2:$L$4115,6,FALSE)</f>
        <v>successful</v>
      </c>
      <c r="C1856" s="7">
        <f>VLOOKUP(A1856,Data!$A$2:$L$4115,12,FALSE)</f>
        <v>39</v>
      </c>
    </row>
    <row r="1857" spans="1:3" x14ac:dyDescent="0.25">
      <c r="A1857" s="7">
        <v>3451</v>
      </c>
      <c r="B1857" s="7" t="str">
        <f>VLOOKUP(A1857,Data!$A$2:$L$4115,6,FALSE)</f>
        <v>successful</v>
      </c>
      <c r="C1857" s="7">
        <f>VLOOKUP(A1857,Data!$A$2:$L$4115,12,FALSE)</f>
        <v>16</v>
      </c>
    </row>
    <row r="1858" spans="1:3" x14ac:dyDescent="0.25">
      <c r="A1858" s="7">
        <v>3452</v>
      </c>
      <c r="B1858" s="7" t="str">
        <f>VLOOKUP(A1858,Data!$A$2:$L$4115,6,FALSE)</f>
        <v>successful</v>
      </c>
      <c r="C1858" s="7">
        <f>VLOOKUP(A1858,Data!$A$2:$L$4115,12,FALSE)</f>
        <v>37</v>
      </c>
    </row>
    <row r="1859" spans="1:3" x14ac:dyDescent="0.25">
      <c r="A1859" s="7">
        <v>3453</v>
      </c>
      <c r="B1859" s="7" t="str">
        <f>VLOOKUP(A1859,Data!$A$2:$L$4115,6,FALSE)</f>
        <v>successful</v>
      </c>
      <c r="C1859" s="7">
        <f>VLOOKUP(A1859,Data!$A$2:$L$4115,12,FALSE)</f>
        <v>14</v>
      </c>
    </row>
    <row r="1860" spans="1:3" x14ac:dyDescent="0.25">
      <c r="A1860" s="7">
        <v>3454</v>
      </c>
      <c r="B1860" s="7" t="str">
        <f>VLOOKUP(A1860,Data!$A$2:$L$4115,6,FALSE)</f>
        <v>successful</v>
      </c>
      <c r="C1860" s="7">
        <f>VLOOKUP(A1860,Data!$A$2:$L$4115,12,FALSE)</f>
        <v>21</v>
      </c>
    </row>
    <row r="1861" spans="1:3" x14ac:dyDescent="0.25">
      <c r="A1861" s="7">
        <v>3455</v>
      </c>
      <c r="B1861" s="7" t="str">
        <f>VLOOKUP(A1861,Data!$A$2:$L$4115,6,FALSE)</f>
        <v>successful</v>
      </c>
      <c r="C1861" s="7">
        <f>VLOOKUP(A1861,Data!$A$2:$L$4115,12,FALSE)</f>
        <v>69</v>
      </c>
    </row>
    <row r="1862" spans="1:3" x14ac:dyDescent="0.25">
      <c r="A1862" s="7">
        <v>3456</v>
      </c>
      <c r="B1862" s="7" t="str">
        <f>VLOOKUP(A1862,Data!$A$2:$L$4115,6,FALSE)</f>
        <v>successful</v>
      </c>
      <c r="C1862" s="7">
        <f>VLOOKUP(A1862,Data!$A$2:$L$4115,12,FALSE)</f>
        <v>16</v>
      </c>
    </row>
    <row r="1863" spans="1:3" x14ac:dyDescent="0.25">
      <c r="A1863" s="7">
        <v>3457</v>
      </c>
      <c r="B1863" s="7" t="str">
        <f>VLOOKUP(A1863,Data!$A$2:$L$4115,6,FALSE)</f>
        <v>successful</v>
      </c>
      <c r="C1863" s="7">
        <f>VLOOKUP(A1863,Data!$A$2:$L$4115,12,FALSE)</f>
        <v>55</v>
      </c>
    </row>
    <row r="1864" spans="1:3" x14ac:dyDescent="0.25">
      <c r="A1864" s="7">
        <v>3458</v>
      </c>
      <c r="B1864" s="7" t="str">
        <f>VLOOKUP(A1864,Data!$A$2:$L$4115,6,FALSE)</f>
        <v>successful</v>
      </c>
      <c r="C1864" s="7">
        <f>VLOOKUP(A1864,Data!$A$2:$L$4115,12,FALSE)</f>
        <v>27</v>
      </c>
    </row>
    <row r="1865" spans="1:3" x14ac:dyDescent="0.25">
      <c r="A1865" s="7">
        <v>3459</v>
      </c>
      <c r="B1865" s="7" t="str">
        <f>VLOOKUP(A1865,Data!$A$2:$L$4115,6,FALSE)</f>
        <v>successful</v>
      </c>
      <c r="C1865" s="7">
        <f>VLOOKUP(A1865,Data!$A$2:$L$4115,12,FALSE)</f>
        <v>36</v>
      </c>
    </row>
    <row r="1866" spans="1:3" x14ac:dyDescent="0.25">
      <c r="A1866" s="7">
        <v>3460</v>
      </c>
      <c r="B1866" s="7" t="str">
        <f>VLOOKUP(A1866,Data!$A$2:$L$4115,6,FALSE)</f>
        <v>successful</v>
      </c>
      <c r="C1866" s="7">
        <f>VLOOKUP(A1866,Data!$A$2:$L$4115,12,FALSE)</f>
        <v>19</v>
      </c>
    </row>
    <row r="1867" spans="1:3" x14ac:dyDescent="0.25">
      <c r="A1867" s="7">
        <v>3461</v>
      </c>
      <c r="B1867" s="7" t="str">
        <f>VLOOKUP(A1867,Data!$A$2:$L$4115,6,FALSE)</f>
        <v>successful</v>
      </c>
      <c r="C1867" s="7">
        <f>VLOOKUP(A1867,Data!$A$2:$L$4115,12,FALSE)</f>
        <v>12</v>
      </c>
    </row>
    <row r="1868" spans="1:3" x14ac:dyDescent="0.25">
      <c r="A1868" s="7">
        <v>3462</v>
      </c>
      <c r="B1868" s="7" t="str">
        <f>VLOOKUP(A1868,Data!$A$2:$L$4115,6,FALSE)</f>
        <v>successful</v>
      </c>
      <c r="C1868" s="7">
        <f>VLOOKUP(A1868,Data!$A$2:$L$4115,12,FALSE)</f>
        <v>17</v>
      </c>
    </row>
    <row r="1869" spans="1:3" x14ac:dyDescent="0.25">
      <c r="A1869" s="7">
        <v>3463</v>
      </c>
      <c r="B1869" s="7" t="str">
        <f>VLOOKUP(A1869,Data!$A$2:$L$4115,6,FALSE)</f>
        <v>successful</v>
      </c>
      <c r="C1869" s="7">
        <f>VLOOKUP(A1869,Data!$A$2:$L$4115,12,FALSE)</f>
        <v>114</v>
      </c>
    </row>
    <row r="1870" spans="1:3" x14ac:dyDescent="0.25">
      <c r="A1870" s="7">
        <v>3464</v>
      </c>
      <c r="B1870" s="7" t="str">
        <f>VLOOKUP(A1870,Data!$A$2:$L$4115,6,FALSE)</f>
        <v>successful</v>
      </c>
      <c r="C1870" s="7">
        <f>VLOOKUP(A1870,Data!$A$2:$L$4115,12,FALSE)</f>
        <v>93</v>
      </c>
    </row>
    <row r="1871" spans="1:3" x14ac:dyDescent="0.25">
      <c r="A1871" s="7">
        <v>3465</v>
      </c>
      <c r="B1871" s="7" t="str">
        <f>VLOOKUP(A1871,Data!$A$2:$L$4115,6,FALSE)</f>
        <v>successful</v>
      </c>
      <c r="C1871" s="7">
        <f>VLOOKUP(A1871,Data!$A$2:$L$4115,12,FALSE)</f>
        <v>36</v>
      </c>
    </row>
    <row r="1872" spans="1:3" x14ac:dyDescent="0.25">
      <c r="A1872" s="7">
        <v>3466</v>
      </c>
      <c r="B1872" s="7" t="str">
        <f>VLOOKUP(A1872,Data!$A$2:$L$4115,6,FALSE)</f>
        <v>successful</v>
      </c>
      <c r="C1872" s="7">
        <f>VLOOKUP(A1872,Data!$A$2:$L$4115,12,FALSE)</f>
        <v>61</v>
      </c>
    </row>
    <row r="1873" spans="1:3" x14ac:dyDescent="0.25">
      <c r="A1873" s="7">
        <v>3467</v>
      </c>
      <c r="B1873" s="7" t="str">
        <f>VLOOKUP(A1873,Data!$A$2:$L$4115,6,FALSE)</f>
        <v>successful</v>
      </c>
      <c r="C1873" s="7">
        <f>VLOOKUP(A1873,Data!$A$2:$L$4115,12,FALSE)</f>
        <v>47</v>
      </c>
    </row>
    <row r="1874" spans="1:3" x14ac:dyDescent="0.25">
      <c r="A1874" s="7">
        <v>3468</v>
      </c>
      <c r="B1874" s="7" t="str">
        <f>VLOOKUP(A1874,Data!$A$2:$L$4115,6,FALSE)</f>
        <v>successful</v>
      </c>
      <c r="C1874" s="7">
        <f>VLOOKUP(A1874,Data!$A$2:$L$4115,12,FALSE)</f>
        <v>17</v>
      </c>
    </row>
    <row r="1875" spans="1:3" x14ac:dyDescent="0.25">
      <c r="A1875" s="7">
        <v>3469</v>
      </c>
      <c r="B1875" s="7" t="str">
        <f>VLOOKUP(A1875,Data!$A$2:$L$4115,6,FALSE)</f>
        <v>successful</v>
      </c>
      <c r="C1875" s="7">
        <f>VLOOKUP(A1875,Data!$A$2:$L$4115,12,FALSE)</f>
        <v>63</v>
      </c>
    </row>
    <row r="1876" spans="1:3" x14ac:dyDescent="0.25">
      <c r="A1876" s="7">
        <v>3470</v>
      </c>
      <c r="B1876" s="7" t="str">
        <f>VLOOKUP(A1876,Data!$A$2:$L$4115,6,FALSE)</f>
        <v>successful</v>
      </c>
      <c r="C1876" s="7">
        <f>VLOOKUP(A1876,Data!$A$2:$L$4115,12,FALSE)</f>
        <v>9</v>
      </c>
    </row>
    <row r="1877" spans="1:3" x14ac:dyDescent="0.25">
      <c r="A1877" s="7">
        <v>3471</v>
      </c>
      <c r="B1877" s="7" t="str">
        <f>VLOOKUP(A1877,Data!$A$2:$L$4115,6,FALSE)</f>
        <v>successful</v>
      </c>
      <c r="C1877" s="7">
        <f>VLOOKUP(A1877,Data!$A$2:$L$4115,12,FALSE)</f>
        <v>30</v>
      </c>
    </row>
    <row r="1878" spans="1:3" x14ac:dyDescent="0.25">
      <c r="A1878" s="7">
        <v>3472</v>
      </c>
      <c r="B1878" s="7" t="str">
        <f>VLOOKUP(A1878,Data!$A$2:$L$4115,6,FALSE)</f>
        <v>successful</v>
      </c>
      <c r="C1878" s="7">
        <f>VLOOKUP(A1878,Data!$A$2:$L$4115,12,FALSE)</f>
        <v>23</v>
      </c>
    </row>
    <row r="1879" spans="1:3" x14ac:dyDescent="0.25">
      <c r="A1879" s="7">
        <v>3473</v>
      </c>
      <c r="B1879" s="7" t="str">
        <f>VLOOKUP(A1879,Data!$A$2:$L$4115,6,FALSE)</f>
        <v>successful</v>
      </c>
      <c r="C1879" s="7">
        <f>VLOOKUP(A1879,Data!$A$2:$L$4115,12,FALSE)</f>
        <v>33</v>
      </c>
    </row>
    <row r="1880" spans="1:3" x14ac:dyDescent="0.25">
      <c r="A1880" s="7">
        <v>3474</v>
      </c>
      <c r="B1880" s="7" t="str">
        <f>VLOOKUP(A1880,Data!$A$2:$L$4115,6,FALSE)</f>
        <v>successful</v>
      </c>
      <c r="C1880" s="7">
        <f>VLOOKUP(A1880,Data!$A$2:$L$4115,12,FALSE)</f>
        <v>39</v>
      </c>
    </row>
    <row r="1881" spans="1:3" x14ac:dyDescent="0.25">
      <c r="A1881" s="7">
        <v>3475</v>
      </c>
      <c r="B1881" s="7" t="str">
        <f>VLOOKUP(A1881,Data!$A$2:$L$4115,6,FALSE)</f>
        <v>successful</v>
      </c>
      <c r="C1881" s="7">
        <f>VLOOKUP(A1881,Data!$A$2:$L$4115,12,FALSE)</f>
        <v>17</v>
      </c>
    </row>
    <row r="1882" spans="1:3" x14ac:dyDescent="0.25">
      <c r="A1882" s="7">
        <v>3476</v>
      </c>
      <c r="B1882" s="7" t="str">
        <f>VLOOKUP(A1882,Data!$A$2:$L$4115,6,FALSE)</f>
        <v>successful</v>
      </c>
      <c r="C1882" s="7">
        <f>VLOOKUP(A1882,Data!$A$2:$L$4115,12,FALSE)</f>
        <v>6</v>
      </c>
    </row>
    <row r="1883" spans="1:3" x14ac:dyDescent="0.25">
      <c r="A1883" s="7">
        <v>3477</v>
      </c>
      <c r="B1883" s="7" t="str">
        <f>VLOOKUP(A1883,Data!$A$2:$L$4115,6,FALSE)</f>
        <v>successful</v>
      </c>
      <c r="C1883" s="7">
        <f>VLOOKUP(A1883,Data!$A$2:$L$4115,12,FALSE)</f>
        <v>39</v>
      </c>
    </row>
    <row r="1884" spans="1:3" x14ac:dyDescent="0.25">
      <c r="A1884" s="7">
        <v>3478</v>
      </c>
      <c r="B1884" s="7" t="str">
        <f>VLOOKUP(A1884,Data!$A$2:$L$4115,6,FALSE)</f>
        <v>successful</v>
      </c>
      <c r="C1884" s="7">
        <f>VLOOKUP(A1884,Data!$A$2:$L$4115,12,FALSE)</f>
        <v>57</v>
      </c>
    </row>
    <row r="1885" spans="1:3" x14ac:dyDescent="0.25">
      <c r="A1885" s="7">
        <v>3479</v>
      </c>
      <c r="B1885" s="7" t="str">
        <f>VLOOKUP(A1885,Data!$A$2:$L$4115,6,FALSE)</f>
        <v>successful</v>
      </c>
      <c r="C1885" s="7">
        <f>VLOOKUP(A1885,Data!$A$2:$L$4115,12,FALSE)</f>
        <v>56</v>
      </c>
    </row>
    <row r="1886" spans="1:3" x14ac:dyDescent="0.25">
      <c r="A1886" s="7">
        <v>3480</v>
      </c>
      <c r="B1886" s="7" t="str">
        <f>VLOOKUP(A1886,Data!$A$2:$L$4115,6,FALSE)</f>
        <v>successful</v>
      </c>
      <c r="C1886" s="7">
        <f>VLOOKUP(A1886,Data!$A$2:$L$4115,12,FALSE)</f>
        <v>13</v>
      </c>
    </row>
    <row r="1887" spans="1:3" x14ac:dyDescent="0.25">
      <c r="A1887" s="7">
        <v>3481</v>
      </c>
      <c r="B1887" s="7" t="str">
        <f>VLOOKUP(A1887,Data!$A$2:$L$4115,6,FALSE)</f>
        <v>successful</v>
      </c>
      <c r="C1887" s="7">
        <f>VLOOKUP(A1887,Data!$A$2:$L$4115,12,FALSE)</f>
        <v>95</v>
      </c>
    </row>
    <row r="1888" spans="1:3" x14ac:dyDescent="0.25">
      <c r="A1888" s="7">
        <v>3482</v>
      </c>
      <c r="B1888" s="7" t="str">
        <f>VLOOKUP(A1888,Data!$A$2:$L$4115,6,FALSE)</f>
        <v>successful</v>
      </c>
      <c r="C1888" s="7">
        <f>VLOOKUP(A1888,Data!$A$2:$L$4115,12,FALSE)</f>
        <v>80</v>
      </c>
    </row>
    <row r="1889" spans="1:3" x14ac:dyDescent="0.25">
      <c r="A1889" s="7">
        <v>3483</v>
      </c>
      <c r="B1889" s="7" t="str">
        <f>VLOOKUP(A1889,Data!$A$2:$L$4115,6,FALSE)</f>
        <v>successful</v>
      </c>
      <c r="C1889" s="7">
        <f>VLOOKUP(A1889,Data!$A$2:$L$4115,12,FALSE)</f>
        <v>133</v>
      </c>
    </row>
    <row r="1890" spans="1:3" x14ac:dyDescent="0.25">
      <c r="A1890" s="7">
        <v>3484</v>
      </c>
      <c r="B1890" s="7" t="str">
        <f>VLOOKUP(A1890,Data!$A$2:$L$4115,6,FALSE)</f>
        <v>successful</v>
      </c>
      <c r="C1890" s="7">
        <f>VLOOKUP(A1890,Data!$A$2:$L$4115,12,FALSE)</f>
        <v>44</v>
      </c>
    </row>
    <row r="1891" spans="1:3" x14ac:dyDescent="0.25">
      <c r="A1891" s="7">
        <v>3485</v>
      </c>
      <c r="B1891" s="7" t="str">
        <f>VLOOKUP(A1891,Data!$A$2:$L$4115,6,FALSE)</f>
        <v>successful</v>
      </c>
      <c r="C1891" s="7">
        <f>VLOOKUP(A1891,Data!$A$2:$L$4115,12,FALSE)</f>
        <v>30</v>
      </c>
    </row>
    <row r="1892" spans="1:3" x14ac:dyDescent="0.25">
      <c r="A1892" s="7">
        <v>3486</v>
      </c>
      <c r="B1892" s="7" t="str">
        <f>VLOOKUP(A1892,Data!$A$2:$L$4115,6,FALSE)</f>
        <v>successful</v>
      </c>
      <c r="C1892" s="7">
        <f>VLOOKUP(A1892,Data!$A$2:$L$4115,12,FALSE)</f>
        <v>56</v>
      </c>
    </row>
    <row r="1893" spans="1:3" x14ac:dyDescent="0.25">
      <c r="A1893" s="7">
        <v>3487</v>
      </c>
      <c r="B1893" s="7" t="str">
        <f>VLOOKUP(A1893,Data!$A$2:$L$4115,6,FALSE)</f>
        <v>successful</v>
      </c>
      <c r="C1893" s="7">
        <f>VLOOKUP(A1893,Data!$A$2:$L$4115,12,FALSE)</f>
        <v>66</v>
      </c>
    </row>
    <row r="1894" spans="1:3" x14ac:dyDescent="0.25">
      <c r="A1894" s="7">
        <v>3488</v>
      </c>
      <c r="B1894" s="7" t="str">
        <f>VLOOKUP(A1894,Data!$A$2:$L$4115,6,FALSE)</f>
        <v>successful</v>
      </c>
      <c r="C1894" s="7">
        <f>VLOOKUP(A1894,Data!$A$2:$L$4115,12,FALSE)</f>
        <v>29</v>
      </c>
    </row>
    <row r="1895" spans="1:3" x14ac:dyDescent="0.25">
      <c r="A1895" s="7">
        <v>3489</v>
      </c>
      <c r="B1895" s="7" t="str">
        <f>VLOOKUP(A1895,Data!$A$2:$L$4115,6,FALSE)</f>
        <v>successful</v>
      </c>
      <c r="C1895" s="7">
        <f>VLOOKUP(A1895,Data!$A$2:$L$4115,12,FALSE)</f>
        <v>72</v>
      </c>
    </row>
    <row r="1896" spans="1:3" x14ac:dyDescent="0.25">
      <c r="A1896" s="7">
        <v>3490</v>
      </c>
      <c r="B1896" s="7" t="str">
        <f>VLOOKUP(A1896,Data!$A$2:$L$4115,6,FALSE)</f>
        <v>successful</v>
      </c>
      <c r="C1896" s="7">
        <f>VLOOKUP(A1896,Data!$A$2:$L$4115,12,FALSE)</f>
        <v>27</v>
      </c>
    </row>
    <row r="1897" spans="1:3" x14ac:dyDescent="0.25">
      <c r="A1897" s="7">
        <v>3491</v>
      </c>
      <c r="B1897" s="7" t="str">
        <f>VLOOKUP(A1897,Data!$A$2:$L$4115,6,FALSE)</f>
        <v>successful</v>
      </c>
      <c r="C1897" s="7">
        <f>VLOOKUP(A1897,Data!$A$2:$L$4115,12,FALSE)</f>
        <v>10</v>
      </c>
    </row>
    <row r="1898" spans="1:3" x14ac:dyDescent="0.25">
      <c r="A1898" s="7">
        <v>3492</v>
      </c>
      <c r="B1898" s="7" t="str">
        <f>VLOOKUP(A1898,Data!$A$2:$L$4115,6,FALSE)</f>
        <v>successful</v>
      </c>
      <c r="C1898" s="7">
        <f>VLOOKUP(A1898,Data!$A$2:$L$4115,12,FALSE)</f>
        <v>35</v>
      </c>
    </row>
    <row r="1899" spans="1:3" x14ac:dyDescent="0.25">
      <c r="A1899" s="7">
        <v>3493</v>
      </c>
      <c r="B1899" s="7" t="str">
        <f>VLOOKUP(A1899,Data!$A$2:$L$4115,6,FALSE)</f>
        <v>successful</v>
      </c>
      <c r="C1899" s="7">
        <f>VLOOKUP(A1899,Data!$A$2:$L$4115,12,FALSE)</f>
        <v>29</v>
      </c>
    </row>
    <row r="1900" spans="1:3" x14ac:dyDescent="0.25">
      <c r="A1900" s="7">
        <v>3494</v>
      </c>
      <c r="B1900" s="7" t="str">
        <f>VLOOKUP(A1900,Data!$A$2:$L$4115,6,FALSE)</f>
        <v>successful</v>
      </c>
      <c r="C1900" s="7">
        <f>VLOOKUP(A1900,Data!$A$2:$L$4115,12,FALSE)</f>
        <v>13</v>
      </c>
    </row>
    <row r="1901" spans="1:3" x14ac:dyDescent="0.25">
      <c r="A1901" s="7">
        <v>3495</v>
      </c>
      <c r="B1901" s="7" t="str">
        <f>VLOOKUP(A1901,Data!$A$2:$L$4115,6,FALSE)</f>
        <v>successful</v>
      </c>
      <c r="C1901" s="7">
        <f>VLOOKUP(A1901,Data!$A$2:$L$4115,12,FALSE)</f>
        <v>72</v>
      </c>
    </row>
    <row r="1902" spans="1:3" x14ac:dyDescent="0.25">
      <c r="A1902" s="7">
        <v>3496</v>
      </c>
      <c r="B1902" s="7" t="str">
        <f>VLOOKUP(A1902,Data!$A$2:$L$4115,6,FALSE)</f>
        <v>successful</v>
      </c>
      <c r="C1902" s="7">
        <f>VLOOKUP(A1902,Data!$A$2:$L$4115,12,FALSE)</f>
        <v>78</v>
      </c>
    </row>
    <row r="1903" spans="1:3" x14ac:dyDescent="0.25">
      <c r="A1903" s="7">
        <v>3497</v>
      </c>
      <c r="B1903" s="7" t="str">
        <f>VLOOKUP(A1903,Data!$A$2:$L$4115,6,FALSE)</f>
        <v>successful</v>
      </c>
      <c r="C1903" s="7">
        <f>VLOOKUP(A1903,Data!$A$2:$L$4115,12,FALSE)</f>
        <v>49</v>
      </c>
    </row>
    <row r="1904" spans="1:3" x14ac:dyDescent="0.25">
      <c r="A1904" s="7">
        <v>3498</v>
      </c>
      <c r="B1904" s="7" t="str">
        <f>VLOOKUP(A1904,Data!$A$2:$L$4115,6,FALSE)</f>
        <v>successful</v>
      </c>
      <c r="C1904" s="7">
        <f>VLOOKUP(A1904,Data!$A$2:$L$4115,12,FALSE)</f>
        <v>42</v>
      </c>
    </row>
    <row r="1905" spans="1:3" x14ac:dyDescent="0.25">
      <c r="A1905" s="7">
        <v>3499</v>
      </c>
      <c r="B1905" s="7" t="str">
        <f>VLOOKUP(A1905,Data!$A$2:$L$4115,6,FALSE)</f>
        <v>successful</v>
      </c>
      <c r="C1905" s="7">
        <f>VLOOKUP(A1905,Data!$A$2:$L$4115,12,FALSE)</f>
        <v>35</v>
      </c>
    </row>
    <row r="1906" spans="1:3" x14ac:dyDescent="0.25">
      <c r="A1906" s="7">
        <v>3500</v>
      </c>
      <c r="B1906" s="7" t="str">
        <f>VLOOKUP(A1906,Data!$A$2:$L$4115,6,FALSE)</f>
        <v>successful</v>
      </c>
      <c r="C1906" s="7">
        <f>VLOOKUP(A1906,Data!$A$2:$L$4115,12,FALSE)</f>
        <v>42</v>
      </c>
    </row>
    <row r="1907" spans="1:3" x14ac:dyDescent="0.25">
      <c r="A1907" s="7">
        <v>3501</v>
      </c>
      <c r="B1907" s="7" t="str">
        <f>VLOOKUP(A1907,Data!$A$2:$L$4115,6,FALSE)</f>
        <v>successful</v>
      </c>
      <c r="C1907" s="7">
        <f>VLOOKUP(A1907,Data!$A$2:$L$4115,12,FALSE)</f>
        <v>42</v>
      </c>
    </row>
    <row r="1908" spans="1:3" x14ac:dyDescent="0.25">
      <c r="A1908" s="7">
        <v>3502</v>
      </c>
      <c r="B1908" s="7" t="str">
        <f>VLOOKUP(A1908,Data!$A$2:$L$4115,6,FALSE)</f>
        <v>successful</v>
      </c>
      <c r="C1908" s="7">
        <f>VLOOKUP(A1908,Data!$A$2:$L$4115,12,FALSE)</f>
        <v>31</v>
      </c>
    </row>
    <row r="1909" spans="1:3" x14ac:dyDescent="0.25">
      <c r="A1909" s="7">
        <v>3503</v>
      </c>
      <c r="B1909" s="7" t="str">
        <f>VLOOKUP(A1909,Data!$A$2:$L$4115,6,FALSE)</f>
        <v>successful</v>
      </c>
      <c r="C1909" s="7">
        <f>VLOOKUP(A1909,Data!$A$2:$L$4115,12,FALSE)</f>
        <v>38</v>
      </c>
    </row>
    <row r="1910" spans="1:3" x14ac:dyDescent="0.25">
      <c r="A1910" s="7">
        <v>3504</v>
      </c>
      <c r="B1910" s="7" t="str">
        <f>VLOOKUP(A1910,Data!$A$2:$L$4115,6,FALSE)</f>
        <v>successful</v>
      </c>
      <c r="C1910" s="7">
        <f>VLOOKUP(A1910,Data!$A$2:$L$4115,12,FALSE)</f>
        <v>8</v>
      </c>
    </row>
    <row r="1911" spans="1:3" x14ac:dyDescent="0.25">
      <c r="A1911" s="7">
        <v>3505</v>
      </c>
      <c r="B1911" s="7" t="str">
        <f>VLOOKUP(A1911,Data!$A$2:$L$4115,6,FALSE)</f>
        <v>successful</v>
      </c>
      <c r="C1911" s="7">
        <f>VLOOKUP(A1911,Data!$A$2:$L$4115,12,FALSE)</f>
        <v>39</v>
      </c>
    </row>
    <row r="1912" spans="1:3" x14ac:dyDescent="0.25">
      <c r="A1912" s="7">
        <v>3506</v>
      </c>
      <c r="B1912" s="7" t="str">
        <f>VLOOKUP(A1912,Data!$A$2:$L$4115,6,FALSE)</f>
        <v>successful</v>
      </c>
      <c r="C1912" s="7">
        <f>VLOOKUP(A1912,Data!$A$2:$L$4115,12,FALSE)</f>
        <v>29</v>
      </c>
    </row>
    <row r="1913" spans="1:3" x14ac:dyDescent="0.25">
      <c r="A1913" s="7">
        <v>3507</v>
      </c>
      <c r="B1913" s="7" t="str">
        <f>VLOOKUP(A1913,Data!$A$2:$L$4115,6,FALSE)</f>
        <v>successful</v>
      </c>
      <c r="C1913" s="7">
        <f>VLOOKUP(A1913,Data!$A$2:$L$4115,12,FALSE)</f>
        <v>72</v>
      </c>
    </row>
    <row r="1914" spans="1:3" x14ac:dyDescent="0.25">
      <c r="A1914" s="7">
        <v>3508</v>
      </c>
      <c r="B1914" s="7" t="str">
        <f>VLOOKUP(A1914,Data!$A$2:$L$4115,6,FALSE)</f>
        <v>successful</v>
      </c>
      <c r="C1914" s="7">
        <f>VLOOKUP(A1914,Data!$A$2:$L$4115,12,FALSE)</f>
        <v>15</v>
      </c>
    </row>
    <row r="1915" spans="1:3" x14ac:dyDescent="0.25">
      <c r="A1915" s="7">
        <v>3509</v>
      </c>
      <c r="B1915" s="7" t="str">
        <f>VLOOKUP(A1915,Data!$A$2:$L$4115,6,FALSE)</f>
        <v>successful</v>
      </c>
      <c r="C1915" s="7">
        <f>VLOOKUP(A1915,Data!$A$2:$L$4115,12,FALSE)</f>
        <v>33</v>
      </c>
    </row>
    <row r="1916" spans="1:3" x14ac:dyDescent="0.25">
      <c r="A1916" s="7">
        <v>3510</v>
      </c>
      <c r="B1916" s="7" t="str">
        <f>VLOOKUP(A1916,Data!$A$2:$L$4115,6,FALSE)</f>
        <v>successful</v>
      </c>
      <c r="C1916" s="7">
        <f>VLOOKUP(A1916,Data!$A$2:$L$4115,12,FALSE)</f>
        <v>15</v>
      </c>
    </row>
    <row r="1917" spans="1:3" x14ac:dyDescent="0.25">
      <c r="A1917" s="7">
        <v>3511</v>
      </c>
      <c r="B1917" s="7" t="str">
        <f>VLOOKUP(A1917,Data!$A$2:$L$4115,6,FALSE)</f>
        <v>successful</v>
      </c>
      <c r="C1917" s="7">
        <f>VLOOKUP(A1917,Data!$A$2:$L$4115,12,FALSE)</f>
        <v>19</v>
      </c>
    </row>
    <row r="1918" spans="1:3" x14ac:dyDescent="0.25">
      <c r="A1918" s="7">
        <v>3512</v>
      </c>
      <c r="B1918" s="7" t="str">
        <f>VLOOKUP(A1918,Data!$A$2:$L$4115,6,FALSE)</f>
        <v>successful</v>
      </c>
      <c r="C1918" s="7">
        <f>VLOOKUP(A1918,Data!$A$2:$L$4115,12,FALSE)</f>
        <v>17</v>
      </c>
    </row>
    <row r="1919" spans="1:3" x14ac:dyDescent="0.25">
      <c r="A1919" s="7">
        <v>3513</v>
      </c>
      <c r="B1919" s="7" t="str">
        <f>VLOOKUP(A1919,Data!$A$2:$L$4115,6,FALSE)</f>
        <v>successful</v>
      </c>
      <c r="C1919" s="7">
        <f>VLOOKUP(A1919,Data!$A$2:$L$4115,12,FALSE)</f>
        <v>44</v>
      </c>
    </row>
    <row r="1920" spans="1:3" x14ac:dyDescent="0.25">
      <c r="A1920" s="7">
        <v>3514</v>
      </c>
      <c r="B1920" s="7" t="str">
        <f>VLOOKUP(A1920,Data!$A$2:$L$4115,6,FALSE)</f>
        <v>successful</v>
      </c>
      <c r="C1920" s="7">
        <f>VLOOKUP(A1920,Data!$A$2:$L$4115,12,FALSE)</f>
        <v>10</v>
      </c>
    </row>
    <row r="1921" spans="1:3" x14ac:dyDescent="0.25">
      <c r="A1921" s="7">
        <v>3515</v>
      </c>
      <c r="B1921" s="7" t="str">
        <f>VLOOKUP(A1921,Data!$A$2:$L$4115,6,FALSE)</f>
        <v>successful</v>
      </c>
      <c r="C1921" s="7">
        <f>VLOOKUP(A1921,Data!$A$2:$L$4115,12,FALSE)</f>
        <v>46</v>
      </c>
    </row>
    <row r="1922" spans="1:3" x14ac:dyDescent="0.25">
      <c r="A1922" s="7">
        <v>3516</v>
      </c>
      <c r="B1922" s="7" t="str">
        <f>VLOOKUP(A1922,Data!$A$2:$L$4115,6,FALSE)</f>
        <v>successful</v>
      </c>
      <c r="C1922" s="7">
        <f>VLOOKUP(A1922,Data!$A$2:$L$4115,12,FALSE)</f>
        <v>11</v>
      </c>
    </row>
    <row r="1923" spans="1:3" x14ac:dyDescent="0.25">
      <c r="A1923" s="7">
        <v>3517</v>
      </c>
      <c r="B1923" s="7" t="str">
        <f>VLOOKUP(A1923,Data!$A$2:$L$4115,6,FALSE)</f>
        <v>successful</v>
      </c>
      <c r="C1923" s="7">
        <f>VLOOKUP(A1923,Data!$A$2:$L$4115,12,FALSE)</f>
        <v>13</v>
      </c>
    </row>
    <row r="1924" spans="1:3" x14ac:dyDescent="0.25">
      <c r="A1924" s="7">
        <v>3518</v>
      </c>
      <c r="B1924" s="7" t="str">
        <f>VLOOKUP(A1924,Data!$A$2:$L$4115,6,FALSE)</f>
        <v>successful</v>
      </c>
      <c r="C1924" s="7">
        <f>VLOOKUP(A1924,Data!$A$2:$L$4115,12,FALSE)</f>
        <v>33</v>
      </c>
    </row>
    <row r="1925" spans="1:3" x14ac:dyDescent="0.25">
      <c r="A1925" s="7">
        <v>3519</v>
      </c>
      <c r="B1925" s="7" t="str">
        <f>VLOOKUP(A1925,Data!$A$2:$L$4115,6,FALSE)</f>
        <v>successful</v>
      </c>
      <c r="C1925" s="7">
        <f>VLOOKUP(A1925,Data!$A$2:$L$4115,12,FALSE)</f>
        <v>28</v>
      </c>
    </row>
    <row r="1926" spans="1:3" x14ac:dyDescent="0.25">
      <c r="A1926" s="7">
        <v>3520</v>
      </c>
      <c r="B1926" s="7" t="str">
        <f>VLOOKUP(A1926,Data!$A$2:$L$4115,6,FALSE)</f>
        <v>successful</v>
      </c>
      <c r="C1926" s="7">
        <f>VLOOKUP(A1926,Data!$A$2:$L$4115,12,FALSE)</f>
        <v>21</v>
      </c>
    </row>
    <row r="1927" spans="1:3" x14ac:dyDescent="0.25">
      <c r="A1927" s="7">
        <v>3521</v>
      </c>
      <c r="B1927" s="7" t="str">
        <f>VLOOKUP(A1927,Data!$A$2:$L$4115,6,FALSE)</f>
        <v>successful</v>
      </c>
      <c r="C1927" s="7">
        <f>VLOOKUP(A1927,Data!$A$2:$L$4115,12,FALSE)</f>
        <v>13</v>
      </c>
    </row>
    <row r="1928" spans="1:3" x14ac:dyDescent="0.25">
      <c r="A1928" s="7">
        <v>3522</v>
      </c>
      <c r="B1928" s="7" t="str">
        <f>VLOOKUP(A1928,Data!$A$2:$L$4115,6,FALSE)</f>
        <v>successful</v>
      </c>
      <c r="C1928" s="7">
        <f>VLOOKUP(A1928,Data!$A$2:$L$4115,12,FALSE)</f>
        <v>34</v>
      </c>
    </row>
    <row r="1929" spans="1:3" x14ac:dyDescent="0.25">
      <c r="A1929" s="7">
        <v>3523</v>
      </c>
      <c r="B1929" s="7" t="str">
        <f>VLOOKUP(A1929,Data!$A$2:$L$4115,6,FALSE)</f>
        <v>successful</v>
      </c>
      <c r="C1929" s="7">
        <f>VLOOKUP(A1929,Data!$A$2:$L$4115,12,FALSE)</f>
        <v>80</v>
      </c>
    </row>
    <row r="1930" spans="1:3" x14ac:dyDescent="0.25">
      <c r="A1930" s="7">
        <v>3524</v>
      </c>
      <c r="B1930" s="7" t="str">
        <f>VLOOKUP(A1930,Data!$A$2:$L$4115,6,FALSE)</f>
        <v>successful</v>
      </c>
      <c r="C1930" s="7">
        <f>VLOOKUP(A1930,Data!$A$2:$L$4115,12,FALSE)</f>
        <v>74</v>
      </c>
    </row>
    <row r="1931" spans="1:3" x14ac:dyDescent="0.25">
      <c r="A1931" s="7">
        <v>3525</v>
      </c>
      <c r="B1931" s="7" t="str">
        <f>VLOOKUP(A1931,Data!$A$2:$L$4115,6,FALSE)</f>
        <v>successful</v>
      </c>
      <c r="C1931" s="7">
        <f>VLOOKUP(A1931,Data!$A$2:$L$4115,12,FALSE)</f>
        <v>7</v>
      </c>
    </row>
    <row r="1932" spans="1:3" x14ac:dyDescent="0.25">
      <c r="A1932" s="7">
        <v>3526</v>
      </c>
      <c r="B1932" s="7" t="str">
        <f>VLOOKUP(A1932,Data!$A$2:$L$4115,6,FALSE)</f>
        <v>successful</v>
      </c>
      <c r="C1932" s="7">
        <f>VLOOKUP(A1932,Data!$A$2:$L$4115,12,FALSE)</f>
        <v>34</v>
      </c>
    </row>
    <row r="1933" spans="1:3" x14ac:dyDescent="0.25">
      <c r="A1933" s="7">
        <v>3527</v>
      </c>
      <c r="B1933" s="7" t="str">
        <f>VLOOKUP(A1933,Data!$A$2:$L$4115,6,FALSE)</f>
        <v>successful</v>
      </c>
      <c r="C1933" s="7">
        <f>VLOOKUP(A1933,Data!$A$2:$L$4115,12,FALSE)</f>
        <v>86</v>
      </c>
    </row>
    <row r="1934" spans="1:3" x14ac:dyDescent="0.25">
      <c r="A1934" s="7">
        <v>3528</v>
      </c>
      <c r="B1934" s="7" t="str">
        <f>VLOOKUP(A1934,Data!$A$2:$L$4115,6,FALSE)</f>
        <v>successful</v>
      </c>
      <c r="C1934" s="7">
        <f>VLOOKUP(A1934,Data!$A$2:$L$4115,12,FALSE)</f>
        <v>37</v>
      </c>
    </row>
    <row r="1935" spans="1:3" x14ac:dyDescent="0.25">
      <c r="A1935" s="7">
        <v>3529</v>
      </c>
      <c r="B1935" s="7" t="str">
        <f>VLOOKUP(A1935,Data!$A$2:$L$4115,6,FALSE)</f>
        <v>successful</v>
      </c>
      <c r="C1935" s="7">
        <f>VLOOKUP(A1935,Data!$A$2:$L$4115,12,FALSE)</f>
        <v>18</v>
      </c>
    </row>
    <row r="1936" spans="1:3" x14ac:dyDescent="0.25">
      <c r="A1936" s="7">
        <v>3530</v>
      </c>
      <c r="B1936" s="7" t="str">
        <f>VLOOKUP(A1936,Data!$A$2:$L$4115,6,FALSE)</f>
        <v>successful</v>
      </c>
      <c r="C1936" s="7">
        <f>VLOOKUP(A1936,Data!$A$2:$L$4115,12,FALSE)</f>
        <v>22</v>
      </c>
    </row>
    <row r="1937" spans="1:3" x14ac:dyDescent="0.25">
      <c r="A1937" s="7">
        <v>3531</v>
      </c>
      <c r="B1937" s="7" t="str">
        <f>VLOOKUP(A1937,Data!$A$2:$L$4115,6,FALSE)</f>
        <v>successful</v>
      </c>
      <c r="C1937" s="7">
        <f>VLOOKUP(A1937,Data!$A$2:$L$4115,12,FALSE)</f>
        <v>26</v>
      </c>
    </row>
    <row r="1938" spans="1:3" x14ac:dyDescent="0.25">
      <c r="A1938" s="7">
        <v>3532</v>
      </c>
      <c r="B1938" s="7" t="str">
        <f>VLOOKUP(A1938,Data!$A$2:$L$4115,6,FALSE)</f>
        <v>successful</v>
      </c>
      <c r="C1938" s="7">
        <f>VLOOKUP(A1938,Data!$A$2:$L$4115,12,FALSE)</f>
        <v>27</v>
      </c>
    </row>
    <row r="1939" spans="1:3" x14ac:dyDescent="0.25">
      <c r="A1939" s="7">
        <v>3533</v>
      </c>
      <c r="B1939" s="7" t="str">
        <f>VLOOKUP(A1939,Data!$A$2:$L$4115,6,FALSE)</f>
        <v>successful</v>
      </c>
      <c r="C1939" s="7">
        <f>VLOOKUP(A1939,Data!$A$2:$L$4115,12,FALSE)</f>
        <v>8</v>
      </c>
    </row>
    <row r="1940" spans="1:3" x14ac:dyDescent="0.25">
      <c r="A1940" s="7">
        <v>3534</v>
      </c>
      <c r="B1940" s="7" t="str">
        <f>VLOOKUP(A1940,Data!$A$2:$L$4115,6,FALSE)</f>
        <v>successful</v>
      </c>
      <c r="C1940" s="7">
        <f>VLOOKUP(A1940,Data!$A$2:$L$4115,12,FALSE)</f>
        <v>204</v>
      </c>
    </row>
    <row r="1941" spans="1:3" x14ac:dyDescent="0.25">
      <c r="A1941" s="7">
        <v>3535</v>
      </c>
      <c r="B1941" s="7" t="str">
        <f>VLOOKUP(A1941,Data!$A$2:$L$4115,6,FALSE)</f>
        <v>successful</v>
      </c>
      <c r="C1941" s="7">
        <f>VLOOKUP(A1941,Data!$A$2:$L$4115,12,FALSE)</f>
        <v>46</v>
      </c>
    </row>
    <row r="1942" spans="1:3" x14ac:dyDescent="0.25">
      <c r="A1942" s="7">
        <v>3536</v>
      </c>
      <c r="B1942" s="7" t="str">
        <f>VLOOKUP(A1942,Data!$A$2:$L$4115,6,FALSE)</f>
        <v>successful</v>
      </c>
      <c r="C1942" s="7">
        <f>VLOOKUP(A1942,Data!$A$2:$L$4115,12,FALSE)</f>
        <v>17</v>
      </c>
    </row>
    <row r="1943" spans="1:3" x14ac:dyDescent="0.25">
      <c r="A1943" s="7">
        <v>3537</v>
      </c>
      <c r="B1943" s="7" t="str">
        <f>VLOOKUP(A1943,Data!$A$2:$L$4115,6,FALSE)</f>
        <v>successful</v>
      </c>
      <c r="C1943" s="7">
        <f>VLOOKUP(A1943,Data!$A$2:$L$4115,12,FALSE)</f>
        <v>28</v>
      </c>
    </row>
    <row r="1944" spans="1:3" x14ac:dyDescent="0.25">
      <c r="A1944" s="7">
        <v>3538</v>
      </c>
      <c r="B1944" s="7" t="str">
        <f>VLOOKUP(A1944,Data!$A$2:$L$4115,6,FALSE)</f>
        <v>successful</v>
      </c>
      <c r="C1944" s="7">
        <f>VLOOKUP(A1944,Data!$A$2:$L$4115,12,FALSE)</f>
        <v>83</v>
      </c>
    </row>
    <row r="1945" spans="1:3" x14ac:dyDescent="0.25">
      <c r="A1945" s="7">
        <v>3539</v>
      </c>
      <c r="B1945" s="7" t="str">
        <f>VLOOKUP(A1945,Data!$A$2:$L$4115,6,FALSE)</f>
        <v>successful</v>
      </c>
      <c r="C1945" s="7">
        <f>VLOOKUP(A1945,Data!$A$2:$L$4115,12,FALSE)</f>
        <v>13</v>
      </c>
    </row>
    <row r="1946" spans="1:3" x14ac:dyDescent="0.25">
      <c r="A1946" s="7">
        <v>3540</v>
      </c>
      <c r="B1946" s="7" t="str">
        <f>VLOOKUP(A1946,Data!$A$2:$L$4115,6,FALSE)</f>
        <v>successful</v>
      </c>
      <c r="C1946" s="7">
        <f>VLOOKUP(A1946,Data!$A$2:$L$4115,12,FALSE)</f>
        <v>8</v>
      </c>
    </row>
    <row r="1947" spans="1:3" x14ac:dyDescent="0.25">
      <c r="A1947" s="7">
        <v>3541</v>
      </c>
      <c r="B1947" s="7" t="str">
        <f>VLOOKUP(A1947,Data!$A$2:$L$4115,6,FALSE)</f>
        <v>successful</v>
      </c>
      <c r="C1947" s="7">
        <f>VLOOKUP(A1947,Data!$A$2:$L$4115,12,FALSE)</f>
        <v>32</v>
      </c>
    </row>
    <row r="1948" spans="1:3" x14ac:dyDescent="0.25">
      <c r="A1948" s="7">
        <v>3542</v>
      </c>
      <c r="B1948" s="7" t="str">
        <f>VLOOKUP(A1948,Data!$A$2:$L$4115,6,FALSE)</f>
        <v>successful</v>
      </c>
      <c r="C1948" s="7">
        <f>VLOOKUP(A1948,Data!$A$2:$L$4115,12,FALSE)</f>
        <v>85</v>
      </c>
    </row>
    <row r="1949" spans="1:3" x14ac:dyDescent="0.25">
      <c r="A1949" s="7">
        <v>3543</v>
      </c>
      <c r="B1949" s="7" t="str">
        <f>VLOOKUP(A1949,Data!$A$2:$L$4115,6,FALSE)</f>
        <v>successful</v>
      </c>
      <c r="C1949" s="7">
        <f>VLOOKUP(A1949,Data!$A$2:$L$4115,12,FALSE)</f>
        <v>29</v>
      </c>
    </row>
    <row r="1950" spans="1:3" x14ac:dyDescent="0.25">
      <c r="A1950" s="7">
        <v>3544</v>
      </c>
      <c r="B1950" s="7" t="str">
        <f>VLOOKUP(A1950,Data!$A$2:$L$4115,6,FALSE)</f>
        <v>successful</v>
      </c>
      <c r="C1950" s="7">
        <f>VLOOKUP(A1950,Data!$A$2:$L$4115,12,FALSE)</f>
        <v>24</v>
      </c>
    </row>
    <row r="1951" spans="1:3" x14ac:dyDescent="0.25">
      <c r="A1951" s="7">
        <v>3545</v>
      </c>
      <c r="B1951" s="7" t="str">
        <f>VLOOKUP(A1951,Data!$A$2:$L$4115,6,FALSE)</f>
        <v>successful</v>
      </c>
      <c r="C1951" s="7">
        <f>VLOOKUP(A1951,Data!$A$2:$L$4115,12,FALSE)</f>
        <v>8</v>
      </c>
    </row>
    <row r="1952" spans="1:3" x14ac:dyDescent="0.25">
      <c r="A1952" s="7">
        <v>3546</v>
      </c>
      <c r="B1952" s="7" t="str">
        <f>VLOOKUP(A1952,Data!$A$2:$L$4115,6,FALSE)</f>
        <v>successful</v>
      </c>
      <c r="C1952" s="7">
        <f>VLOOKUP(A1952,Data!$A$2:$L$4115,12,FALSE)</f>
        <v>19</v>
      </c>
    </row>
    <row r="1953" spans="1:3" x14ac:dyDescent="0.25">
      <c r="A1953" s="7">
        <v>3547</v>
      </c>
      <c r="B1953" s="7" t="str">
        <f>VLOOKUP(A1953,Data!$A$2:$L$4115,6,FALSE)</f>
        <v>successful</v>
      </c>
      <c r="C1953" s="7">
        <f>VLOOKUP(A1953,Data!$A$2:$L$4115,12,FALSE)</f>
        <v>336</v>
      </c>
    </row>
    <row r="1954" spans="1:3" x14ac:dyDescent="0.25">
      <c r="A1954" s="7">
        <v>3548</v>
      </c>
      <c r="B1954" s="7" t="str">
        <f>VLOOKUP(A1954,Data!$A$2:$L$4115,6,FALSE)</f>
        <v>successful</v>
      </c>
      <c r="C1954" s="7">
        <f>VLOOKUP(A1954,Data!$A$2:$L$4115,12,FALSE)</f>
        <v>13</v>
      </c>
    </row>
    <row r="1955" spans="1:3" x14ac:dyDescent="0.25">
      <c r="A1955" s="7">
        <v>3549</v>
      </c>
      <c r="B1955" s="7" t="str">
        <f>VLOOKUP(A1955,Data!$A$2:$L$4115,6,FALSE)</f>
        <v>successful</v>
      </c>
      <c r="C1955" s="7">
        <f>VLOOKUP(A1955,Data!$A$2:$L$4115,12,FALSE)</f>
        <v>42</v>
      </c>
    </row>
    <row r="1956" spans="1:3" x14ac:dyDescent="0.25">
      <c r="A1956" s="7">
        <v>3550</v>
      </c>
      <c r="B1956" s="7" t="str">
        <f>VLOOKUP(A1956,Data!$A$2:$L$4115,6,FALSE)</f>
        <v>successful</v>
      </c>
      <c r="C1956" s="7">
        <f>VLOOKUP(A1956,Data!$A$2:$L$4115,12,FALSE)</f>
        <v>64</v>
      </c>
    </row>
    <row r="1957" spans="1:3" x14ac:dyDescent="0.25">
      <c r="A1957" s="7">
        <v>3551</v>
      </c>
      <c r="B1957" s="7" t="str">
        <f>VLOOKUP(A1957,Data!$A$2:$L$4115,6,FALSE)</f>
        <v>successful</v>
      </c>
      <c r="C1957" s="7">
        <f>VLOOKUP(A1957,Data!$A$2:$L$4115,12,FALSE)</f>
        <v>25</v>
      </c>
    </row>
    <row r="1958" spans="1:3" x14ac:dyDescent="0.25">
      <c r="A1958" s="7">
        <v>3552</v>
      </c>
      <c r="B1958" s="7" t="str">
        <f>VLOOKUP(A1958,Data!$A$2:$L$4115,6,FALSE)</f>
        <v>successful</v>
      </c>
      <c r="C1958" s="7">
        <f>VLOOKUP(A1958,Data!$A$2:$L$4115,12,FALSE)</f>
        <v>20</v>
      </c>
    </row>
    <row r="1959" spans="1:3" x14ac:dyDescent="0.25">
      <c r="A1959" s="7">
        <v>3553</v>
      </c>
      <c r="B1959" s="7" t="str">
        <f>VLOOKUP(A1959,Data!$A$2:$L$4115,6,FALSE)</f>
        <v>successful</v>
      </c>
      <c r="C1959" s="7">
        <f>VLOOKUP(A1959,Data!$A$2:$L$4115,12,FALSE)</f>
        <v>104</v>
      </c>
    </row>
    <row r="1960" spans="1:3" x14ac:dyDescent="0.25">
      <c r="A1960" s="7">
        <v>3554</v>
      </c>
      <c r="B1960" s="7" t="str">
        <f>VLOOKUP(A1960,Data!$A$2:$L$4115,6,FALSE)</f>
        <v>successful</v>
      </c>
      <c r="C1960" s="7">
        <f>VLOOKUP(A1960,Data!$A$2:$L$4115,12,FALSE)</f>
        <v>53</v>
      </c>
    </row>
    <row r="1961" spans="1:3" x14ac:dyDescent="0.25">
      <c r="A1961" s="7">
        <v>3555</v>
      </c>
      <c r="B1961" s="7" t="str">
        <f>VLOOKUP(A1961,Data!$A$2:$L$4115,6,FALSE)</f>
        <v>successful</v>
      </c>
      <c r="C1961" s="7">
        <f>VLOOKUP(A1961,Data!$A$2:$L$4115,12,FALSE)</f>
        <v>14</v>
      </c>
    </row>
    <row r="1962" spans="1:3" x14ac:dyDescent="0.25">
      <c r="A1962" s="7">
        <v>3556</v>
      </c>
      <c r="B1962" s="7" t="str">
        <f>VLOOKUP(A1962,Data!$A$2:$L$4115,6,FALSE)</f>
        <v>successful</v>
      </c>
      <c r="C1962" s="7">
        <f>VLOOKUP(A1962,Data!$A$2:$L$4115,12,FALSE)</f>
        <v>20</v>
      </c>
    </row>
    <row r="1963" spans="1:3" x14ac:dyDescent="0.25">
      <c r="A1963" s="7">
        <v>3557</v>
      </c>
      <c r="B1963" s="7" t="str">
        <f>VLOOKUP(A1963,Data!$A$2:$L$4115,6,FALSE)</f>
        <v>successful</v>
      </c>
      <c r="C1963" s="7">
        <f>VLOOKUP(A1963,Data!$A$2:$L$4115,12,FALSE)</f>
        <v>558</v>
      </c>
    </row>
    <row r="1964" spans="1:3" x14ac:dyDescent="0.25">
      <c r="A1964" s="7">
        <v>3558</v>
      </c>
      <c r="B1964" s="7" t="str">
        <f>VLOOKUP(A1964,Data!$A$2:$L$4115,6,FALSE)</f>
        <v>successful</v>
      </c>
      <c r="C1964" s="7">
        <f>VLOOKUP(A1964,Data!$A$2:$L$4115,12,FALSE)</f>
        <v>22</v>
      </c>
    </row>
    <row r="1965" spans="1:3" x14ac:dyDescent="0.25">
      <c r="A1965" s="7">
        <v>3559</v>
      </c>
      <c r="B1965" s="7" t="str">
        <f>VLOOKUP(A1965,Data!$A$2:$L$4115,6,FALSE)</f>
        <v>successful</v>
      </c>
      <c r="C1965" s="7">
        <f>VLOOKUP(A1965,Data!$A$2:$L$4115,12,FALSE)</f>
        <v>24</v>
      </c>
    </row>
    <row r="1966" spans="1:3" x14ac:dyDescent="0.25">
      <c r="A1966" s="7">
        <v>3560</v>
      </c>
      <c r="B1966" s="7" t="str">
        <f>VLOOKUP(A1966,Data!$A$2:$L$4115,6,FALSE)</f>
        <v>successful</v>
      </c>
      <c r="C1966" s="7">
        <f>VLOOKUP(A1966,Data!$A$2:$L$4115,12,FALSE)</f>
        <v>74</v>
      </c>
    </row>
    <row r="1967" spans="1:3" x14ac:dyDescent="0.25">
      <c r="A1967" s="7">
        <v>3561</v>
      </c>
      <c r="B1967" s="7" t="str">
        <f>VLOOKUP(A1967,Data!$A$2:$L$4115,6,FALSE)</f>
        <v>successful</v>
      </c>
      <c r="C1967" s="7">
        <f>VLOOKUP(A1967,Data!$A$2:$L$4115,12,FALSE)</f>
        <v>54</v>
      </c>
    </row>
    <row r="1968" spans="1:3" x14ac:dyDescent="0.25">
      <c r="A1968" s="7">
        <v>3562</v>
      </c>
      <c r="B1968" s="7" t="str">
        <f>VLOOKUP(A1968,Data!$A$2:$L$4115,6,FALSE)</f>
        <v>successful</v>
      </c>
      <c r="C1968" s="7">
        <f>VLOOKUP(A1968,Data!$A$2:$L$4115,12,FALSE)</f>
        <v>31</v>
      </c>
    </row>
    <row r="1969" spans="1:3" x14ac:dyDescent="0.25">
      <c r="A1969" s="7">
        <v>3563</v>
      </c>
      <c r="B1969" s="7" t="str">
        <f>VLOOKUP(A1969,Data!$A$2:$L$4115,6,FALSE)</f>
        <v>successful</v>
      </c>
      <c r="C1969" s="7">
        <f>VLOOKUP(A1969,Data!$A$2:$L$4115,12,FALSE)</f>
        <v>25</v>
      </c>
    </row>
    <row r="1970" spans="1:3" x14ac:dyDescent="0.25">
      <c r="A1970" s="7">
        <v>3564</v>
      </c>
      <c r="B1970" s="7" t="str">
        <f>VLOOKUP(A1970,Data!$A$2:$L$4115,6,FALSE)</f>
        <v>successful</v>
      </c>
      <c r="C1970" s="7">
        <f>VLOOKUP(A1970,Data!$A$2:$L$4115,12,FALSE)</f>
        <v>17</v>
      </c>
    </row>
    <row r="1971" spans="1:3" x14ac:dyDescent="0.25">
      <c r="A1971" s="7">
        <v>3565</v>
      </c>
      <c r="B1971" s="7" t="str">
        <f>VLOOKUP(A1971,Data!$A$2:$L$4115,6,FALSE)</f>
        <v>successful</v>
      </c>
      <c r="C1971" s="7">
        <f>VLOOKUP(A1971,Data!$A$2:$L$4115,12,FALSE)</f>
        <v>12</v>
      </c>
    </row>
    <row r="1972" spans="1:3" x14ac:dyDescent="0.25">
      <c r="A1972" s="7">
        <v>3566</v>
      </c>
      <c r="B1972" s="7" t="str">
        <f>VLOOKUP(A1972,Data!$A$2:$L$4115,6,FALSE)</f>
        <v>successful</v>
      </c>
      <c r="C1972" s="7">
        <f>VLOOKUP(A1972,Data!$A$2:$L$4115,12,FALSE)</f>
        <v>38</v>
      </c>
    </row>
    <row r="1973" spans="1:3" x14ac:dyDescent="0.25">
      <c r="A1973" s="7">
        <v>3567</v>
      </c>
      <c r="B1973" s="7" t="str">
        <f>VLOOKUP(A1973,Data!$A$2:$L$4115,6,FALSE)</f>
        <v>successful</v>
      </c>
      <c r="C1973" s="7">
        <f>VLOOKUP(A1973,Data!$A$2:$L$4115,12,FALSE)</f>
        <v>41</v>
      </c>
    </row>
    <row r="1974" spans="1:3" x14ac:dyDescent="0.25">
      <c r="A1974" s="7">
        <v>3568</v>
      </c>
      <c r="B1974" s="7" t="str">
        <f>VLOOKUP(A1974,Data!$A$2:$L$4115,6,FALSE)</f>
        <v>successful</v>
      </c>
      <c r="C1974" s="7">
        <f>VLOOKUP(A1974,Data!$A$2:$L$4115,12,FALSE)</f>
        <v>19</v>
      </c>
    </row>
    <row r="1975" spans="1:3" x14ac:dyDescent="0.25">
      <c r="A1975" s="7">
        <v>3569</v>
      </c>
      <c r="B1975" s="7" t="str">
        <f>VLOOKUP(A1975,Data!$A$2:$L$4115,6,FALSE)</f>
        <v>successful</v>
      </c>
      <c r="C1975" s="7">
        <f>VLOOKUP(A1975,Data!$A$2:$L$4115,12,FALSE)</f>
        <v>41</v>
      </c>
    </row>
    <row r="1976" spans="1:3" x14ac:dyDescent="0.25">
      <c r="A1976" s="7">
        <v>3570</v>
      </c>
      <c r="B1976" s="7" t="str">
        <f>VLOOKUP(A1976,Data!$A$2:$L$4115,6,FALSE)</f>
        <v>successful</v>
      </c>
      <c r="C1976" s="7">
        <f>VLOOKUP(A1976,Data!$A$2:$L$4115,12,FALSE)</f>
        <v>26</v>
      </c>
    </row>
    <row r="1977" spans="1:3" x14ac:dyDescent="0.25">
      <c r="A1977" s="7">
        <v>3571</v>
      </c>
      <c r="B1977" s="7" t="str">
        <f>VLOOKUP(A1977,Data!$A$2:$L$4115,6,FALSE)</f>
        <v>successful</v>
      </c>
      <c r="C1977" s="7">
        <f>VLOOKUP(A1977,Data!$A$2:$L$4115,12,FALSE)</f>
        <v>25</v>
      </c>
    </row>
    <row r="1978" spans="1:3" x14ac:dyDescent="0.25">
      <c r="A1978" s="7">
        <v>3572</v>
      </c>
      <c r="B1978" s="7" t="str">
        <f>VLOOKUP(A1978,Data!$A$2:$L$4115,6,FALSE)</f>
        <v>successful</v>
      </c>
      <c r="C1978" s="7">
        <f>VLOOKUP(A1978,Data!$A$2:$L$4115,12,FALSE)</f>
        <v>9</v>
      </c>
    </row>
    <row r="1979" spans="1:3" x14ac:dyDescent="0.25">
      <c r="A1979" s="7">
        <v>3573</v>
      </c>
      <c r="B1979" s="7" t="str">
        <f>VLOOKUP(A1979,Data!$A$2:$L$4115,6,FALSE)</f>
        <v>successful</v>
      </c>
      <c r="C1979" s="7">
        <f>VLOOKUP(A1979,Data!$A$2:$L$4115,12,FALSE)</f>
        <v>78</v>
      </c>
    </row>
    <row r="1980" spans="1:3" x14ac:dyDescent="0.25">
      <c r="A1980" s="7">
        <v>3574</v>
      </c>
      <c r="B1980" s="7" t="str">
        <f>VLOOKUP(A1980,Data!$A$2:$L$4115,6,FALSE)</f>
        <v>successful</v>
      </c>
      <c r="C1980" s="7">
        <f>VLOOKUP(A1980,Data!$A$2:$L$4115,12,FALSE)</f>
        <v>45</v>
      </c>
    </row>
    <row r="1981" spans="1:3" x14ac:dyDescent="0.25">
      <c r="A1981" s="7">
        <v>3575</v>
      </c>
      <c r="B1981" s="7" t="str">
        <f>VLOOKUP(A1981,Data!$A$2:$L$4115,6,FALSE)</f>
        <v>successful</v>
      </c>
      <c r="C1981" s="7">
        <f>VLOOKUP(A1981,Data!$A$2:$L$4115,12,FALSE)</f>
        <v>102</v>
      </c>
    </row>
    <row r="1982" spans="1:3" x14ac:dyDescent="0.25">
      <c r="A1982" s="7">
        <v>3576</v>
      </c>
      <c r="B1982" s="7" t="str">
        <f>VLOOKUP(A1982,Data!$A$2:$L$4115,6,FALSE)</f>
        <v>successful</v>
      </c>
      <c r="C1982" s="7">
        <f>VLOOKUP(A1982,Data!$A$2:$L$4115,12,FALSE)</f>
        <v>5</v>
      </c>
    </row>
    <row r="1983" spans="1:3" x14ac:dyDescent="0.25">
      <c r="A1983" s="7">
        <v>3577</v>
      </c>
      <c r="B1983" s="7" t="str">
        <f>VLOOKUP(A1983,Data!$A$2:$L$4115,6,FALSE)</f>
        <v>successful</v>
      </c>
      <c r="C1983" s="7">
        <f>VLOOKUP(A1983,Data!$A$2:$L$4115,12,FALSE)</f>
        <v>27</v>
      </c>
    </row>
    <row r="1984" spans="1:3" x14ac:dyDescent="0.25">
      <c r="A1984" s="7">
        <v>3578</v>
      </c>
      <c r="B1984" s="7" t="str">
        <f>VLOOKUP(A1984,Data!$A$2:$L$4115,6,FALSE)</f>
        <v>successful</v>
      </c>
      <c r="C1984" s="7">
        <f>VLOOKUP(A1984,Data!$A$2:$L$4115,12,FALSE)</f>
        <v>37</v>
      </c>
    </row>
    <row r="1985" spans="1:3" x14ac:dyDescent="0.25">
      <c r="A1985" s="7">
        <v>3579</v>
      </c>
      <c r="B1985" s="7" t="str">
        <f>VLOOKUP(A1985,Data!$A$2:$L$4115,6,FALSE)</f>
        <v>successful</v>
      </c>
      <c r="C1985" s="7">
        <f>VLOOKUP(A1985,Data!$A$2:$L$4115,12,FALSE)</f>
        <v>14</v>
      </c>
    </row>
    <row r="1986" spans="1:3" x14ac:dyDescent="0.25">
      <c r="A1986" s="7">
        <v>3580</v>
      </c>
      <c r="B1986" s="7" t="str">
        <f>VLOOKUP(A1986,Data!$A$2:$L$4115,6,FALSE)</f>
        <v>successful</v>
      </c>
      <c r="C1986" s="7">
        <f>VLOOKUP(A1986,Data!$A$2:$L$4115,12,FALSE)</f>
        <v>27</v>
      </c>
    </row>
    <row r="1987" spans="1:3" x14ac:dyDescent="0.25">
      <c r="A1987" s="7">
        <v>3581</v>
      </c>
      <c r="B1987" s="7" t="str">
        <f>VLOOKUP(A1987,Data!$A$2:$L$4115,6,FALSE)</f>
        <v>successful</v>
      </c>
      <c r="C1987" s="7">
        <f>VLOOKUP(A1987,Data!$A$2:$L$4115,12,FALSE)</f>
        <v>45</v>
      </c>
    </row>
    <row r="1988" spans="1:3" x14ac:dyDescent="0.25">
      <c r="A1988" s="7">
        <v>3582</v>
      </c>
      <c r="B1988" s="7" t="str">
        <f>VLOOKUP(A1988,Data!$A$2:$L$4115,6,FALSE)</f>
        <v>successful</v>
      </c>
      <c r="C1988" s="7">
        <f>VLOOKUP(A1988,Data!$A$2:$L$4115,12,FALSE)</f>
        <v>49</v>
      </c>
    </row>
    <row r="1989" spans="1:3" x14ac:dyDescent="0.25">
      <c r="A1989" s="7">
        <v>3583</v>
      </c>
      <c r="B1989" s="7" t="str">
        <f>VLOOKUP(A1989,Data!$A$2:$L$4115,6,FALSE)</f>
        <v>successful</v>
      </c>
      <c r="C1989" s="7">
        <f>VLOOKUP(A1989,Data!$A$2:$L$4115,12,FALSE)</f>
        <v>24</v>
      </c>
    </row>
    <row r="1990" spans="1:3" x14ac:dyDescent="0.25">
      <c r="A1990" s="7">
        <v>3584</v>
      </c>
      <c r="B1990" s="7" t="str">
        <f>VLOOKUP(A1990,Data!$A$2:$L$4115,6,FALSE)</f>
        <v>successful</v>
      </c>
      <c r="C1990" s="7">
        <f>VLOOKUP(A1990,Data!$A$2:$L$4115,12,FALSE)</f>
        <v>112</v>
      </c>
    </row>
    <row r="1991" spans="1:3" x14ac:dyDescent="0.25">
      <c r="A1991" s="7">
        <v>3585</v>
      </c>
      <c r="B1991" s="7" t="str">
        <f>VLOOKUP(A1991,Data!$A$2:$L$4115,6,FALSE)</f>
        <v>successful</v>
      </c>
      <c r="C1991" s="7">
        <f>VLOOKUP(A1991,Data!$A$2:$L$4115,12,FALSE)</f>
        <v>23</v>
      </c>
    </row>
    <row r="1992" spans="1:3" x14ac:dyDescent="0.25">
      <c r="A1992" s="7">
        <v>3586</v>
      </c>
      <c r="B1992" s="7" t="str">
        <f>VLOOKUP(A1992,Data!$A$2:$L$4115,6,FALSE)</f>
        <v>successful</v>
      </c>
      <c r="C1992" s="7">
        <f>VLOOKUP(A1992,Data!$A$2:$L$4115,12,FALSE)</f>
        <v>54</v>
      </c>
    </row>
    <row r="1993" spans="1:3" x14ac:dyDescent="0.25">
      <c r="A1993" s="7">
        <v>3587</v>
      </c>
      <c r="B1993" s="7" t="str">
        <f>VLOOKUP(A1993,Data!$A$2:$L$4115,6,FALSE)</f>
        <v>successful</v>
      </c>
      <c r="C1993" s="7">
        <f>VLOOKUP(A1993,Data!$A$2:$L$4115,12,FALSE)</f>
        <v>28</v>
      </c>
    </row>
    <row r="1994" spans="1:3" x14ac:dyDescent="0.25">
      <c r="A1994" s="7">
        <v>3588</v>
      </c>
      <c r="B1994" s="7" t="str">
        <f>VLOOKUP(A1994,Data!$A$2:$L$4115,6,FALSE)</f>
        <v>successful</v>
      </c>
      <c r="C1994" s="7">
        <f>VLOOKUP(A1994,Data!$A$2:$L$4115,12,FALSE)</f>
        <v>11</v>
      </c>
    </row>
    <row r="1995" spans="1:3" x14ac:dyDescent="0.25">
      <c r="A1995" s="7">
        <v>3589</v>
      </c>
      <c r="B1995" s="7" t="str">
        <f>VLOOKUP(A1995,Data!$A$2:$L$4115,6,FALSE)</f>
        <v>successful</v>
      </c>
      <c r="C1995" s="7">
        <f>VLOOKUP(A1995,Data!$A$2:$L$4115,12,FALSE)</f>
        <v>62</v>
      </c>
    </row>
    <row r="1996" spans="1:3" x14ac:dyDescent="0.25">
      <c r="A1996" s="7">
        <v>3590</v>
      </c>
      <c r="B1996" s="7" t="str">
        <f>VLOOKUP(A1996,Data!$A$2:$L$4115,6,FALSE)</f>
        <v>successful</v>
      </c>
      <c r="C1996" s="7">
        <f>VLOOKUP(A1996,Data!$A$2:$L$4115,12,FALSE)</f>
        <v>73</v>
      </c>
    </row>
    <row r="1997" spans="1:3" x14ac:dyDescent="0.25">
      <c r="A1997" s="7">
        <v>3591</v>
      </c>
      <c r="B1997" s="7" t="str">
        <f>VLOOKUP(A1997,Data!$A$2:$L$4115,6,FALSE)</f>
        <v>successful</v>
      </c>
      <c r="C1997" s="7">
        <f>VLOOKUP(A1997,Data!$A$2:$L$4115,12,FALSE)</f>
        <v>18</v>
      </c>
    </row>
    <row r="1998" spans="1:3" x14ac:dyDescent="0.25">
      <c r="A1998" s="7">
        <v>3592</v>
      </c>
      <c r="B1998" s="7" t="str">
        <f>VLOOKUP(A1998,Data!$A$2:$L$4115,6,FALSE)</f>
        <v>successful</v>
      </c>
      <c r="C1998" s="7">
        <f>VLOOKUP(A1998,Data!$A$2:$L$4115,12,FALSE)</f>
        <v>35</v>
      </c>
    </row>
    <row r="1999" spans="1:3" x14ac:dyDescent="0.25">
      <c r="A1999" s="7">
        <v>3593</v>
      </c>
      <c r="B1999" s="7" t="str">
        <f>VLOOKUP(A1999,Data!$A$2:$L$4115,6,FALSE)</f>
        <v>successful</v>
      </c>
      <c r="C1999" s="7">
        <f>VLOOKUP(A1999,Data!$A$2:$L$4115,12,FALSE)</f>
        <v>43</v>
      </c>
    </row>
    <row r="2000" spans="1:3" x14ac:dyDescent="0.25">
      <c r="A2000" s="7">
        <v>3594</v>
      </c>
      <c r="B2000" s="7" t="str">
        <f>VLOOKUP(A2000,Data!$A$2:$L$4115,6,FALSE)</f>
        <v>successful</v>
      </c>
      <c r="C2000" s="7">
        <f>VLOOKUP(A2000,Data!$A$2:$L$4115,12,FALSE)</f>
        <v>36</v>
      </c>
    </row>
    <row r="2001" spans="1:3" x14ac:dyDescent="0.25">
      <c r="A2001" s="7">
        <v>3595</v>
      </c>
      <c r="B2001" s="7" t="str">
        <f>VLOOKUP(A2001,Data!$A$2:$L$4115,6,FALSE)</f>
        <v>successful</v>
      </c>
      <c r="C2001" s="7">
        <f>VLOOKUP(A2001,Data!$A$2:$L$4115,12,FALSE)</f>
        <v>62</v>
      </c>
    </row>
    <row r="2002" spans="1:3" x14ac:dyDescent="0.25">
      <c r="A2002" s="7">
        <v>3596</v>
      </c>
      <c r="B2002" s="7" t="str">
        <f>VLOOKUP(A2002,Data!$A$2:$L$4115,6,FALSE)</f>
        <v>successful</v>
      </c>
      <c r="C2002" s="7">
        <f>VLOOKUP(A2002,Data!$A$2:$L$4115,12,FALSE)</f>
        <v>15</v>
      </c>
    </row>
    <row r="2003" spans="1:3" x14ac:dyDescent="0.25">
      <c r="A2003" s="7">
        <v>3597</v>
      </c>
      <c r="B2003" s="7" t="str">
        <f>VLOOKUP(A2003,Data!$A$2:$L$4115,6,FALSE)</f>
        <v>successful</v>
      </c>
      <c r="C2003" s="7">
        <f>VLOOKUP(A2003,Data!$A$2:$L$4115,12,FALSE)</f>
        <v>33</v>
      </c>
    </row>
    <row r="2004" spans="1:3" x14ac:dyDescent="0.25">
      <c r="A2004" s="7">
        <v>3598</v>
      </c>
      <c r="B2004" s="7" t="str">
        <f>VLOOKUP(A2004,Data!$A$2:$L$4115,6,FALSE)</f>
        <v>successful</v>
      </c>
      <c r="C2004" s="7">
        <f>VLOOKUP(A2004,Data!$A$2:$L$4115,12,FALSE)</f>
        <v>27</v>
      </c>
    </row>
    <row r="2005" spans="1:3" x14ac:dyDescent="0.25">
      <c r="A2005" s="7">
        <v>3599</v>
      </c>
      <c r="B2005" s="7" t="str">
        <f>VLOOKUP(A2005,Data!$A$2:$L$4115,6,FALSE)</f>
        <v>successful</v>
      </c>
      <c r="C2005" s="7">
        <f>VLOOKUP(A2005,Data!$A$2:$L$4115,12,FALSE)</f>
        <v>17</v>
      </c>
    </row>
    <row r="2006" spans="1:3" x14ac:dyDescent="0.25">
      <c r="A2006" s="7">
        <v>3600</v>
      </c>
      <c r="B2006" s="7" t="str">
        <f>VLOOKUP(A2006,Data!$A$2:$L$4115,6,FALSE)</f>
        <v>successful</v>
      </c>
      <c r="C2006" s="7">
        <f>VLOOKUP(A2006,Data!$A$2:$L$4115,12,FALSE)</f>
        <v>4</v>
      </c>
    </row>
    <row r="2007" spans="1:3" x14ac:dyDescent="0.25">
      <c r="A2007" s="7">
        <v>3601</v>
      </c>
      <c r="B2007" s="7" t="str">
        <f>VLOOKUP(A2007,Data!$A$2:$L$4115,6,FALSE)</f>
        <v>successful</v>
      </c>
      <c r="C2007" s="7">
        <f>VLOOKUP(A2007,Data!$A$2:$L$4115,12,FALSE)</f>
        <v>53</v>
      </c>
    </row>
    <row r="2008" spans="1:3" x14ac:dyDescent="0.25">
      <c r="A2008" s="7">
        <v>3602</v>
      </c>
      <c r="B2008" s="7" t="str">
        <f>VLOOKUP(A2008,Data!$A$2:$L$4115,6,FALSE)</f>
        <v>successful</v>
      </c>
      <c r="C2008" s="7">
        <f>VLOOKUP(A2008,Data!$A$2:$L$4115,12,FALSE)</f>
        <v>49</v>
      </c>
    </row>
    <row r="2009" spans="1:3" x14ac:dyDescent="0.25">
      <c r="A2009" s="7">
        <v>3603</v>
      </c>
      <c r="B2009" s="7" t="str">
        <f>VLOOKUP(A2009,Data!$A$2:$L$4115,6,FALSE)</f>
        <v>successful</v>
      </c>
      <c r="C2009" s="7">
        <f>VLOOKUP(A2009,Data!$A$2:$L$4115,12,FALSE)</f>
        <v>57</v>
      </c>
    </row>
    <row r="2010" spans="1:3" x14ac:dyDescent="0.25">
      <c r="A2010" s="7">
        <v>3604</v>
      </c>
      <c r="B2010" s="7" t="str">
        <f>VLOOKUP(A2010,Data!$A$2:$L$4115,6,FALSE)</f>
        <v>successful</v>
      </c>
      <c r="C2010" s="7">
        <f>VLOOKUP(A2010,Data!$A$2:$L$4115,12,FALSE)</f>
        <v>69</v>
      </c>
    </row>
    <row r="2011" spans="1:3" x14ac:dyDescent="0.25">
      <c r="A2011" s="7">
        <v>3605</v>
      </c>
      <c r="B2011" s="7" t="str">
        <f>VLOOKUP(A2011,Data!$A$2:$L$4115,6,FALSE)</f>
        <v>successful</v>
      </c>
      <c r="C2011" s="7">
        <f>VLOOKUP(A2011,Data!$A$2:$L$4115,12,FALSE)</f>
        <v>15</v>
      </c>
    </row>
    <row r="2012" spans="1:3" x14ac:dyDescent="0.25">
      <c r="A2012" s="7">
        <v>3606</v>
      </c>
      <c r="B2012" s="7" t="str">
        <f>VLOOKUP(A2012,Data!$A$2:$L$4115,6,FALSE)</f>
        <v>successful</v>
      </c>
      <c r="C2012" s="7">
        <f>VLOOKUP(A2012,Data!$A$2:$L$4115,12,FALSE)</f>
        <v>64</v>
      </c>
    </row>
    <row r="2013" spans="1:3" x14ac:dyDescent="0.25">
      <c r="A2013" s="7">
        <v>3607</v>
      </c>
      <c r="B2013" s="7" t="str">
        <f>VLOOKUP(A2013,Data!$A$2:$L$4115,6,FALSE)</f>
        <v>successful</v>
      </c>
      <c r="C2013" s="7">
        <f>VLOOKUP(A2013,Data!$A$2:$L$4115,12,FALSE)</f>
        <v>20</v>
      </c>
    </row>
    <row r="2014" spans="1:3" x14ac:dyDescent="0.25">
      <c r="A2014" s="7">
        <v>3608</v>
      </c>
      <c r="B2014" s="7" t="str">
        <f>VLOOKUP(A2014,Data!$A$2:$L$4115,6,FALSE)</f>
        <v>successful</v>
      </c>
      <c r="C2014" s="7">
        <f>VLOOKUP(A2014,Data!$A$2:$L$4115,12,FALSE)</f>
        <v>27</v>
      </c>
    </row>
    <row r="2015" spans="1:3" x14ac:dyDescent="0.25">
      <c r="A2015" s="7">
        <v>3609</v>
      </c>
      <c r="B2015" s="7" t="str">
        <f>VLOOKUP(A2015,Data!$A$2:$L$4115,6,FALSE)</f>
        <v>successful</v>
      </c>
      <c r="C2015" s="7">
        <f>VLOOKUP(A2015,Data!$A$2:$L$4115,12,FALSE)</f>
        <v>21</v>
      </c>
    </row>
    <row r="2016" spans="1:3" x14ac:dyDescent="0.25">
      <c r="A2016" s="7">
        <v>3610</v>
      </c>
      <c r="B2016" s="7" t="str">
        <f>VLOOKUP(A2016,Data!$A$2:$L$4115,6,FALSE)</f>
        <v>successful</v>
      </c>
      <c r="C2016" s="7">
        <f>VLOOKUP(A2016,Data!$A$2:$L$4115,12,FALSE)</f>
        <v>31</v>
      </c>
    </row>
    <row r="2017" spans="1:3" x14ac:dyDescent="0.25">
      <c r="A2017" s="7">
        <v>3611</v>
      </c>
      <c r="B2017" s="7" t="str">
        <f>VLOOKUP(A2017,Data!$A$2:$L$4115,6,FALSE)</f>
        <v>successful</v>
      </c>
      <c r="C2017" s="7">
        <f>VLOOKUP(A2017,Data!$A$2:$L$4115,12,FALSE)</f>
        <v>51</v>
      </c>
    </row>
    <row r="2018" spans="1:3" x14ac:dyDescent="0.25">
      <c r="A2018" s="7">
        <v>3612</v>
      </c>
      <c r="B2018" s="7" t="str">
        <f>VLOOKUP(A2018,Data!$A$2:$L$4115,6,FALSE)</f>
        <v>successful</v>
      </c>
      <c r="C2018" s="7">
        <f>VLOOKUP(A2018,Data!$A$2:$L$4115,12,FALSE)</f>
        <v>57</v>
      </c>
    </row>
    <row r="2019" spans="1:3" x14ac:dyDescent="0.25">
      <c r="A2019" s="7">
        <v>3613</v>
      </c>
      <c r="B2019" s="7" t="str">
        <f>VLOOKUP(A2019,Data!$A$2:$L$4115,6,FALSE)</f>
        <v>successful</v>
      </c>
      <c r="C2019" s="7">
        <f>VLOOKUP(A2019,Data!$A$2:$L$4115,12,FALSE)</f>
        <v>20</v>
      </c>
    </row>
    <row r="2020" spans="1:3" x14ac:dyDescent="0.25">
      <c r="A2020" s="7">
        <v>3614</v>
      </c>
      <c r="B2020" s="7" t="str">
        <f>VLOOKUP(A2020,Data!$A$2:$L$4115,6,FALSE)</f>
        <v>successful</v>
      </c>
      <c r="C2020" s="7">
        <f>VLOOKUP(A2020,Data!$A$2:$L$4115,12,FALSE)</f>
        <v>71</v>
      </c>
    </row>
    <row r="2021" spans="1:3" x14ac:dyDescent="0.25">
      <c r="A2021" s="7">
        <v>3615</v>
      </c>
      <c r="B2021" s="7" t="str">
        <f>VLOOKUP(A2021,Data!$A$2:$L$4115,6,FALSE)</f>
        <v>successful</v>
      </c>
      <c r="C2021" s="7">
        <f>VLOOKUP(A2021,Data!$A$2:$L$4115,12,FALSE)</f>
        <v>72</v>
      </c>
    </row>
    <row r="2022" spans="1:3" x14ac:dyDescent="0.25">
      <c r="A2022" s="7">
        <v>3616</v>
      </c>
      <c r="B2022" s="7" t="str">
        <f>VLOOKUP(A2022,Data!$A$2:$L$4115,6,FALSE)</f>
        <v>successful</v>
      </c>
      <c r="C2022" s="7">
        <f>VLOOKUP(A2022,Data!$A$2:$L$4115,12,FALSE)</f>
        <v>45</v>
      </c>
    </row>
    <row r="2023" spans="1:3" x14ac:dyDescent="0.25">
      <c r="A2023" s="7">
        <v>3617</v>
      </c>
      <c r="B2023" s="7" t="str">
        <f>VLOOKUP(A2023,Data!$A$2:$L$4115,6,FALSE)</f>
        <v>successful</v>
      </c>
      <c r="C2023" s="7">
        <f>VLOOKUP(A2023,Data!$A$2:$L$4115,12,FALSE)</f>
        <v>51</v>
      </c>
    </row>
    <row r="2024" spans="1:3" x14ac:dyDescent="0.25">
      <c r="A2024" s="7">
        <v>3618</v>
      </c>
      <c r="B2024" s="7" t="str">
        <f>VLOOKUP(A2024,Data!$A$2:$L$4115,6,FALSE)</f>
        <v>successful</v>
      </c>
      <c r="C2024" s="7">
        <f>VLOOKUP(A2024,Data!$A$2:$L$4115,12,FALSE)</f>
        <v>56</v>
      </c>
    </row>
    <row r="2025" spans="1:3" x14ac:dyDescent="0.25">
      <c r="A2025" s="7">
        <v>3619</v>
      </c>
      <c r="B2025" s="7" t="str">
        <f>VLOOKUP(A2025,Data!$A$2:$L$4115,6,FALSE)</f>
        <v>successful</v>
      </c>
      <c r="C2025" s="7">
        <f>VLOOKUP(A2025,Data!$A$2:$L$4115,12,FALSE)</f>
        <v>17</v>
      </c>
    </row>
    <row r="2026" spans="1:3" x14ac:dyDescent="0.25">
      <c r="A2026" s="7">
        <v>3620</v>
      </c>
      <c r="B2026" s="7" t="str">
        <f>VLOOKUP(A2026,Data!$A$2:$L$4115,6,FALSE)</f>
        <v>successful</v>
      </c>
      <c r="C2026" s="7">
        <f>VLOOKUP(A2026,Data!$A$2:$L$4115,12,FALSE)</f>
        <v>197</v>
      </c>
    </row>
    <row r="2027" spans="1:3" x14ac:dyDescent="0.25">
      <c r="A2027" s="7">
        <v>3621</v>
      </c>
      <c r="B2027" s="7" t="str">
        <f>VLOOKUP(A2027,Data!$A$2:$L$4115,6,FALSE)</f>
        <v>successful</v>
      </c>
      <c r="C2027" s="7">
        <f>VLOOKUP(A2027,Data!$A$2:$L$4115,12,FALSE)</f>
        <v>70</v>
      </c>
    </row>
    <row r="2028" spans="1:3" x14ac:dyDescent="0.25">
      <c r="A2028" s="7">
        <v>3622</v>
      </c>
      <c r="B2028" s="7" t="str">
        <f>VLOOKUP(A2028,Data!$A$2:$L$4115,6,FALSE)</f>
        <v>successful</v>
      </c>
      <c r="C2028" s="7">
        <f>VLOOKUP(A2028,Data!$A$2:$L$4115,12,FALSE)</f>
        <v>21</v>
      </c>
    </row>
    <row r="2029" spans="1:3" x14ac:dyDescent="0.25">
      <c r="A2029" s="7">
        <v>3623</v>
      </c>
      <c r="B2029" s="7" t="str">
        <f>VLOOKUP(A2029,Data!$A$2:$L$4115,6,FALSE)</f>
        <v>successful</v>
      </c>
      <c r="C2029" s="7">
        <f>VLOOKUP(A2029,Data!$A$2:$L$4115,12,FALSE)</f>
        <v>34</v>
      </c>
    </row>
    <row r="2030" spans="1:3" x14ac:dyDescent="0.25">
      <c r="A2030" s="7">
        <v>3624</v>
      </c>
      <c r="B2030" s="7" t="str">
        <f>VLOOKUP(A2030,Data!$A$2:$L$4115,6,FALSE)</f>
        <v>successful</v>
      </c>
      <c r="C2030" s="7">
        <f>VLOOKUP(A2030,Data!$A$2:$L$4115,12,FALSE)</f>
        <v>39</v>
      </c>
    </row>
    <row r="2031" spans="1:3" x14ac:dyDescent="0.25">
      <c r="A2031" s="7">
        <v>3625</v>
      </c>
      <c r="B2031" s="7" t="str">
        <f>VLOOKUP(A2031,Data!$A$2:$L$4115,6,FALSE)</f>
        <v>successful</v>
      </c>
      <c r="C2031" s="7">
        <f>VLOOKUP(A2031,Data!$A$2:$L$4115,12,FALSE)</f>
        <v>78</v>
      </c>
    </row>
    <row r="2032" spans="1:3" x14ac:dyDescent="0.25">
      <c r="A2032" s="7">
        <v>3626</v>
      </c>
      <c r="B2032" s="7" t="str">
        <f>VLOOKUP(A2032,Data!$A$2:$L$4115,6,FALSE)</f>
        <v>successful</v>
      </c>
      <c r="C2032" s="7">
        <f>VLOOKUP(A2032,Data!$A$2:$L$4115,12,FALSE)</f>
        <v>48</v>
      </c>
    </row>
    <row r="2033" spans="1:3" x14ac:dyDescent="0.25">
      <c r="A2033" s="7">
        <v>3627</v>
      </c>
      <c r="B2033" s="7" t="str">
        <f>VLOOKUP(A2033,Data!$A$2:$L$4115,6,FALSE)</f>
        <v>successful</v>
      </c>
      <c r="C2033" s="7">
        <f>VLOOKUP(A2033,Data!$A$2:$L$4115,12,FALSE)</f>
        <v>29</v>
      </c>
    </row>
    <row r="2034" spans="1:3" x14ac:dyDescent="0.25">
      <c r="A2034" s="7">
        <v>3648</v>
      </c>
      <c r="B2034" s="7" t="str">
        <f>VLOOKUP(A2034,Data!$A$2:$L$4115,6,FALSE)</f>
        <v>successful</v>
      </c>
      <c r="C2034" s="7">
        <f>VLOOKUP(A2034,Data!$A$2:$L$4115,12,FALSE)</f>
        <v>73</v>
      </c>
    </row>
    <row r="2035" spans="1:3" x14ac:dyDescent="0.25">
      <c r="A2035" s="7">
        <v>3649</v>
      </c>
      <c r="B2035" s="7" t="str">
        <f>VLOOKUP(A2035,Data!$A$2:$L$4115,6,FALSE)</f>
        <v>successful</v>
      </c>
      <c r="C2035" s="7">
        <f>VLOOKUP(A2035,Data!$A$2:$L$4115,12,FALSE)</f>
        <v>8</v>
      </c>
    </row>
    <row r="2036" spans="1:3" x14ac:dyDescent="0.25">
      <c r="A2036" s="7">
        <v>3650</v>
      </c>
      <c r="B2036" s="7" t="str">
        <f>VLOOKUP(A2036,Data!$A$2:$L$4115,6,FALSE)</f>
        <v>successful</v>
      </c>
      <c r="C2036" s="7">
        <f>VLOOKUP(A2036,Data!$A$2:$L$4115,12,FALSE)</f>
        <v>17</v>
      </c>
    </row>
    <row r="2037" spans="1:3" x14ac:dyDescent="0.25">
      <c r="A2037" s="7">
        <v>3651</v>
      </c>
      <c r="B2037" s="7" t="str">
        <f>VLOOKUP(A2037,Data!$A$2:$L$4115,6,FALSE)</f>
        <v>successful</v>
      </c>
      <c r="C2037" s="7">
        <f>VLOOKUP(A2037,Data!$A$2:$L$4115,12,FALSE)</f>
        <v>9</v>
      </c>
    </row>
    <row r="2038" spans="1:3" x14ac:dyDescent="0.25">
      <c r="A2038" s="7">
        <v>3652</v>
      </c>
      <c r="B2038" s="7" t="str">
        <f>VLOOKUP(A2038,Data!$A$2:$L$4115,6,FALSE)</f>
        <v>successful</v>
      </c>
      <c r="C2038" s="7">
        <f>VLOOKUP(A2038,Data!$A$2:$L$4115,12,FALSE)</f>
        <v>17</v>
      </c>
    </row>
    <row r="2039" spans="1:3" x14ac:dyDescent="0.25">
      <c r="A2039" s="7">
        <v>3653</v>
      </c>
      <c r="B2039" s="7" t="str">
        <f>VLOOKUP(A2039,Data!$A$2:$L$4115,6,FALSE)</f>
        <v>successful</v>
      </c>
      <c r="C2039" s="7">
        <f>VLOOKUP(A2039,Data!$A$2:$L$4115,12,FALSE)</f>
        <v>33</v>
      </c>
    </row>
    <row r="2040" spans="1:3" x14ac:dyDescent="0.25">
      <c r="A2040" s="7">
        <v>3654</v>
      </c>
      <c r="B2040" s="7" t="str">
        <f>VLOOKUP(A2040,Data!$A$2:$L$4115,6,FALSE)</f>
        <v>successful</v>
      </c>
      <c r="C2040" s="7">
        <f>VLOOKUP(A2040,Data!$A$2:$L$4115,12,FALSE)</f>
        <v>38</v>
      </c>
    </row>
    <row r="2041" spans="1:3" x14ac:dyDescent="0.25">
      <c r="A2041" s="7">
        <v>3655</v>
      </c>
      <c r="B2041" s="7" t="str">
        <f>VLOOKUP(A2041,Data!$A$2:$L$4115,6,FALSE)</f>
        <v>successful</v>
      </c>
      <c r="C2041" s="7">
        <f>VLOOKUP(A2041,Data!$A$2:$L$4115,12,FALSE)</f>
        <v>79</v>
      </c>
    </row>
    <row r="2042" spans="1:3" x14ac:dyDescent="0.25">
      <c r="A2042" s="7">
        <v>3656</v>
      </c>
      <c r="B2042" s="7" t="str">
        <f>VLOOKUP(A2042,Data!$A$2:$L$4115,6,FALSE)</f>
        <v>successful</v>
      </c>
      <c r="C2042" s="7">
        <f>VLOOKUP(A2042,Data!$A$2:$L$4115,12,FALSE)</f>
        <v>46</v>
      </c>
    </row>
    <row r="2043" spans="1:3" x14ac:dyDescent="0.25">
      <c r="A2043" s="7">
        <v>3657</v>
      </c>
      <c r="B2043" s="7" t="str">
        <f>VLOOKUP(A2043,Data!$A$2:$L$4115,6,FALSE)</f>
        <v>successful</v>
      </c>
      <c r="C2043" s="7">
        <f>VLOOKUP(A2043,Data!$A$2:$L$4115,12,FALSE)</f>
        <v>20</v>
      </c>
    </row>
    <row r="2044" spans="1:3" x14ac:dyDescent="0.25">
      <c r="A2044" s="7">
        <v>3658</v>
      </c>
      <c r="B2044" s="7" t="str">
        <f>VLOOKUP(A2044,Data!$A$2:$L$4115,6,FALSE)</f>
        <v>successful</v>
      </c>
      <c r="C2044" s="7">
        <f>VLOOKUP(A2044,Data!$A$2:$L$4115,12,FALSE)</f>
        <v>20</v>
      </c>
    </row>
    <row r="2045" spans="1:3" x14ac:dyDescent="0.25">
      <c r="A2045" s="7">
        <v>3659</v>
      </c>
      <c r="B2045" s="7" t="str">
        <f>VLOOKUP(A2045,Data!$A$2:$L$4115,6,FALSE)</f>
        <v>successful</v>
      </c>
      <c r="C2045" s="7">
        <f>VLOOKUP(A2045,Data!$A$2:$L$4115,12,FALSE)</f>
        <v>13</v>
      </c>
    </row>
    <row r="2046" spans="1:3" x14ac:dyDescent="0.25">
      <c r="A2046" s="7">
        <v>3660</v>
      </c>
      <c r="B2046" s="7" t="str">
        <f>VLOOKUP(A2046,Data!$A$2:$L$4115,6,FALSE)</f>
        <v>successful</v>
      </c>
      <c r="C2046" s="7">
        <f>VLOOKUP(A2046,Data!$A$2:$L$4115,12,FALSE)</f>
        <v>22</v>
      </c>
    </row>
    <row r="2047" spans="1:3" x14ac:dyDescent="0.25">
      <c r="A2047" s="7">
        <v>3661</v>
      </c>
      <c r="B2047" s="7" t="str">
        <f>VLOOKUP(A2047,Data!$A$2:$L$4115,6,FALSE)</f>
        <v>successful</v>
      </c>
      <c r="C2047" s="7">
        <f>VLOOKUP(A2047,Data!$A$2:$L$4115,12,FALSE)</f>
        <v>36</v>
      </c>
    </row>
    <row r="2048" spans="1:3" x14ac:dyDescent="0.25">
      <c r="A2048" s="7">
        <v>3662</v>
      </c>
      <c r="B2048" s="7" t="str">
        <f>VLOOKUP(A2048,Data!$A$2:$L$4115,6,FALSE)</f>
        <v>successful</v>
      </c>
      <c r="C2048" s="7">
        <f>VLOOKUP(A2048,Data!$A$2:$L$4115,12,FALSE)</f>
        <v>40</v>
      </c>
    </row>
    <row r="2049" spans="1:3" x14ac:dyDescent="0.25">
      <c r="A2049" s="7">
        <v>3663</v>
      </c>
      <c r="B2049" s="7" t="str">
        <f>VLOOKUP(A2049,Data!$A$2:$L$4115,6,FALSE)</f>
        <v>successful</v>
      </c>
      <c r="C2049" s="7">
        <f>VLOOKUP(A2049,Data!$A$2:$L$4115,12,FALSE)</f>
        <v>9</v>
      </c>
    </row>
    <row r="2050" spans="1:3" x14ac:dyDescent="0.25">
      <c r="A2050" s="7">
        <v>3664</v>
      </c>
      <c r="B2050" s="7" t="str">
        <f>VLOOKUP(A2050,Data!$A$2:$L$4115,6,FALSE)</f>
        <v>successful</v>
      </c>
      <c r="C2050" s="7">
        <f>VLOOKUP(A2050,Data!$A$2:$L$4115,12,FALSE)</f>
        <v>19</v>
      </c>
    </row>
    <row r="2051" spans="1:3" x14ac:dyDescent="0.25">
      <c r="A2051" s="7">
        <v>3665</v>
      </c>
      <c r="B2051" s="7" t="str">
        <f>VLOOKUP(A2051,Data!$A$2:$L$4115,6,FALSE)</f>
        <v>successful</v>
      </c>
      <c r="C2051" s="7">
        <f>VLOOKUP(A2051,Data!$A$2:$L$4115,12,FALSE)</f>
        <v>14</v>
      </c>
    </row>
    <row r="2052" spans="1:3" x14ac:dyDescent="0.25">
      <c r="A2052" s="7">
        <v>3666</v>
      </c>
      <c r="B2052" s="7" t="str">
        <f>VLOOKUP(A2052,Data!$A$2:$L$4115,6,FALSE)</f>
        <v>successful</v>
      </c>
      <c r="C2052" s="7">
        <f>VLOOKUP(A2052,Data!$A$2:$L$4115,12,FALSE)</f>
        <v>38</v>
      </c>
    </row>
    <row r="2053" spans="1:3" x14ac:dyDescent="0.25">
      <c r="A2053" s="7">
        <v>3667</v>
      </c>
      <c r="B2053" s="7" t="str">
        <f>VLOOKUP(A2053,Data!$A$2:$L$4115,6,FALSE)</f>
        <v>successful</v>
      </c>
      <c r="C2053" s="7">
        <f>VLOOKUP(A2053,Data!$A$2:$L$4115,12,FALSE)</f>
        <v>58</v>
      </c>
    </row>
    <row r="2054" spans="1:3" x14ac:dyDescent="0.25">
      <c r="A2054" s="7">
        <v>3668</v>
      </c>
      <c r="B2054" s="7" t="str">
        <f>VLOOKUP(A2054,Data!$A$2:$L$4115,6,FALSE)</f>
        <v>successful</v>
      </c>
      <c r="C2054" s="7">
        <f>VLOOKUP(A2054,Data!$A$2:$L$4115,12,FALSE)</f>
        <v>28</v>
      </c>
    </row>
    <row r="2055" spans="1:3" x14ac:dyDescent="0.25">
      <c r="A2055" s="7">
        <v>3669</v>
      </c>
      <c r="B2055" s="7" t="str">
        <f>VLOOKUP(A2055,Data!$A$2:$L$4115,6,FALSE)</f>
        <v>successful</v>
      </c>
      <c r="C2055" s="7">
        <f>VLOOKUP(A2055,Data!$A$2:$L$4115,12,FALSE)</f>
        <v>17</v>
      </c>
    </row>
    <row r="2056" spans="1:3" x14ac:dyDescent="0.25">
      <c r="A2056" s="7">
        <v>3670</v>
      </c>
      <c r="B2056" s="7" t="str">
        <f>VLOOKUP(A2056,Data!$A$2:$L$4115,6,FALSE)</f>
        <v>successful</v>
      </c>
      <c r="C2056" s="7">
        <f>VLOOKUP(A2056,Data!$A$2:$L$4115,12,FALSE)</f>
        <v>12</v>
      </c>
    </row>
    <row r="2057" spans="1:3" x14ac:dyDescent="0.25">
      <c r="A2057" s="7">
        <v>3671</v>
      </c>
      <c r="B2057" s="7" t="str">
        <f>VLOOKUP(A2057,Data!$A$2:$L$4115,6,FALSE)</f>
        <v>successful</v>
      </c>
      <c r="C2057" s="7">
        <f>VLOOKUP(A2057,Data!$A$2:$L$4115,12,FALSE)</f>
        <v>40</v>
      </c>
    </row>
    <row r="2058" spans="1:3" x14ac:dyDescent="0.25">
      <c r="A2058" s="7">
        <v>3672</v>
      </c>
      <c r="B2058" s="7" t="str">
        <f>VLOOKUP(A2058,Data!$A$2:$L$4115,6,FALSE)</f>
        <v>successful</v>
      </c>
      <c r="C2058" s="7">
        <f>VLOOKUP(A2058,Data!$A$2:$L$4115,12,FALSE)</f>
        <v>57</v>
      </c>
    </row>
    <row r="2059" spans="1:3" x14ac:dyDescent="0.25">
      <c r="A2059" s="7">
        <v>3673</v>
      </c>
      <c r="B2059" s="7" t="str">
        <f>VLOOKUP(A2059,Data!$A$2:$L$4115,6,FALSE)</f>
        <v>successful</v>
      </c>
      <c r="C2059" s="7">
        <f>VLOOKUP(A2059,Data!$A$2:$L$4115,12,FALSE)</f>
        <v>114</v>
      </c>
    </row>
    <row r="2060" spans="1:3" x14ac:dyDescent="0.25">
      <c r="A2060" s="7">
        <v>3674</v>
      </c>
      <c r="B2060" s="7" t="str">
        <f>VLOOKUP(A2060,Data!$A$2:$L$4115,6,FALSE)</f>
        <v>successful</v>
      </c>
      <c r="C2060" s="7">
        <f>VLOOKUP(A2060,Data!$A$2:$L$4115,12,FALSE)</f>
        <v>31</v>
      </c>
    </row>
    <row r="2061" spans="1:3" x14ac:dyDescent="0.25">
      <c r="A2061" s="7">
        <v>3675</v>
      </c>
      <c r="B2061" s="7" t="str">
        <f>VLOOKUP(A2061,Data!$A$2:$L$4115,6,FALSE)</f>
        <v>successful</v>
      </c>
      <c r="C2061" s="7">
        <f>VLOOKUP(A2061,Data!$A$2:$L$4115,12,FALSE)</f>
        <v>3</v>
      </c>
    </row>
    <row r="2062" spans="1:3" x14ac:dyDescent="0.25">
      <c r="A2062" s="7">
        <v>3676</v>
      </c>
      <c r="B2062" s="7" t="str">
        <f>VLOOKUP(A2062,Data!$A$2:$L$4115,6,FALSE)</f>
        <v>successful</v>
      </c>
      <c r="C2062" s="7">
        <f>VLOOKUP(A2062,Data!$A$2:$L$4115,12,FALSE)</f>
        <v>16</v>
      </c>
    </row>
    <row r="2063" spans="1:3" x14ac:dyDescent="0.25">
      <c r="A2063" s="7">
        <v>3677</v>
      </c>
      <c r="B2063" s="7" t="str">
        <f>VLOOKUP(A2063,Data!$A$2:$L$4115,6,FALSE)</f>
        <v>successful</v>
      </c>
      <c r="C2063" s="7">
        <f>VLOOKUP(A2063,Data!$A$2:$L$4115,12,FALSE)</f>
        <v>199</v>
      </c>
    </row>
    <row r="2064" spans="1:3" x14ac:dyDescent="0.25">
      <c r="A2064" s="7">
        <v>3678</v>
      </c>
      <c r="B2064" s="7" t="str">
        <f>VLOOKUP(A2064,Data!$A$2:$L$4115,6,FALSE)</f>
        <v>successful</v>
      </c>
      <c r="C2064" s="7">
        <f>VLOOKUP(A2064,Data!$A$2:$L$4115,12,FALSE)</f>
        <v>31</v>
      </c>
    </row>
    <row r="2065" spans="1:3" x14ac:dyDescent="0.25">
      <c r="A2065" s="7">
        <v>3679</v>
      </c>
      <c r="B2065" s="7" t="str">
        <f>VLOOKUP(A2065,Data!$A$2:$L$4115,6,FALSE)</f>
        <v>successful</v>
      </c>
      <c r="C2065" s="7">
        <f>VLOOKUP(A2065,Data!$A$2:$L$4115,12,FALSE)</f>
        <v>30</v>
      </c>
    </row>
    <row r="2066" spans="1:3" x14ac:dyDescent="0.25">
      <c r="A2066" s="7">
        <v>3680</v>
      </c>
      <c r="B2066" s="7" t="str">
        <f>VLOOKUP(A2066,Data!$A$2:$L$4115,6,FALSE)</f>
        <v>successful</v>
      </c>
      <c r="C2066" s="7">
        <f>VLOOKUP(A2066,Data!$A$2:$L$4115,12,FALSE)</f>
        <v>34</v>
      </c>
    </row>
    <row r="2067" spans="1:3" x14ac:dyDescent="0.25">
      <c r="A2067" s="7">
        <v>3681</v>
      </c>
      <c r="B2067" s="7" t="str">
        <f>VLOOKUP(A2067,Data!$A$2:$L$4115,6,FALSE)</f>
        <v>successful</v>
      </c>
      <c r="C2067" s="7">
        <f>VLOOKUP(A2067,Data!$A$2:$L$4115,12,FALSE)</f>
        <v>18</v>
      </c>
    </row>
    <row r="2068" spans="1:3" x14ac:dyDescent="0.25">
      <c r="A2068" s="7">
        <v>3682</v>
      </c>
      <c r="B2068" s="7" t="str">
        <f>VLOOKUP(A2068,Data!$A$2:$L$4115,6,FALSE)</f>
        <v>successful</v>
      </c>
      <c r="C2068" s="7">
        <f>VLOOKUP(A2068,Data!$A$2:$L$4115,12,FALSE)</f>
        <v>67</v>
      </c>
    </row>
    <row r="2069" spans="1:3" x14ac:dyDescent="0.25">
      <c r="A2069" s="7">
        <v>3683</v>
      </c>
      <c r="B2069" s="7" t="str">
        <f>VLOOKUP(A2069,Data!$A$2:$L$4115,6,FALSE)</f>
        <v>successful</v>
      </c>
      <c r="C2069" s="7">
        <f>VLOOKUP(A2069,Data!$A$2:$L$4115,12,FALSE)</f>
        <v>66</v>
      </c>
    </row>
    <row r="2070" spans="1:3" x14ac:dyDescent="0.25">
      <c r="A2070" s="7">
        <v>3684</v>
      </c>
      <c r="B2070" s="7" t="str">
        <f>VLOOKUP(A2070,Data!$A$2:$L$4115,6,FALSE)</f>
        <v>successful</v>
      </c>
      <c r="C2070" s="7">
        <f>VLOOKUP(A2070,Data!$A$2:$L$4115,12,FALSE)</f>
        <v>23</v>
      </c>
    </row>
    <row r="2071" spans="1:3" x14ac:dyDescent="0.25">
      <c r="A2071" s="7">
        <v>3685</v>
      </c>
      <c r="B2071" s="7" t="str">
        <f>VLOOKUP(A2071,Data!$A$2:$L$4115,6,FALSE)</f>
        <v>successful</v>
      </c>
      <c r="C2071" s="7">
        <f>VLOOKUP(A2071,Data!$A$2:$L$4115,12,FALSE)</f>
        <v>126</v>
      </c>
    </row>
    <row r="2072" spans="1:3" x14ac:dyDescent="0.25">
      <c r="A2072" s="7">
        <v>3686</v>
      </c>
      <c r="B2072" s="7" t="str">
        <f>VLOOKUP(A2072,Data!$A$2:$L$4115,6,FALSE)</f>
        <v>successful</v>
      </c>
      <c r="C2072" s="7">
        <f>VLOOKUP(A2072,Data!$A$2:$L$4115,12,FALSE)</f>
        <v>6</v>
      </c>
    </row>
    <row r="2073" spans="1:3" x14ac:dyDescent="0.25">
      <c r="A2073" s="7">
        <v>3687</v>
      </c>
      <c r="B2073" s="7" t="str">
        <f>VLOOKUP(A2073,Data!$A$2:$L$4115,6,FALSE)</f>
        <v>successful</v>
      </c>
      <c r="C2073" s="7">
        <f>VLOOKUP(A2073,Data!$A$2:$L$4115,12,FALSE)</f>
        <v>25</v>
      </c>
    </row>
    <row r="2074" spans="1:3" x14ac:dyDescent="0.25">
      <c r="A2074" s="7">
        <v>3688</v>
      </c>
      <c r="B2074" s="7" t="str">
        <f>VLOOKUP(A2074,Data!$A$2:$L$4115,6,FALSE)</f>
        <v>successful</v>
      </c>
      <c r="C2074" s="7">
        <f>VLOOKUP(A2074,Data!$A$2:$L$4115,12,FALSE)</f>
        <v>39</v>
      </c>
    </row>
    <row r="2075" spans="1:3" x14ac:dyDescent="0.25">
      <c r="A2075" s="7">
        <v>3689</v>
      </c>
      <c r="B2075" s="7" t="str">
        <f>VLOOKUP(A2075,Data!$A$2:$L$4115,6,FALSE)</f>
        <v>successful</v>
      </c>
      <c r="C2075" s="7">
        <f>VLOOKUP(A2075,Data!$A$2:$L$4115,12,FALSE)</f>
        <v>62</v>
      </c>
    </row>
    <row r="2076" spans="1:3" x14ac:dyDescent="0.25">
      <c r="A2076" s="7">
        <v>3690</v>
      </c>
      <c r="B2076" s="7" t="str">
        <f>VLOOKUP(A2076,Data!$A$2:$L$4115,6,FALSE)</f>
        <v>successful</v>
      </c>
      <c r="C2076" s="7">
        <f>VLOOKUP(A2076,Data!$A$2:$L$4115,12,FALSE)</f>
        <v>31</v>
      </c>
    </row>
    <row r="2077" spans="1:3" x14ac:dyDescent="0.25">
      <c r="A2077" s="7">
        <v>3691</v>
      </c>
      <c r="B2077" s="7" t="str">
        <f>VLOOKUP(A2077,Data!$A$2:$L$4115,6,FALSE)</f>
        <v>successful</v>
      </c>
      <c r="C2077" s="7">
        <f>VLOOKUP(A2077,Data!$A$2:$L$4115,12,FALSE)</f>
        <v>274</v>
      </c>
    </row>
    <row r="2078" spans="1:3" x14ac:dyDescent="0.25">
      <c r="A2078" s="7">
        <v>3692</v>
      </c>
      <c r="B2078" s="7" t="str">
        <f>VLOOKUP(A2078,Data!$A$2:$L$4115,6,FALSE)</f>
        <v>successful</v>
      </c>
      <c r="C2078" s="7">
        <f>VLOOKUP(A2078,Data!$A$2:$L$4115,12,FALSE)</f>
        <v>17</v>
      </c>
    </row>
    <row r="2079" spans="1:3" x14ac:dyDescent="0.25">
      <c r="A2079" s="7">
        <v>3693</v>
      </c>
      <c r="B2079" s="7" t="str">
        <f>VLOOKUP(A2079,Data!$A$2:$L$4115,6,FALSE)</f>
        <v>successful</v>
      </c>
      <c r="C2079" s="7">
        <f>VLOOKUP(A2079,Data!$A$2:$L$4115,12,FALSE)</f>
        <v>14</v>
      </c>
    </row>
    <row r="2080" spans="1:3" x14ac:dyDescent="0.25">
      <c r="A2080" s="7">
        <v>3694</v>
      </c>
      <c r="B2080" s="7" t="str">
        <f>VLOOKUP(A2080,Data!$A$2:$L$4115,6,FALSE)</f>
        <v>successful</v>
      </c>
      <c r="C2080" s="7">
        <f>VLOOKUP(A2080,Data!$A$2:$L$4115,12,FALSE)</f>
        <v>60</v>
      </c>
    </row>
    <row r="2081" spans="1:3" x14ac:dyDescent="0.25">
      <c r="A2081" s="7">
        <v>3695</v>
      </c>
      <c r="B2081" s="7" t="str">
        <f>VLOOKUP(A2081,Data!$A$2:$L$4115,6,FALSE)</f>
        <v>successful</v>
      </c>
      <c r="C2081" s="7">
        <f>VLOOKUP(A2081,Data!$A$2:$L$4115,12,FALSE)</f>
        <v>33</v>
      </c>
    </row>
    <row r="2082" spans="1:3" x14ac:dyDescent="0.25">
      <c r="A2082" s="7">
        <v>3696</v>
      </c>
      <c r="B2082" s="7" t="str">
        <f>VLOOKUP(A2082,Data!$A$2:$L$4115,6,FALSE)</f>
        <v>successful</v>
      </c>
      <c r="C2082" s="7">
        <f>VLOOKUP(A2082,Data!$A$2:$L$4115,12,FALSE)</f>
        <v>78</v>
      </c>
    </row>
    <row r="2083" spans="1:3" x14ac:dyDescent="0.25">
      <c r="A2083" s="7">
        <v>3697</v>
      </c>
      <c r="B2083" s="7" t="str">
        <f>VLOOKUP(A2083,Data!$A$2:$L$4115,6,FALSE)</f>
        <v>successful</v>
      </c>
      <c r="C2083" s="7">
        <f>VLOOKUP(A2083,Data!$A$2:$L$4115,12,FALSE)</f>
        <v>30</v>
      </c>
    </row>
    <row r="2084" spans="1:3" x14ac:dyDescent="0.25">
      <c r="A2084" s="7">
        <v>3698</v>
      </c>
      <c r="B2084" s="7" t="str">
        <f>VLOOKUP(A2084,Data!$A$2:$L$4115,6,FALSE)</f>
        <v>successful</v>
      </c>
      <c r="C2084" s="7">
        <f>VLOOKUP(A2084,Data!$A$2:$L$4115,12,FALSE)</f>
        <v>136</v>
      </c>
    </row>
    <row r="2085" spans="1:3" x14ac:dyDescent="0.25">
      <c r="A2085" s="7">
        <v>3699</v>
      </c>
      <c r="B2085" s="7" t="str">
        <f>VLOOKUP(A2085,Data!$A$2:$L$4115,6,FALSE)</f>
        <v>successful</v>
      </c>
      <c r="C2085" s="7">
        <f>VLOOKUP(A2085,Data!$A$2:$L$4115,12,FALSE)</f>
        <v>40</v>
      </c>
    </row>
    <row r="2086" spans="1:3" x14ac:dyDescent="0.25">
      <c r="A2086" s="7">
        <v>3700</v>
      </c>
      <c r="B2086" s="7" t="str">
        <f>VLOOKUP(A2086,Data!$A$2:$L$4115,6,FALSE)</f>
        <v>successful</v>
      </c>
      <c r="C2086" s="7">
        <f>VLOOKUP(A2086,Data!$A$2:$L$4115,12,FALSE)</f>
        <v>18</v>
      </c>
    </row>
    <row r="2087" spans="1:3" x14ac:dyDescent="0.25">
      <c r="A2087" s="7">
        <v>3701</v>
      </c>
      <c r="B2087" s="7" t="str">
        <f>VLOOKUP(A2087,Data!$A$2:$L$4115,6,FALSE)</f>
        <v>successful</v>
      </c>
      <c r="C2087" s="7">
        <f>VLOOKUP(A2087,Data!$A$2:$L$4115,12,FALSE)</f>
        <v>39</v>
      </c>
    </row>
    <row r="2088" spans="1:3" x14ac:dyDescent="0.25">
      <c r="A2088" s="7">
        <v>3702</v>
      </c>
      <c r="B2088" s="7" t="str">
        <f>VLOOKUP(A2088,Data!$A$2:$L$4115,6,FALSE)</f>
        <v>successful</v>
      </c>
      <c r="C2088" s="7">
        <f>VLOOKUP(A2088,Data!$A$2:$L$4115,12,FALSE)</f>
        <v>21</v>
      </c>
    </row>
    <row r="2089" spans="1:3" x14ac:dyDescent="0.25">
      <c r="A2089" s="7">
        <v>3703</v>
      </c>
      <c r="B2089" s="7" t="str">
        <f>VLOOKUP(A2089,Data!$A$2:$L$4115,6,FALSE)</f>
        <v>successful</v>
      </c>
      <c r="C2089" s="7">
        <f>VLOOKUP(A2089,Data!$A$2:$L$4115,12,FALSE)</f>
        <v>30</v>
      </c>
    </row>
    <row r="2090" spans="1:3" x14ac:dyDescent="0.25">
      <c r="A2090" s="7">
        <v>3704</v>
      </c>
      <c r="B2090" s="7" t="str">
        <f>VLOOKUP(A2090,Data!$A$2:$L$4115,6,FALSE)</f>
        <v>successful</v>
      </c>
      <c r="C2090" s="7">
        <f>VLOOKUP(A2090,Data!$A$2:$L$4115,12,FALSE)</f>
        <v>27</v>
      </c>
    </row>
    <row r="2091" spans="1:3" x14ac:dyDescent="0.25">
      <c r="A2091" s="7">
        <v>3705</v>
      </c>
      <c r="B2091" s="7" t="str">
        <f>VLOOKUP(A2091,Data!$A$2:$L$4115,6,FALSE)</f>
        <v>successful</v>
      </c>
      <c r="C2091" s="7">
        <f>VLOOKUP(A2091,Data!$A$2:$L$4115,12,FALSE)</f>
        <v>35</v>
      </c>
    </row>
    <row r="2092" spans="1:3" x14ac:dyDescent="0.25">
      <c r="A2092" s="7">
        <v>3706</v>
      </c>
      <c r="B2092" s="7" t="str">
        <f>VLOOKUP(A2092,Data!$A$2:$L$4115,6,FALSE)</f>
        <v>successful</v>
      </c>
      <c r="C2092" s="7">
        <f>VLOOKUP(A2092,Data!$A$2:$L$4115,12,FALSE)</f>
        <v>13</v>
      </c>
    </row>
    <row r="2093" spans="1:3" x14ac:dyDescent="0.25">
      <c r="A2093" s="7">
        <v>3707</v>
      </c>
      <c r="B2093" s="7" t="str">
        <f>VLOOKUP(A2093,Data!$A$2:$L$4115,6,FALSE)</f>
        <v>successful</v>
      </c>
      <c r="C2093" s="7">
        <f>VLOOKUP(A2093,Data!$A$2:$L$4115,12,FALSE)</f>
        <v>23</v>
      </c>
    </row>
    <row r="2094" spans="1:3" x14ac:dyDescent="0.25">
      <c r="A2094" s="7">
        <v>3708</v>
      </c>
      <c r="B2094" s="7" t="str">
        <f>VLOOKUP(A2094,Data!$A$2:$L$4115,6,FALSE)</f>
        <v>successful</v>
      </c>
      <c r="C2094" s="7">
        <f>VLOOKUP(A2094,Data!$A$2:$L$4115,12,FALSE)</f>
        <v>39</v>
      </c>
    </row>
    <row r="2095" spans="1:3" x14ac:dyDescent="0.25">
      <c r="A2095" s="7">
        <v>3709</v>
      </c>
      <c r="B2095" s="7" t="str">
        <f>VLOOKUP(A2095,Data!$A$2:$L$4115,6,FALSE)</f>
        <v>successful</v>
      </c>
      <c r="C2095" s="7">
        <f>VLOOKUP(A2095,Data!$A$2:$L$4115,12,FALSE)</f>
        <v>35</v>
      </c>
    </row>
    <row r="2096" spans="1:3" x14ac:dyDescent="0.25">
      <c r="A2096" s="7">
        <v>3710</v>
      </c>
      <c r="B2096" s="7" t="str">
        <f>VLOOKUP(A2096,Data!$A$2:$L$4115,6,FALSE)</f>
        <v>successful</v>
      </c>
      <c r="C2096" s="7">
        <f>VLOOKUP(A2096,Data!$A$2:$L$4115,12,FALSE)</f>
        <v>27</v>
      </c>
    </row>
    <row r="2097" spans="1:3" x14ac:dyDescent="0.25">
      <c r="A2097" s="7">
        <v>3711</v>
      </c>
      <c r="B2097" s="7" t="str">
        <f>VLOOKUP(A2097,Data!$A$2:$L$4115,6,FALSE)</f>
        <v>successful</v>
      </c>
      <c r="C2097" s="7">
        <f>VLOOKUP(A2097,Data!$A$2:$L$4115,12,FALSE)</f>
        <v>21</v>
      </c>
    </row>
    <row r="2098" spans="1:3" x14ac:dyDescent="0.25">
      <c r="A2098" s="7">
        <v>3712</v>
      </c>
      <c r="B2098" s="7" t="str">
        <f>VLOOKUP(A2098,Data!$A$2:$L$4115,6,FALSE)</f>
        <v>successful</v>
      </c>
      <c r="C2098" s="7">
        <f>VLOOKUP(A2098,Data!$A$2:$L$4115,12,FALSE)</f>
        <v>104</v>
      </c>
    </row>
    <row r="2099" spans="1:3" x14ac:dyDescent="0.25">
      <c r="A2099" s="7">
        <v>3713</v>
      </c>
      <c r="B2099" s="7" t="str">
        <f>VLOOKUP(A2099,Data!$A$2:$L$4115,6,FALSE)</f>
        <v>successful</v>
      </c>
      <c r="C2099" s="7">
        <f>VLOOKUP(A2099,Data!$A$2:$L$4115,12,FALSE)</f>
        <v>19</v>
      </c>
    </row>
    <row r="2100" spans="1:3" x14ac:dyDescent="0.25">
      <c r="A2100" s="7">
        <v>3714</v>
      </c>
      <c r="B2100" s="7" t="str">
        <f>VLOOKUP(A2100,Data!$A$2:$L$4115,6,FALSE)</f>
        <v>successful</v>
      </c>
      <c r="C2100" s="7">
        <f>VLOOKUP(A2100,Data!$A$2:$L$4115,12,FALSE)</f>
        <v>97</v>
      </c>
    </row>
    <row r="2101" spans="1:3" x14ac:dyDescent="0.25">
      <c r="A2101" s="7">
        <v>3715</v>
      </c>
      <c r="B2101" s="7" t="str">
        <f>VLOOKUP(A2101,Data!$A$2:$L$4115,6,FALSE)</f>
        <v>successful</v>
      </c>
      <c r="C2101" s="7">
        <f>VLOOKUP(A2101,Data!$A$2:$L$4115,12,FALSE)</f>
        <v>27</v>
      </c>
    </row>
    <row r="2102" spans="1:3" x14ac:dyDescent="0.25">
      <c r="A2102" s="7">
        <v>3716</v>
      </c>
      <c r="B2102" s="7" t="str">
        <f>VLOOKUP(A2102,Data!$A$2:$L$4115,6,FALSE)</f>
        <v>successful</v>
      </c>
      <c r="C2102" s="7">
        <f>VLOOKUP(A2102,Data!$A$2:$L$4115,12,FALSE)</f>
        <v>24</v>
      </c>
    </row>
    <row r="2103" spans="1:3" x14ac:dyDescent="0.25">
      <c r="A2103" s="7">
        <v>3717</v>
      </c>
      <c r="B2103" s="7" t="str">
        <f>VLOOKUP(A2103,Data!$A$2:$L$4115,6,FALSE)</f>
        <v>successful</v>
      </c>
      <c r="C2103" s="7">
        <f>VLOOKUP(A2103,Data!$A$2:$L$4115,12,FALSE)</f>
        <v>13</v>
      </c>
    </row>
    <row r="2104" spans="1:3" x14ac:dyDescent="0.25">
      <c r="A2104" s="7">
        <v>3718</v>
      </c>
      <c r="B2104" s="7" t="str">
        <f>VLOOKUP(A2104,Data!$A$2:$L$4115,6,FALSE)</f>
        <v>successful</v>
      </c>
      <c r="C2104" s="7">
        <f>VLOOKUP(A2104,Data!$A$2:$L$4115,12,FALSE)</f>
        <v>46</v>
      </c>
    </row>
    <row r="2105" spans="1:3" x14ac:dyDescent="0.25">
      <c r="A2105" s="7">
        <v>3719</v>
      </c>
      <c r="B2105" s="7" t="str">
        <f>VLOOKUP(A2105,Data!$A$2:$L$4115,6,FALSE)</f>
        <v>successful</v>
      </c>
      <c r="C2105" s="7">
        <f>VLOOKUP(A2105,Data!$A$2:$L$4115,12,FALSE)</f>
        <v>4</v>
      </c>
    </row>
    <row r="2106" spans="1:3" x14ac:dyDescent="0.25">
      <c r="A2106" s="7">
        <v>3720</v>
      </c>
      <c r="B2106" s="7" t="str">
        <f>VLOOKUP(A2106,Data!$A$2:$L$4115,6,FALSE)</f>
        <v>successful</v>
      </c>
      <c r="C2106" s="7">
        <f>VLOOKUP(A2106,Data!$A$2:$L$4115,12,FALSE)</f>
        <v>40</v>
      </c>
    </row>
    <row r="2107" spans="1:3" x14ac:dyDescent="0.25">
      <c r="A2107" s="7">
        <v>3721</v>
      </c>
      <c r="B2107" s="7" t="str">
        <f>VLOOKUP(A2107,Data!$A$2:$L$4115,6,FALSE)</f>
        <v>successful</v>
      </c>
      <c r="C2107" s="7">
        <f>VLOOKUP(A2107,Data!$A$2:$L$4115,12,FALSE)</f>
        <v>44</v>
      </c>
    </row>
    <row r="2108" spans="1:3" x14ac:dyDescent="0.25">
      <c r="A2108" s="7">
        <v>3722</v>
      </c>
      <c r="B2108" s="7" t="str">
        <f>VLOOKUP(A2108,Data!$A$2:$L$4115,6,FALSE)</f>
        <v>successful</v>
      </c>
      <c r="C2108" s="7">
        <f>VLOOKUP(A2108,Data!$A$2:$L$4115,12,FALSE)</f>
        <v>35</v>
      </c>
    </row>
    <row r="2109" spans="1:3" x14ac:dyDescent="0.25">
      <c r="A2109" s="7">
        <v>3723</v>
      </c>
      <c r="B2109" s="7" t="str">
        <f>VLOOKUP(A2109,Data!$A$2:$L$4115,6,FALSE)</f>
        <v>successful</v>
      </c>
      <c r="C2109" s="7">
        <f>VLOOKUP(A2109,Data!$A$2:$L$4115,12,FALSE)</f>
        <v>63</v>
      </c>
    </row>
    <row r="2110" spans="1:3" x14ac:dyDescent="0.25">
      <c r="A2110" s="7">
        <v>3724</v>
      </c>
      <c r="B2110" s="7" t="str">
        <f>VLOOKUP(A2110,Data!$A$2:$L$4115,6,FALSE)</f>
        <v>successful</v>
      </c>
      <c r="C2110" s="7">
        <f>VLOOKUP(A2110,Data!$A$2:$L$4115,12,FALSE)</f>
        <v>89</v>
      </c>
    </row>
    <row r="2111" spans="1:3" x14ac:dyDescent="0.25">
      <c r="A2111" s="7">
        <v>3725</v>
      </c>
      <c r="B2111" s="7" t="str">
        <f>VLOOKUP(A2111,Data!$A$2:$L$4115,6,FALSE)</f>
        <v>successful</v>
      </c>
      <c r="C2111" s="7">
        <f>VLOOKUP(A2111,Data!$A$2:$L$4115,12,FALSE)</f>
        <v>15</v>
      </c>
    </row>
    <row r="2112" spans="1:3" x14ac:dyDescent="0.25">
      <c r="A2112" s="7">
        <v>3726</v>
      </c>
      <c r="B2112" s="7" t="str">
        <f>VLOOKUP(A2112,Data!$A$2:$L$4115,6,FALSE)</f>
        <v>successful</v>
      </c>
      <c r="C2112" s="7">
        <f>VLOOKUP(A2112,Data!$A$2:$L$4115,12,FALSE)</f>
        <v>46</v>
      </c>
    </row>
    <row r="2113" spans="1:3" x14ac:dyDescent="0.25">
      <c r="A2113" s="7">
        <v>3727</v>
      </c>
      <c r="B2113" s="7" t="str">
        <f>VLOOKUP(A2113,Data!$A$2:$L$4115,6,FALSE)</f>
        <v>successful</v>
      </c>
      <c r="C2113" s="7">
        <f>VLOOKUP(A2113,Data!$A$2:$L$4115,12,FALSE)</f>
        <v>33</v>
      </c>
    </row>
    <row r="2114" spans="1:3" x14ac:dyDescent="0.25">
      <c r="A2114" s="7">
        <v>3748</v>
      </c>
      <c r="B2114" s="7" t="str">
        <f>VLOOKUP(A2114,Data!$A$2:$L$4115,6,FALSE)</f>
        <v>successful</v>
      </c>
      <c r="C2114" s="7">
        <f>VLOOKUP(A2114,Data!$A$2:$L$4115,12,FALSE)</f>
        <v>52</v>
      </c>
    </row>
    <row r="2115" spans="1:3" x14ac:dyDescent="0.25">
      <c r="A2115" s="7">
        <v>3749</v>
      </c>
      <c r="B2115" s="7" t="str">
        <f>VLOOKUP(A2115,Data!$A$2:$L$4115,6,FALSE)</f>
        <v>successful</v>
      </c>
      <c r="C2115" s="7">
        <f>VLOOKUP(A2115,Data!$A$2:$L$4115,12,FALSE)</f>
        <v>7</v>
      </c>
    </row>
    <row r="2116" spans="1:3" x14ac:dyDescent="0.25">
      <c r="A2116" s="7">
        <v>3750</v>
      </c>
      <c r="B2116" s="7" t="str">
        <f>VLOOKUP(A2116,Data!$A$2:$L$4115,6,FALSE)</f>
        <v>successful</v>
      </c>
      <c r="C2116" s="7">
        <f>VLOOKUP(A2116,Data!$A$2:$L$4115,12,FALSE)</f>
        <v>28</v>
      </c>
    </row>
    <row r="2117" spans="1:3" x14ac:dyDescent="0.25">
      <c r="A2117" s="7">
        <v>3751</v>
      </c>
      <c r="B2117" s="7" t="str">
        <f>VLOOKUP(A2117,Data!$A$2:$L$4115,6,FALSE)</f>
        <v>successful</v>
      </c>
      <c r="C2117" s="7">
        <f>VLOOKUP(A2117,Data!$A$2:$L$4115,12,FALSE)</f>
        <v>11</v>
      </c>
    </row>
    <row r="2118" spans="1:3" x14ac:dyDescent="0.25">
      <c r="A2118" s="7">
        <v>3752</v>
      </c>
      <c r="B2118" s="7" t="str">
        <f>VLOOKUP(A2118,Data!$A$2:$L$4115,6,FALSE)</f>
        <v>successful</v>
      </c>
      <c r="C2118" s="7">
        <f>VLOOKUP(A2118,Data!$A$2:$L$4115,12,FALSE)</f>
        <v>15</v>
      </c>
    </row>
    <row r="2119" spans="1:3" x14ac:dyDescent="0.25">
      <c r="A2119" s="7">
        <v>3753</v>
      </c>
      <c r="B2119" s="7" t="str">
        <f>VLOOKUP(A2119,Data!$A$2:$L$4115,6,FALSE)</f>
        <v>successful</v>
      </c>
      <c r="C2119" s="7">
        <f>VLOOKUP(A2119,Data!$A$2:$L$4115,12,FALSE)</f>
        <v>30</v>
      </c>
    </row>
    <row r="2120" spans="1:3" x14ac:dyDescent="0.25">
      <c r="A2120" s="7">
        <v>3754</v>
      </c>
      <c r="B2120" s="7" t="str">
        <f>VLOOKUP(A2120,Data!$A$2:$L$4115,6,FALSE)</f>
        <v>successful</v>
      </c>
      <c r="C2120" s="7">
        <f>VLOOKUP(A2120,Data!$A$2:$L$4115,12,FALSE)</f>
        <v>27</v>
      </c>
    </row>
    <row r="2121" spans="1:3" x14ac:dyDescent="0.25">
      <c r="A2121" s="7">
        <v>3755</v>
      </c>
      <c r="B2121" s="7" t="str">
        <f>VLOOKUP(A2121,Data!$A$2:$L$4115,6,FALSE)</f>
        <v>successful</v>
      </c>
      <c r="C2121" s="7">
        <f>VLOOKUP(A2121,Data!$A$2:$L$4115,12,FALSE)</f>
        <v>28</v>
      </c>
    </row>
    <row r="2122" spans="1:3" x14ac:dyDescent="0.25">
      <c r="A2122" s="7">
        <v>3756</v>
      </c>
      <c r="B2122" s="7" t="str">
        <f>VLOOKUP(A2122,Data!$A$2:$L$4115,6,FALSE)</f>
        <v>successful</v>
      </c>
      <c r="C2122" s="7">
        <f>VLOOKUP(A2122,Data!$A$2:$L$4115,12,FALSE)</f>
        <v>17</v>
      </c>
    </row>
    <row r="2123" spans="1:3" x14ac:dyDescent="0.25">
      <c r="A2123" s="7">
        <v>3757</v>
      </c>
      <c r="B2123" s="7" t="str">
        <f>VLOOKUP(A2123,Data!$A$2:$L$4115,6,FALSE)</f>
        <v>successful</v>
      </c>
      <c r="C2123" s="7">
        <f>VLOOKUP(A2123,Data!$A$2:$L$4115,12,FALSE)</f>
        <v>50</v>
      </c>
    </row>
    <row r="2124" spans="1:3" x14ac:dyDescent="0.25">
      <c r="A2124" s="7">
        <v>3758</v>
      </c>
      <c r="B2124" s="7" t="str">
        <f>VLOOKUP(A2124,Data!$A$2:$L$4115,6,FALSE)</f>
        <v>successful</v>
      </c>
      <c r="C2124" s="7">
        <f>VLOOKUP(A2124,Data!$A$2:$L$4115,12,FALSE)</f>
        <v>26</v>
      </c>
    </row>
    <row r="2125" spans="1:3" x14ac:dyDescent="0.25">
      <c r="A2125" s="7">
        <v>3759</v>
      </c>
      <c r="B2125" s="7" t="str">
        <f>VLOOKUP(A2125,Data!$A$2:$L$4115,6,FALSE)</f>
        <v>successful</v>
      </c>
      <c r="C2125" s="7">
        <f>VLOOKUP(A2125,Data!$A$2:$L$4115,12,FALSE)</f>
        <v>88</v>
      </c>
    </row>
    <row r="2126" spans="1:3" x14ac:dyDescent="0.25">
      <c r="A2126" s="7">
        <v>3760</v>
      </c>
      <c r="B2126" s="7" t="str">
        <f>VLOOKUP(A2126,Data!$A$2:$L$4115,6,FALSE)</f>
        <v>successful</v>
      </c>
      <c r="C2126" s="7">
        <f>VLOOKUP(A2126,Data!$A$2:$L$4115,12,FALSE)</f>
        <v>91</v>
      </c>
    </row>
    <row r="2127" spans="1:3" x14ac:dyDescent="0.25">
      <c r="A2127" s="7">
        <v>3761</v>
      </c>
      <c r="B2127" s="7" t="str">
        <f>VLOOKUP(A2127,Data!$A$2:$L$4115,6,FALSE)</f>
        <v>successful</v>
      </c>
      <c r="C2127" s="7">
        <f>VLOOKUP(A2127,Data!$A$2:$L$4115,12,FALSE)</f>
        <v>3</v>
      </c>
    </row>
    <row r="2128" spans="1:3" x14ac:dyDescent="0.25">
      <c r="A2128" s="7">
        <v>3762</v>
      </c>
      <c r="B2128" s="7" t="str">
        <f>VLOOKUP(A2128,Data!$A$2:$L$4115,6,FALSE)</f>
        <v>successful</v>
      </c>
      <c r="C2128" s="7">
        <f>VLOOKUP(A2128,Data!$A$2:$L$4115,12,FALSE)</f>
        <v>28</v>
      </c>
    </row>
    <row r="2129" spans="1:3" x14ac:dyDescent="0.25">
      <c r="A2129" s="7">
        <v>3763</v>
      </c>
      <c r="B2129" s="7" t="str">
        <f>VLOOKUP(A2129,Data!$A$2:$L$4115,6,FALSE)</f>
        <v>successful</v>
      </c>
      <c r="C2129" s="7">
        <f>VLOOKUP(A2129,Data!$A$2:$L$4115,12,FALSE)</f>
        <v>77</v>
      </c>
    </row>
    <row r="2130" spans="1:3" x14ac:dyDescent="0.25">
      <c r="A2130" s="7">
        <v>3764</v>
      </c>
      <c r="B2130" s="7" t="str">
        <f>VLOOKUP(A2130,Data!$A$2:$L$4115,6,FALSE)</f>
        <v>successful</v>
      </c>
      <c r="C2130" s="7">
        <f>VLOOKUP(A2130,Data!$A$2:$L$4115,12,FALSE)</f>
        <v>27</v>
      </c>
    </row>
    <row r="2131" spans="1:3" x14ac:dyDescent="0.25">
      <c r="A2131" s="7">
        <v>3765</v>
      </c>
      <c r="B2131" s="7" t="str">
        <f>VLOOKUP(A2131,Data!$A$2:$L$4115,6,FALSE)</f>
        <v>successful</v>
      </c>
      <c r="C2131" s="7">
        <f>VLOOKUP(A2131,Data!$A$2:$L$4115,12,FALSE)</f>
        <v>107</v>
      </c>
    </row>
    <row r="2132" spans="1:3" x14ac:dyDescent="0.25">
      <c r="A2132" s="7">
        <v>3766</v>
      </c>
      <c r="B2132" s="7" t="str">
        <f>VLOOKUP(A2132,Data!$A$2:$L$4115,6,FALSE)</f>
        <v>successful</v>
      </c>
      <c r="C2132" s="7">
        <f>VLOOKUP(A2132,Data!$A$2:$L$4115,12,FALSE)</f>
        <v>96</v>
      </c>
    </row>
    <row r="2133" spans="1:3" x14ac:dyDescent="0.25">
      <c r="A2133" s="7">
        <v>3767</v>
      </c>
      <c r="B2133" s="7" t="str">
        <f>VLOOKUP(A2133,Data!$A$2:$L$4115,6,FALSE)</f>
        <v>successful</v>
      </c>
      <c r="C2133" s="7">
        <f>VLOOKUP(A2133,Data!$A$2:$L$4115,12,FALSE)</f>
        <v>56</v>
      </c>
    </row>
    <row r="2134" spans="1:3" x14ac:dyDescent="0.25">
      <c r="A2134" s="7">
        <v>3768</v>
      </c>
      <c r="B2134" s="7" t="str">
        <f>VLOOKUP(A2134,Data!$A$2:$L$4115,6,FALSE)</f>
        <v>successful</v>
      </c>
      <c r="C2134" s="7">
        <f>VLOOKUP(A2134,Data!$A$2:$L$4115,12,FALSE)</f>
        <v>58</v>
      </c>
    </row>
    <row r="2135" spans="1:3" x14ac:dyDescent="0.25">
      <c r="A2135" s="7">
        <v>3769</v>
      </c>
      <c r="B2135" s="7" t="str">
        <f>VLOOKUP(A2135,Data!$A$2:$L$4115,6,FALSE)</f>
        <v>successful</v>
      </c>
      <c r="C2135" s="7">
        <f>VLOOKUP(A2135,Data!$A$2:$L$4115,12,FALSE)</f>
        <v>15</v>
      </c>
    </row>
    <row r="2136" spans="1:3" x14ac:dyDescent="0.25">
      <c r="A2136" s="7">
        <v>3770</v>
      </c>
      <c r="B2136" s="7" t="str">
        <f>VLOOKUP(A2136,Data!$A$2:$L$4115,6,FALSE)</f>
        <v>successful</v>
      </c>
      <c r="C2136" s="7">
        <f>VLOOKUP(A2136,Data!$A$2:$L$4115,12,FALSE)</f>
        <v>20</v>
      </c>
    </row>
    <row r="2137" spans="1:3" x14ac:dyDescent="0.25">
      <c r="A2137" s="7">
        <v>3771</v>
      </c>
      <c r="B2137" s="7" t="str">
        <f>VLOOKUP(A2137,Data!$A$2:$L$4115,6,FALSE)</f>
        <v>successful</v>
      </c>
      <c r="C2137" s="7">
        <f>VLOOKUP(A2137,Data!$A$2:$L$4115,12,FALSE)</f>
        <v>38</v>
      </c>
    </row>
    <row r="2138" spans="1:3" x14ac:dyDescent="0.25">
      <c r="A2138" s="7">
        <v>3772</v>
      </c>
      <c r="B2138" s="7" t="str">
        <f>VLOOKUP(A2138,Data!$A$2:$L$4115,6,FALSE)</f>
        <v>successful</v>
      </c>
      <c r="C2138" s="7">
        <f>VLOOKUP(A2138,Data!$A$2:$L$4115,12,FALSE)</f>
        <v>33</v>
      </c>
    </row>
    <row r="2139" spans="1:3" x14ac:dyDescent="0.25">
      <c r="A2139" s="7">
        <v>3773</v>
      </c>
      <c r="B2139" s="7" t="str">
        <f>VLOOKUP(A2139,Data!$A$2:$L$4115,6,FALSE)</f>
        <v>successful</v>
      </c>
      <c r="C2139" s="7">
        <f>VLOOKUP(A2139,Data!$A$2:$L$4115,12,FALSE)</f>
        <v>57</v>
      </c>
    </row>
    <row r="2140" spans="1:3" x14ac:dyDescent="0.25">
      <c r="A2140" s="7">
        <v>3774</v>
      </c>
      <c r="B2140" s="7" t="str">
        <f>VLOOKUP(A2140,Data!$A$2:$L$4115,6,FALSE)</f>
        <v>successful</v>
      </c>
      <c r="C2140" s="7">
        <f>VLOOKUP(A2140,Data!$A$2:$L$4115,12,FALSE)</f>
        <v>25</v>
      </c>
    </row>
    <row r="2141" spans="1:3" x14ac:dyDescent="0.25">
      <c r="A2141" s="7">
        <v>3775</v>
      </c>
      <c r="B2141" s="7" t="str">
        <f>VLOOKUP(A2141,Data!$A$2:$L$4115,6,FALSE)</f>
        <v>successful</v>
      </c>
      <c r="C2141" s="7">
        <f>VLOOKUP(A2141,Data!$A$2:$L$4115,12,FALSE)</f>
        <v>14</v>
      </c>
    </row>
    <row r="2142" spans="1:3" x14ac:dyDescent="0.25">
      <c r="A2142" s="7">
        <v>3776</v>
      </c>
      <c r="B2142" s="7" t="str">
        <f>VLOOKUP(A2142,Data!$A$2:$L$4115,6,FALSE)</f>
        <v>successful</v>
      </c>
      <c r="C2142" s="7">
        <f>VLOOKUP(A2142,Data!$A$2:$L$4115,12,FALSE)</f>
        <v>94</v>
      </c>
    </row>
    <row r="2143" spans="1:3" x14ac:dyDescent="0.25">
      <c r="A2143" s="7">
        <v>3777</v>
      </c>
      <c r="B2143" s="7" t="str">
        <f>VLOOKUP(A2143,Data!$A$2:$L$4115,6,FALSE)</f>
        <v>successful</v>
      </c>
      <c r="C2143" s="7">
        <f>VLOOKUP(A2143,Data!$A$2:$L$4115,12,FALSE)</f>
        <v>59</v>
      </c>
    </row>
    <row r="2144" spans="1:3" x14ac:dyDescent="0.25">
      <c r="A2144" s="7">
        <v>3778</v>
      </c>
      <c r="B2144" s="7" t="str">
        <f>VLOOKUP(A2144,Data!$A$2:$L$4115,6,FALSE)</f>
        <v>successful</v>
      </c>
      <c r="C2144" s="7">
        <f>VLOOKUP(A2144,Data!$A$2:$L$4115,12,FALSE)</f>
        <v>36</v>
      </c>
    </row>
    <row r="2145" spans="1:3" x14ac:dyDescent="0.25">
      <c r="A2145" s="7">
        <v>3779</v>
      </c>
      <c r="B2145" s="7" t="str">
        <f>VLOOKUP(A2145,Data!$A$2:$L$4115,6,FALSE)</f>
        <v>successful</v>
      </c>
      <c r="C2145" s="7">
        <f>VLOOKUP(A2145,Data!$A$2:$L$4115,12,FALSE)</f>
        <v>115</v>
      </c>
    </row>
    <row r="2146" spans="1:3" x14ac:dyDescent="0.25">
      <c r="A2146" s="7">
        <v>3780</v>
      </c>
      <c r="B2146" s="7" t="str">
        <f>VLOOKUP(A2146,Data!$A$2:$L$4115,6,FALSE)</f>
        <v>successful</v>
      </c>
      <c r="C2146" s="7">
        <f>VLOOKUP(A2146,Data!$A$2:$L$4115,12,FALSE)</f>
        <v>30</v>
      </c>
    </row>
    <row r="2147" spans="1:3" x14ac:dyDescent="0.25">
      <c r="A2147" s="7">
        <v>3781</v>
      </c>
      <c r="B2147" s="7" t="str">
        <f>VLOOKUP(A2147,Data!$A$2:$L$4115,6,FALSE)</f>
        <v>successful</v>
      </c>
      <c r="C2147" s="7">
        <f>VLOOKUP(A2147,Data!$A$2:$L$4115,12,FALSE)</f>
        <v>52</v>
      </c>
    </row>
    <row r="2148" spans="1:3" x14ac:dyDescent="0.25">
      <c r="A2148" s="7">
        <v>3782</v>
      </c>
      <c r="B2148" s="7" t="str">
        <f>VLOOKUP(A2148,Data!$A$2:$L$4115,6,FALSE)</f>
        <v>successful</v>
      </c>
      <c r="C2148" s="7">
        <f>VLOOKUP(A2148,Data!$A$2:$L$4115,12,FALSE)</f>
        <v>27</v>
      </c>
    </row>
    <row r="2149" spans="1:3" x14ac:dyDescent="0.25">
      <c r="A2149" s="7">
        <v>3783</v>
      </c>
      <c r="B2149" s="7" t="str">
        <f>VLOOKUP(A2149,Data!$A$2:$L$4115,6,FALSE)</f>
        <v>successful</v>
      </c>
      <c r="C2149" s="7">
        <f>VLOOKUP(A2149,Data!$A$2:$L$4115,12,FALSE)</f>
        <v>24</v>
      </c>
    </row>
    <row r="2150" spans="1:3" x14ac:dyDescent="0.25">
      <c r="A2150" s="7">
        <v>3784</v>
      </c>
      <c r="B2150" s="7" t="str">
        <f>VLOOKUP(A2150,Data!$A$2:$L$4115,6,FALSE)</f>
        <v>successful</v>
      </c>
      <c r="C2150" s="7">
        <f>VLOOKUP(A2150,Data!$A$2:$L$4115,12,FALSE)</f>
        <v>10</v>
      </c>
    </row>
    <row r="2151" spans="1:3" x14ac:dyDescent="0.25">
      <c r="A2151" s="7">
        <v>3785</v>
      </c>
      <c r="B2151" s="7" t="str">
        <f>VLOOKUP(A2151,Data!$A$2:$L$4115,6,FALSE)</f>
        <v>successful</v>
      </c>
      <c r="C2151" s="7">
        <f>VLOOKUP(A2151,Data!$A$2:$L$4115,12,FALSE)</f>
        <v>30</v>
      </c>
    </row>
    <row r="2152" spans="1:3" x14ac:dyDescent="0.25">
      <c r="A2152" s="7">
        <v>3786</v>
      </c>
      <c r="B2152" s="7" t="str">
        <f>VLOOKUP(A2152,Data!$A$2:$L$4115,6,FALSE)</f>
        <v>successful</v>
      </c>
      <c r="C2152" s="7">
        <f>VLOOKUP(A2152,Data!$A$2:$L$4115,12,FALSE)</f>
        <v>71</v>
      </c>
    </row>
    <row r="2153" spans="1:3" x14ac:dyDescent="0.25">
      <c r="A2153" s="7">
        <v>3787</v>
      </c>
      <c r="B2153" s="7" t="str">
        <f>VLOOKUP(A2153,Data!$A$2:$L$4115,6,FALSE)</f>
        <v>successful</v>
      </c>
      <c r="C2153" s="7">
        <f>VLOOKUP(A2153,Data!$A$2:$L$4115,12,FALSE)</f>
        <v>10</v>
      </c>
    </row>
    <row r="2154" spans="1:3" x14ac:dyDescent="0.25">
      <c r="A2154" s="7">
        <v>3808</v>
      </c>
      <c r="B2154" s="7" t="str">
        <f>VLOOKUP(A2154,Data!$A$2:$L$4115,6,FALSE)</f>
        <v>successful</v>
      </c>
      <c r="C2154" s="7">
        <f>VLOOKUP(A2154,Data!$A$2:$L$4115,12,FALSE)</f>
        <v>24</v>
      </c>
    </row>
    <row r="2155" spans="1:3" x14ac:dyDescent="0.25">
      <c r="A2155" s="7">
        <v>3809</v>
      </c>
      <c r="B2155" s="7" t="str">
        <f>VLOOKUP(A2155,Data!$A$2:$L$4115,6,FALSE)</f>
        <v>successful</v>
      </c>
      <c r="C2155" s="7">
        <f>VLOOKUP(A2155,Data!$A$2:$L$4115,12,FALSE)</f>
        <v>38</v>
      </c>
    </row>
    <row r="2156" spans="1:3" x14ac:dyDescent="0.25">
      <c r="A2156" s="7">
        <v>3810</v>
      </c>
      <c r="B2156" s="7" t="str">
        <f>VLOOKUP(A2156,Data!$A$2:$L$4115,6,FALSE)</f>
        <v>successful</v>
      </c>
      <c r="C2156" s="7">
        <f>VLOOKUP(A2156,Data!$A$2:$L$4115,12,FALSE)</f>
        <v>26</v>
      </c>
    </row>
    <row r="2157" spans="1:3" x14ac:dyDescent="0.25">
      <c r="A2157" s="7">
        <v>3811</v>
      </c>
      <c r="B2157" s="7" t="str">
        <f>VLOOKUP(A2157,Data!$A$2:$L$4115,6,FALSE)</f>
        <v>successful</v>
      </c>
      <c r="C2157" s="7">
        <f>VLOOKUP(A2157,Data!$A$2:$L$4115,12,FALSE)</f>
        <v>19</v>
      </c>
    </row>
    <row r="2158" spans="1:3" x14ac:dyDescent="0.25">
      <c r="A2158" s="7">
        <v>3812</v>
      </c>
      <c r="B2158" s="7" t="str">
        <f>VLOOKUP(A2158,Data!$A$2:$L$4115,6,FALSE)</f>
        <v>successful</v>
      </c>
      <c r="C2158" s="7">
        <f>VLOOKUP(A2158,Data!$A$2:$L$4115,12,FALSE)</f>
        <v>11</v>
      </c>
    </row>
    <row r="2159" spans="1:3" x14ac:dyDescent="0.25">
      <c r="A2159" s="7">
        <v>3813</v>
      </c>
      <c r="B2159" s="7" t="str">
        <f>VLOOKUP(A2159,Data!$A$2:$L$4115,6,FALSE)</f>
        <v>successful</v>
      </c>
      <c r="C2159" s="7">
        <f>VLOOKUP(A2159,Data!$A$2:$L$4115,12,FALSE)</f>
        <v>27</v>
      </c>
    </row>
    <row r="2160" spans="1:3" x14ac:dyDescent="0.25">
      <c r="A2160" s="7">
        <v>3814</v>
      </c>
      <c r="B2160" s="7" t="str">
        <f>VLOOKUP(A2160,Data!$A$2:$L$4115,6,FALSE)</f>
        <v>successful</v>
      </c>
      <c r="C2160" s="7">
        <f>VLOOKUP(A2160,Data!$A$2:$L$4115,12,FALSE)</f>
        <v>34</v>
      </c>
    </row>
    <row r="2161" spans="1:3" x14ac:dyDescent="0.25">
      <c r="A2161" s="7">
        <v>3815</v>
      </c>
      <c r="B2161" s="7" t="str">
        <f>VLOOKUP(A2161,Data!$A$2:$L$4115,6,FALSE)</f>
        <v>successful</v>
      </c>
      <c r="C2161" s="7">
        <f>VLOOKUP(A2161,Data!$A$2:$L$4115,12,FALSE)</f>
        <v>20</v>
      </c>
    </row>
    <row r="2162" spans="1:3" x14ac:dyDescent="0.25">
      <c r="A2162" s="7">
        <v>3816</v>
      </c>
      <c r="B2162" s="7" t="str">
        <f>VLOOKUP(A2162,Data!$A$2:$L$4115,6,FALSE)</f>
        <v>successful</v>
      </c>
      <c r="C2162" s="7">
        <f>VLOOKUP(A2162,Data!$A$2:$L$4115,12,FALSE)</f>
        <v>37</v>
      </c>
    </row>
    <row r="2163" spans="1:3" x14ac:dyDescent="0.25">
      <c r="A2163" s="7">
        <v>3817</v>
      </c>
      <c r="B2163" s="7" t="str">
        <f>VLOOKUP(A2163,Data!$A$2:$L$4115,6,FALSE)</f>
        <v>successful</v>
      </c>
      <c r="C2163" s="7">
        <f>VLOOKUP(A2163,Data!$A$2:$L$4115,12,FALSE)</f>
        <v>20</v>
      </c>
    </row>
    <row r="2164" spans="1:3" x14ac:dyDescent="0.25">
      <c r="A2164" s="7">
        <v>3818</v>
      </c>
      <c r="B2164" s="7" t="str">
        <f>VLOOKUP(A2164,Data!$A$2:$L$4115,6,FALSE)</f>
        <v>successful</v>
      </c>
      <c r="C2164" s="7">
        <f>VLOOKUP(A2164,Data!$A$2:$L$4115,12,FALSE)</f>
        <v>10</v>
      </c>
    </row>
    <row r="2165" spans="1:3" x14ac:dyDescent="0.25">
      <c r="A2165" s="7">
        <v>3819</v>
      </c>
      <c r="B2165" s="7" t="str">
        <f>VLOOKUP(A2165,Data!$A$2:$L$4115,6,FALSE)</f>
        <v>successful</v>
      </c>
      <c r="C2165" s="7">
        <f>VLOOKUP(A2165,Data!$A$2:$L$4115,12,FALSE)</f>
        <v>26</v>
      </c>
    </row>
    <row r="2166" spans="1:3" x14ac:dyDescent="0.25">
      <c r="A2166" s="7">
        <v>3820</v>
      </c>
      <c r="B2166" s="7" t="str">
        <f>VLOOKUP(A2166,Data!$A$2:$L$4115,6,FALSE)</f>
        <v>successful</v>
      </c>
      <c r="C2166" s="7">
        <f>VLOOKUP(A2166,Data!$A$2:$L$4115,12,FALSE)</f>
        <v>20</v>
      </c>
    </row>
    <row r="2167" spans="1:3" x14ac:dyDescent="0.25">
      <c r="A2167" s="7">
        <v>3821</v>
      </c>
      <c r="B2167" s="7" t="str">
        <f>VLOOKUP(A2167,Data!$A$2:$L$4115,6,FALSE)</f>
        <v>successful</v>
      </c>
      <c r="C2167" s="7">
        <f>VLOOKUP(A2167,Data!$A$2:$L$4115,12,FALSE)</f>
        <v>46</v>
      </c>
    </row>
    <row r="2168" spans="1:3" x14ac:dyDescent="0.25">
      <c r="A2168" s="7">
        <v>3822</v>
      </c>
      <c r="B2168" s="7" t="str">
        <f>VLOOKUP(A2168,Data!$A$2:$L$4115,6,FALSE)</f>
        <v>successful</v>
      </c>
      <c r="C2168" s="7">
        <f>VLOOKUP(A2168,Data!$A$2:$L$4115,12,FALSE)</f>
        <v>76</v>
      </c>
    </row>
    <row r="2169" spans="1:3" x14ac:dyDescent="0.25">
      <c r="A2169" s="7">
        <v>3823</v>
      </c>
      <c r="B2169" s="7" t="str">
        <f>VLOOKUP(A2169,Data!$A$2:$L$4115,6,FALSE)</f>
        <v>successful</v>
      </c>
      <c r="C2169" s="7">
        <f>VLOOKUP(A2169,Data!$A$2:$L$4115,12,FALSE)</f>
        <v>41</v>
      </c>
    </row>
    <row r="2170" spans="1:3" x14ac:dyDescent="0.25">
      <c r="A2170" s="7">
        <v>3824</v>
      </c>
      <c r="B2170" s="7" t="str">
        <f>VLOOKUP(A2170,Data!$A$2:$L$4115,6,FALSE)</f>
        <v>successful</v>
      </c>
      <c r="C2170" s="7">
        <f>VLOOKUP(A2170,Data!$A$2:$L$4115,12,FALSE)</f>
        <v>7</v>
      </c>
    </row>
    <row r="2171" spans="1:3" x14ac:dyDescent="0.25">
      <c r="A2171" s="7">
        <v>3825</v>
      </c>
      <c r="B2171" s="7" t="str">
        <f>VLOOKUP(A2171,Data!$A$2:$L$4115,6,FALSE)</f>
        <v>successful</v>
      </c>
      <c r="C2171" s="7">
        <f>VLOOKUP(A2171,Data!$A$2:$L$4115,12,FALSE)</f>
        <v>49</v>
      </c>
    </row>
    <row r="2172" spans="1:3" x14ac:dyDescent="0.25">
      <c r="A2172" s="7">
        <v>3826</v>
      </c>
      <c r="B2172" s="7" t="str">
        <f>VLOOKUP(A2172,Data!$A$2:$L$4115,6,FALSE)</f>
        <v>successful</v>
      </c>
      <c r="C2172" s="7">
        <f>VLOOKUP(A2172,Data!$A$2:$L$4115,12,FALSE)</f>
        <v>26</v>
      </c>
    </row>
    <row r="2173" spans="1:3" x14ac:dyDescent="0.25">
      <c r="A2173" s="7">
        <v>3827</v>
      </c>
      <c r="B2173" s="7" t="str">
        <f>VLOOKUP(A2173,Data!$A$2:$L$4115,6,FALSE)</f>
        <v>successful</v>
      </c>
      <c r="C2173" s="7">
        <f>VLOOKUP(A2173,Data!$A$2:$L$4115,12,FALSE)</f>
        <v>65</v>
      </c>
    </row>
    <row r="2174" spans="1:3" x14ac:dyDescent="0.25">
      <c r="A2174" s="7">
        <v>3828</v>
      </c>
      <c r="B2174" s="7" t="str">
        <f>VLOOKUP(A2174,Data!$A$2:$L$4115,6,FALSE)</f>
        <v>successful</v>
      </c>
      <c r="C2174" s="7">
        <f>VLOOKUP(A2174,Data!$A$2:$L$4115,12,FALSE)</f>
        <v>28</v>
      </c>
    </row>
    <row r="2175" spans="1:3" x14ac:dyDescent="0.25">
      <c r="A2175" s="7">
        <v>3829</v>
      </c>
      <c r="B2175" s="7" t="str">
        <f>VLOOKUP(A2175,Data!$A$2:$L$4115,6,FALSE)</f>
        <v>successful</v>
      </c>
      <c r="C2175" s="7">
        <f>VLOOKUP(A2175,Data!$A$2:$L$4115,12,FALSE)</f>
        <v>8</v>
      </c>
    </row>
    <row r="2176" spans="1:3" x14ac:dyDescent="0.25">
      <c r="A2176" s="7">
        <v>3830</v>
      </c>
      <c r="B2176" s="7" t="str">
        <f>VLOOKUP(A2176,Data!$A$2:$L$4115,6,FALSE)</f>
        <v>successful</v>
      </c>
      <c r="C2176" s="7">
        <f>VLOOKUP(A2176,Data!$A$2:$L$4115,12,FALSE)</f>
        <v>3</v>
      </c>
    </row>
    <row r="2177" spans="1:3" x14ac:dyDescent="0.25">
      <c r="A2177" s="7">
        <v>3831</v>
      </c>
      <c r="B2177" s="7" t="str">
        <f>VLOOKUP(A2177,Data!$A$2:$L$4115,6,FALSE)</f>
        <v>successful</v>
      </c>
      <c r="C2177" s="7">
        <f>VLOOKUP(A2177,Data!$A$2:$L$4115,12,FALSE)</f>
        <v>9</v>
      </c>
    </row>
    <row r="2178" spans="1:3" x14ac:dyDescent="0.25">
      <c r="A2178" s="7">
        <v>3832</v>
      </c>
      <c r="B2178" s="7" t="str">
        <f>VLOOKUP(A2178,Data!$A$2:$L$4115,6,FALSE)</f>
        <v>successful</v>
      </c>
      <c r="C2178" s="7">
        <f>VLOOKUP(A2178,Data!$A$2:$L$4115,12,FALSE)</f>
        <v>9</v>
      </c>
    </row>
    <row r="2179" spans="1:3" x14ac:dyDescent="0.25">
      <c r="A2179" s="7">
        <v>3833</v>
      </c>
      <c r="B2179" s="7" t="str">
        <f>VLOOKUP(A2179,Data!$A$2:$L$4115,6,FALSE)</f>
        <v>successful</v>
      </c>
      <c r="C2179" s="7">
        <f>VLOOKUP(A2179,Data!$A$2:$L$4115,12,FALSE)</f>
        <v>20</v>
      </c>
    </row>
    <row r="2180" spans="1:3" x14ac:dyDescent="0.25">
      <c r="A2180" s="7">
        <v>3834</v>
      </c>
      <c r="B2180" s="7" t="str">
        <f>VLOOKUP(A2180,Data!$A$2:$L$4115,6,FALSE)</f>
        <v>successful</v>
      </c>
      <c r="C2180" s="7">
        <f>VLOOKUP(A2180,Data!$A$2:$L$4115,12,FALSE)</f>
        <v>57</v>
      </c>
    </row>
    <row r="2181" spans="1:3" x14ac:dyDescent="0.25">
      <c r="A2181" s="7">
        <v>3835</v>
      </c>
      <c r="B2181" s="7" t="str">
        <f>VLOOKUP(A2181,Data!$A$2:$L$4115,6,FALSE)</f>
        <v>successful</v>
      </c>
      <c r="C2181" s="7">
        <f>VLOOKUP(A2181,Data!$A$2:$L$4115,12,FALSE)</f>
        <v>8</v>
      </c>
    </row>
    <row r="2182" spans="1:3" x14ac:dyDescent="0.25">
      <c r="A2182" s="7">
        <v>3836</v>
      </c>
      <c r="B2182" s="7" t="str">
        <f>VLOOKUP(A2182,Data!$A$2:$L$4115,6,FALSE)</f>
        <v>successful</v>
      </c>
      <c r="C2182" s="7">
        <f>VLOOKUP(A2182,Data!$A$2:$L$4115,12,FALSE)</f>
        <v>14</v>
      </c>
    </row>
    <row r="2183" spans="1:3" x14ac:dyDescent="0.25">
      <c r="A2183" s="7">
        <v>3837</v>
      </c>
      <c r="B2183" s="7" t="str">
        <f>VLOOKUP(A2183,Data!$A$2:$L$4115,6,FALSE)</f>
        <v>successful</v>
      </c>
      <c r="C2183" s="7">
        <f>VLOOKUP(A2183,Data!$A$2:$L$4115,12,FALSE)</f>
        <v>17</v>
      </c>
    </row>
    <row r="2184" spans="1:3" x14ac:dyDescent="0.25">
      <c r="A2184" s="7">
        <v>3838</v>
      </c>
      <c r="B2184" s="7" t="str">
        <f>VLOOKUP(A2184,Data!$A$2:$L$4115,6,FALSE)</f>
        <v>successful</v>
      </c>
      <c r="C2184" s="7">
        <f>VLOOKUP(A2184,Data!$A$2:$L$4115,12,FALSE)</f>
        <v>100</v>
      </c>
    </row>
    <row r="2185" spans="1:3" x14ac:dyDescent="0.25">
      <c r="A2185" s="7">
        <v>3839</v>
      </c>
      <c r="B2185" s="7" t="str">
        <f>VLOOKUP(A2185,Data!$A$2:$L$4115,6,FALSE)</f>
        <v>successful</v>
      </c>
      <c r="C2185" s="7">
        <f>VLOOKUP(A2185,Data!$A$2:$L$4115,12,FALSE)</f>
        <v>32</v>
      </c>
    </row>
    <row r="2186" spans="1:3" x14ac:dyDescent="0.25">
      <c r="A2186" s="7">
        <v>3840</v>
      </c>
      <c r="B2186" s="7" t="str">
        <f>VLOOKUP(A2186,Data!$A$2:$L$4115,6,FALSE)</f>
        <v>successful</v>
      </c>
      <c r="C2186" s="7">
        <f>VLOOKUP(A2186,Data!$A$2:$L$4115,12,FALSE)</f>
        <v>3</v>
      </c>
    </row>
  </sheetData>
  <conditionalFormatting sqref="B1:B1048576">
    <cfRule type="containsText" dxfId="2" priority="12" operator="containsText" text="Successful">
      <formula>NOT(ISERROR(SEARCH("Successful",B1)))</formula>
    </cfRule>
  </conditionalFormatting>
  <conditionalFormatting sqref="F1:F1048576">
    <cfRule type="containsText" dxfId="1" priority="13" operator="containsText" text="Fail">
      <formula>NOT(ISERROR(SEARCH("Fail",F1)))</formula>
    </cfRule>
  </conditionalFormatting>
  <conditionalFormatting sqref="J1:J1048576">
    <cfRule type="containsText" dxfId="0" priority="11" operator="containsText" text="Cancel">
      <formula>NOT(ISERROR(SEARCH("Cancel",J1)))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Category Pivot Table</vt:lpstr>
      <vt:lpstr>SubCategory Pivot Table</vt:lpstr>
      <vt:lpstr>Success Rate by Year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Daniel Garza</cp:lastModifiedBy>
  <dcterms:created xsi:type="dcterms:W3CDTF">2017-04-20T15:17:24Z</dcterms:created>
  <dcterms:modified xsi:type="dcterms:W3CDTF">2021-12-18T02:25:36Z</dcterms:modified>
</cp:coreProperties>
</file>