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danie\Documents\GitHub\time_series_padova\results\"/>
    </mc:Choice>
  </mc:AlternateContent>
  <xr:revisionPtr revIDLastSave="0" documentId="13_ncr:1_{1A138355-1BB9-4A38-BD32-8D191BE333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ecast" sheetId="1" r:id="rId1"/>
    <sheet name="sales_m+forecast" sheetId="2" r:id="rId2"/>
    <sheet name="IS" sheetId="3" r:id="rId3"/>
    <sheet name="BS" sheetId="4" r:id="rId4"/>
    <sheet name="C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2" i="2"/>
  <c r="F20" i="2"/>
  <c r="F32" i="2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E51" i="2"/>
  <c r="E52" i="2"/>
  <c r="E53" i="2"/>
  <c r="E54" i="2"/>
  <c r="E55" i="2"/>
  <c r="E56" i="2"/>
  <c r="E57" i="2"/>
  <c r="E58" i="2"/>
  <c r="F58" i="2" s="1"/>
  <c r="E59" i="2"/>
  <c r="F59" i="2" s="1"/>
  <c r="E60" i="2"/>
  <c r="F60" i="2" s="1"/>
  <c r="E61" i="2"/>
  <c r="F61" i="2" s="1"/>
  <c r="E38" i="2"/>
  <c r="F38" i="2" s="1"/>
  <c r="E3" i="2"/>
  <c r="E4" i="2"/>
  <c r="E5" i="2"/>
  <c r="E6" i="2"/>
  <c r="E7" i="2"/>
  <c r="E8" i="2"/>
  <c r="E9" i="2"/>
  <c r="E10" i="2"/>
  <c r="E11" i="2"/>
  <c r="E12" i="2"/>
  <c r="E13" i="2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E33" i="2"/>
  <c r="F33" i="2" s="1"/>
  <c r="E34" i="2"/>
  <c r="F34" i="2" s="1"/>
  <c r="E35" i="2"/>
  <c r="F35" i="2" s="1"/>
  <c r="E36" i="2"/>
  <c r="F36" i="2" s="1"/>
  <c r="E37" i="2"/>
  <c r="F37" i="2" s="1"/>
  <c r="E2" i="2"/>
  <c r="F57" i="2" l="1"/>
  <c r="F55" i="2"/>
  <c r="F54" i="2"/>
  <c r="F56" i="2"/>
  <c r="F53" i="2"/>
  <c r="F52" i="2"/>
  <c r="F51" i="2"/>
  <c r="F50" i="2"/>
  <c r="F62" i="2" l="1"/>
  <c r="E62" i="2" s="1"/>
  <c r="F63" i="2" l="1"/>
  <c r="E63" i="2" l="1"/>
  <c r="F64" i="2"/>
  <c r="E64" i="2" l="1"/>
  <c r="F68" i="2"/>
  <c r="E68" i="2" s="1"/>
  <c r="F65" i="2"/>
  <c r="F66" i="2"/>
  <c r="E66" i="2" s="1"/>
  <c r="F67" i="2"/>
  <c r="E67" i="2" s="1"/>
  <c r="F69" i="2" l="1"/>
  <c r="E69" i="2" s="1"/>
  <c r="E65" i="2"/>
  <c r="F70" i="2"/>
  <c r="F71" i="2" l="1"/>
  <c r="E70" i="2"/>
  <c r="F72" i="2"/>
  <c r="F73" i="2" l="1"/>
  <c r="E73" i="2" s="1"/>
  <c r="E72" i="2"/>
  <c r="E71" i="2"/>
  <c r="F74" i="2" l="1"/>
  <c r="F75" i="2" l="1"/>
  <c r="E75" i="2" s="1"/>
  <c r="E74" i="2"/>
</calcChain>
</file>

<file path=xl/sharedStrings.xml><?xml version="1.0" encoding="utf-8"?>
<sst xmlns="http://schemas.openxmlformats.org/spreadsheetml/2006/main" count="8" uniqueCount="7">
  <si>
    <t>date</t>
  </si>
  <si>
    <t>sales</t>
  </si>
  <si>
    <t>growth</t>
  </si>
  <si>
    <t>month</t>
  </si>
  <si>
    <t>sales_m</t>
  </si>
  <si>
    <t>yoy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</si>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</sst>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sz val="7"/>
      <color rgb="FF0070C0"/>
      <name val="Segoe UI"/>
      <family val="2"/>
    </font>
    <font>
      <sz val="7"/>
      <color rgb="FFFF0000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3" fontId="3" fillId="0" borderId="2" xfId="0" applyNumberFormat="1" applyFont="1" applyFill="1" applyBorder="1" applyAlignment="1">
      <alignment horizontal="right" vertical="center"/>
    </xf>
    <xf numFmtId="3" fontId="5" fillId="0" borderId="2" xfId="0" applyNumberFormat="1" applyFont="1" applyFill="1" applyBorder="1" applyAlignment="1">
      <alignment horizontal="right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9"/>
  <sheetViews>
    <sheetView topLeftCell="A14" workbookViewId="0">
      <selection activeCell="B2" sqref="B2:B39"/>
    </sheetView>
  </sheetViews>
  <sheetFormatPr defaultRowHeight="14.4" x14ac:dyDescent="0.3"/>
  <cols>
    <col min="1" max="1" width="2" customWidth="1"/>
  </cols>
  <sheetData>
    <row r="1" spans="2:4" x14ac:dyDescent="0.3">
      <c r="B1" s="2" t="s">
        <v>0</v>
      </c>
      <c r="C1" s="2" t="s">
        <v>1</v>
      </c>
      <c r="D1" t="s">
        <v>2</v>
      </c>
    </row>
    <row r="2" spans="2:4" ht="15" thickBot="1" x14ac:dyDescent="0.35">
      <c r="B2" s="3">
        <v>45597</v>
      </c>
      <c r="C2" s="4">
        <v>132362218</v>
      </c>
    </row>
    <row r="3" spans="2:4" ht="15" thickBot="1" x14ac:dyDescent="0.35">
      <c r="B3" s="3">
        <v>45627</v>
      </c>
      <c r="C3" s="4">
        <v>138757152</v>
      </c>
    </row>
    <row r="4" spans="2:4" ht="15" thickBot="1" x14ac:dyDescent="0.35">
      <c r="B4" s="3">
        <v>45658</v>
      </c>
      <c r="C4" s="4">
        <v>145207143</v>
      </c>
    </row>
    <row r="5" spans="2:4" ht="15" thickBot="1" x14ac:dyDescent="0.35">
      <c r="B5" s="3">
        <v>45689</v>
      </c>
      <c r="C5" s="4">
        <v>145847570</v>
      </c>
    </row>
    <row r="6" spans="2:4" ht="15" thickBot="1" x14ac:dyDescent="0.35">
      <c r="B6" s="3">
        <v>45717</v>
      </c>
      <c r="C6" s="4">
        <v>159132675</v>
      </c>
    </row>
    <row r="7" spans="2:4" ht="15" thickBot="1" x14ac:dyDescent="0.35">
      <c r="B7" s="3">
        <v>45748</v>
      </c>
      <c r="C7" s="4">
        <v>136899998</v>
      </c>
    </row>
    <row r="8" spans="2:4" ht="15" thickBot="1" x14ac:dyDescent="0.35">
      <c r="B8" s="3">
        <v>45778</v>
      </c>
      <c r="C8" s="4">
        <v>147831970</v>
      </c>
    </row>
    <row r="9" spans="2:4" ht="15" thickBot="1" x14ac:dyDescent="0.35">
      <c r="B9" s="3">
        <v>45809</v>
      </c>
      <c r="C9" s="4">
        <v>145758869</v>
      </c>
    </row>
    <row r="10" spans="2:4" ht="15" thickBot="1" x14ac:dyDescent="0.35">
      <c r="B10" s="3">
        <v>45839</v>
      </c>
      <c r="C10" s="4">
        <v>156643749</v>
      </c>
    </row>
    <row r="11" spans="2:4" ht="15" thickBot="1" x14ac:dyDescent="0.35">
      <c r="B11" s="3">
        <v>45870</v>
      </c>
      <c r="C11" s="4">
        <v>146543700</v>
      </c>
    </row>
    <row r="12" spans="2:4" ht="15" thickBot="1" x14ac:dyDescent="0.35">
      <c r="B12" s="3">
        <v>45901</v>
      </c>
      <c r="C12" s="4">
        <v>135659820</v>
      </c>
    </row>
    <row r="13" spans="2:4" ht="15" thickBot="1" x14ac:dyDescent="0.35">
      <c r="B13" s="3">
        <v>45931</v>
      </c>
      <c r="C13" s="4">
        <v>150754873</v>
      </c>
    </row>
    <row r="14" spans="2:4" ht="15" thickBot="1" x14ac:dyDescent="0.35">
      <c r="B14" s="3">
        <v>45962</v>
      </c>
      <c r="C14" s="4">
        <v>151153909</v>
      </c>
    </row>
    <row r="15" spans="2:4" ht="15" thickBot="1" x14ac:dyDescent="0.35">
      <c r="B15" s="3">
        <v>45992</v>
      </c>
      <c r="C15" s="4">
        <v>158273918</v>
      </c>
    </row>
    <row r="16" spans="2:4" ht="15" thickBot="1" x14ac:dyDescent="0.35">
      <c r="B16" s="3">
        <v>46023</v>
      </c>
      <c r="C16" s="4">
        <v>165426712</v>
      </c>
    </row>
    <row r="17" spans="2:3" ht="15" thickBot="1" x14ac:dyDescent="0.35">
      <c r="B17" s="3">
        <v>46054</v>
      </c>
      <c r="C17" s="4">
        <v>165024482</v>
      </c>
    </row>
    <row r="18" spans="2:3" ht="15" thickBot="1" x14ac:dyDescent="0.35">
      <c r="B18" s="3">
        <v>46082</v>
      </c>
      <c r="C18" s="4">
        <v>180961643</v>
      </c>
    </row>
    <row r="19" spans="2:3" ht="15" thickBot="1" x14ac:dyDescent="0.35">
      <c r="B19" s="3">
        <v>46113</v>
      </c>
      <c r="C19" s="4">
        <v>151284996</v>
      </c>
    </row>
    <row r="20" spans="2:3" ht="15" thickBot="1" x14ac:dyDescent="0.35">
      <c r="B20" s="3">
        <v>46143</v>
      </c>
      <c r="C20" s="4">
        <v>164233727</v>
      </c>
    </row>
    <row r="21" spans="2:3" ht="15" thickBot="1" x14ac:dyDescent="0.35">
      <c r="B21" s="3">
        <v>46174</v>
      </c>
      <c r="C21" s="4">
        <v>160612097</v>
      </c>
    </row>
    <row r="22" spans="2:3" ht="15" thickBot="1" x14ac:dyDescent="0.35">
      <c r="B22" s="3">
        <v>46204</v>
      </c>
      <c r="C22" s="4">
        <v>173437775</v>
      </c>
    </row>
    <row r="23" spans="2:3" ht="15" thickBot="1" x14ac:dyDescent="0.35">
      <c r="B23" s="3">
        <v>46235</v>
      </c>
      <c r="C23" s="4">
        <v>159824705</v>
      </c>
    </row>
    <row r="24" spans="2:3" ht="15" thickBot="1" x14ac:dyDescent="0.35">
      <c r="B24" s="3">
        <v>46266</v>
      </c>
      <c r="C24" s="4">
        <v>145401688</v>
      </c>
    </row>
    <row r="25" spans="2:3" ht="15" thickBot="1" x14ac:dyDescent="0.35">
      <c r="B25" s="3">
        <v>46296</v>
      </c>
      <c r="C25" s="4">
        <v>163530034</v>
      </c>
    </row>
    <row r="26" spans="2:3" ht="15" thickBot="1" x14ac:dyDescent="0.35">
      <c r="B26" s="3">
        <v>46327</v>
      </c>
    </row>
    <row r="27" spans="2:3" ht="15" thickBot="1" x14ac:dyDescent="0.35">
      <c r="B27" s="3">
        <v>46357</v>
      </c>
    </row>
    <row r="28" spans="2:3" ht="15" thickBot="1" x14ac:dyDescent="0.35">
      <c r="B28" s="3">
        <v>46388</v>
      </c>
    </row>
    <row r="29" spans="2:3" ht="15" thickBot="1" x14ac:dyDescent="0.35">
      <c r="B29" s="3">
        <v>46419</v>
      </c>
    </row>
    <row r="30" spans="2:3" ht="15" thickBot="1" x14ac:dyDescent="0.35">
      <c r="B30" s="3">
        <v>46447</v>
      </c>
    </row>
    <row r="31" spans="2:3" ht="15" thickBot="1" x14ac:dyDescent="0.35">
      <c r="B31" s="3">
        <v>46478</v>
      </c>
    </row>
    <row r="32" spans="2:3" ht="15" thickBot="1" x14ac:dyDescent="0.35">
      <c r="B32" s="3">
        <v>46508</v>
      </c>
    </row>
    <row r="33" spans="2:2" ht="15" thickBot="1" x14ac:dyDescent="0.35">
      <c r="B33" s="3">
        <v>46539</v>
      </c>
    </row>
    <row r="34" spans="2:2" ht="15" thickBot="1" x14ac:dyDescent="0.35">
      <c r="B34" s="3">
        <v>46569</v>
      </c>
    </row>
    <row r="35" spans="2:2" ht="15" thickBot="1" x14ac:dyDescent="0.35">
      <c r="B35" s="3">
        <v>46600</v>
      </c>
    </row>
    <row r="36" spans="2:2" ht="15" thickBot="1" x14ac:dyDescent="0.35">
      <c r="B36" s="3">
        <v>46631</v>
      </c>
    </row>
    <row r="37" spans="2:2" ht="15" thickBot="1" x14ac:dyDescent="0.35">
      <c r="B37" s="3">
        <v>46661</v>
      </c>
    </row>
    <row r="38" spans="2:2" ht="15" thickBot="1" x14ac:dyDescent="0.35">
      <c r="B38" s="3">
        <v>46692</v>
      </c>
    </row>
    <row r="39" spans="2:2" ht="15" thickBot="1" x14ac:dyDescent="0.35">
      <c r="B39" s="3">
        <v>46722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7F96-EC5F-4760-9CB2-5CA48DBFFB51}">
  <dimension ref="B1:F75"/>
  <sheetViews>
    <sheetView tabSelected="1" workbookViewId="0">
      <selection activeCell="B2" sqref="B2:B75"/>
    </sheetView>
  </sheetViews>
  <sheetFormatPr defaultRowHeight="14.4" x14ac:dyDescent="0.3"/>
  <cols>
    <col min="1" max="1" width="2" customWidth="1"/>
    <col min="2" max="2" width="9.109375" customWidth="1"/>
  </cols>
  <sheetData>
    <row r="1" spans="2:6" ht="15" thickBot="1" x14ac:dyDescent="0.35">
      <c r="B1" s="1" t="s">
        <v>6</v>
      </c>
      <c r="C1" s="1" t="s">
        <v>3</v>
      </c>
      <c r="D1" s="1" t="s">
        <v>4</v>
      </c>
      <c r="E1" s="1" t="s">
        <v>1</v>
      </c>
      <c r="F1" s="1" t="s">
        <v>5</v>
      </c>
    </row>
    <row r="2" spans="2:6" ht="15" thickBot="1" x14ac:dyDescent="0.35">
      <c r="B2">
        <f>+YEAR(C2)</f>
        <v>2021</v>
      </c>
      <c r="C2" s="3">
        <v>44501</v>
      </c>
      <c r="D2" s="5">
        <v>15.88561</v>
      </c>
      <c r="E2" s="4">
        <f>+EXP(D2)</f>
        <v>7925611.2175775636</v>
      </c>
    </row>
    <row r="3" spans="2:6" ht="15" thickBot="1" x14ac:dyDescent="0.35">
      <c r="B3">
        <f t="shared" ref="B3:B66" si="0">+YEAR(C3)</f>
        <v>2021</v>
      </c>
      <c r="C3" s="3">
        <v>44531</v>
      </c>
      <c r="D3" s="5">
        <v>17.058630000000001</v>
      </c>
      <c r="E3" s="4">
        <f t="shared" ref="E3:E37" si="1">+EXP(D3)</f>
        <v>25613497.074863199</v>
      </c>
    </row>
    <row r="4" spans="2:6" ht="15" thickBot="1" x14ac:dyDescent="0.35">
      <c r="B4">
        <f t="shared" si="0"/>
        <v>2022</v>
      </c>
      <c r="C4" s="3">
        <v>44562</v>
      </c>
      <c r="D4" s="5">
        <v>17.279789999999998</v>
      </c>
      <c r="E4" s="4">
        <f t="shared" si="1"/>
        <v>31953427.179527596</v>
      </c>
    </row>
    <row r="5" spans="2:6" ht="15" thickBot="1" x14ac:dyDescent="0.35">
      <c r="B5">
        <f t="shared" si="0"/>
        <v>2022</v>
      </c>
      <c r="C5" s="3">
        <v>44593</v>
      </c>
      <c r="D5" s="5">
        <v>17.55142</v>
      </c>
      <c r="E5" s="4">
        <f t="shared" si="1"/>
        <v>41926137.622070804</v>
      </c>
    </row>
    <row r="6" spans="2:6" ht="15" thickBot="1" x14ac:dyDescent="0.35">
      <c r="B6">
        <f t="shared" si="0"/>
        <v>2022</v>
      </c>
      <c r="C6" s="3">
        <v>44621</v>
      </c>
      <c r="D6" s="5">
        <v>17.438960000000002</v>
      </c>
      <c r="E6" s="4">
        <f t="shared" si="1"/>
        <v>37466583.986975662</v>
      </c>
    </row>
    <row r="7" spans="2:6" ht="15" thickBot="1" x14ac:dyDescent="0.35">
      <c r="B7">
        <f t="shared" si="0"/>
        <v>2022</v>
      </c>
      <c r="C7" s="3">
        <v>44652</v>
      </c>
      <c r="D7" s="5">
        <v>17.874680000000001</v>
      </c>
      <c r="E7" s="4">
        <f t="shared" si="1"/>
        <v>57926180.043743595</v>
      </c>
    </row>
    <row r="8" spans="2:6" ht="15" thickBot="1" x14ac:dyDescent="0.35">
      <c r="B8">
        <f t="shared" si="0"/>
        <v>2022</v>
      </c>
      <c r="C8" s="3">
        <v>44682</v>
      </c>
      <c r="D8" s="5">
        <v>18.192810000000001</v>
      </c>
      <c r="E8" s="4">
        <f t="shared" si="1"/>
        <v>79622717.03614679</v>
      </c>
    </row>
    <row r="9" spans="2:6" ht="15" thickBot="1" x14ac:dyDescent="0.35">
      <c r="B9">
        <f t="shared" si="0"/>
        <v>2022</v>
      </c>
      <c r="C9" s="3">
        <v>44713</v>
      </c>
      <c r="D9" s="5">
        <v>18.30208</v>
      </c>
      <c r="E9" s="4">
        <f t="shared" si="1"/>
        <v>88816233.416563466</v>
      </c>
    </row>
    <row r="10" spans="2:6" ht="15" thickBot="1" x14ac:dyDescent="0.35">
      <c r="B10">
        <f t="shared" si="0"/>
        <v>2022</v>
      </c>
      <c r="C10" s="3">
        <v>44743</v>
      </c>
      <c r="D10" s="5">
        <v>18.471309999999999</v>
      </c>
      <c r="E10" s="4">
        <f t="shared" si="1"/>
        <v>105193282.32471038</v>
      </c>
    </row>
    <row r="11" spans="2:6" ht="15" thickBot="1" x14ac:dyDescent="0.35">
      <c r="B11">
        <f t="shared" si="0"/>
        <v>2022</v>
      </c>
      <c r="C11" s="3">
        <v>44774</v>
      </c>
      <c r="D11" s="5">
        <v>18.35172</v>
      </c>
      <c r="E11" s="4">
        <f t="shared" si="1"/>
        <v>93336331.951396897</v>
      </c>
    </row>
    <row r="12" spans="2:6" ht="15" thickBot="1" x14ac:dyDescent="0.35">
      <c r="B12">
        <f t="shared" si="0"/>
        <v>2022</v>
      </c>
      <c r="C12" s="3">
        <v>44805</v>
      </c>
      <c r="D12" s="5">
        <v>18.324919999999999</v>
      </c>
      <c r="E12" s="4">
        <f t="shared" si="1"/>
        <v>90868139.758249179</v>
      </c>
    </row>
    <row r="13" spans="2:6" ht="15" thickBot="1" x14ac:dyDescent="0.35">
      <c r="B13">
        <f t="shared" si="0"/>
        <v>2022</v>
      </c>
      <c r="C13" s="3">
        <v>44835</v>
      </c>
      <c r="D13" s="5">
        <v>18.440570000000001</v>
      </c>
      <c r="E13" s="4">
        <f t="shared" si="1"/>
        <v>102008836.51539111</v>
      </c>
    </row>
    <row r="14" spans="2:6" ht="15" thickBot="1" x14ac:dyDescent="0.35">
      <c r="B14">
        <f t="shared" si="0"/>
        <v>2022</v>
      </c>
      <c r="C14" s="3">
        <v>44866</v>
      </c>
      <c r="D14" s="5">
        <v>18.339870000000001</v>
      </c>
      <c r="E14" s="4">
        <f t="shared" si="1"/>
        <v>92236823.86943458</v>
      </c>
      <c r="F14" s="8">
        <f>+E14/E2-1</f>
        <v>10.637818376060396</v>
      </c>
    </row>
    <row r="15" spans="2:6" ht="15" thickBot="1" x14ac:dyDescent="0.35">
      <c r="B15">
        <f t="shared" si="0"/>
        <v>2022</v>
      </c>
      <c r="C15" s="3">
        <v>44896</v>
      </c>
      <c r="D15" s="5">
        <v>18.38494</v>
      </c>
      <c r="E15" s="4">
        <f t="shared" si="1"/>
        <v>96489041.473432332</v>
      </c>
      <c r="F15" s="8">
        <f t="shared" ref="F15:F61" si="2">+E15/E3-1</f>
        <v>2.7671170473681865</v>
      </c>
    </row>
    <row r="16" spans="2:6" ht="15" thickBot="1" x14ac:dyDescent="0.35">
      <c r="B16">
        <f t="shared" si="0"/>
        <v>2023</v>
      </c>
      <c r="C16" s="3">
        <v>44927</v>
      </c>
      <c r="D16" s="5">
        <v>18.521129999999999</v>
      </c>
      <c r="E16" s="4">
        <f t="shared" si="1"/>
        <v>110566753.43398395</v>
      </c>
      <c r="F16" s="8">
        <f t="shared" si="2"/>
        <v>2.4602470906414551</v>
      </c>
    </row>
    <row r="17" spans="2:6" ht="15" thickBot="1" x14ac:dyDescent="0.35">
      <c r="B17">
        <f t="shared" si="0"/>
        <v>2023</v>
      </c>
      <c r="C17" s="3">
        <v>44958</v>
      </c>
      <c r="D17" s="5">
        <v>18.495650000000001</v>
      </c>
      <c r="E17" s="4">
        <f t="shared" si="1"/>
        <v>107785101.29750404</v>
      </c>
      <c r="F17" s="8">
        <f t="shared" si="2"/>
        <v>1.5708330748016168</v>
      </c>
    </row>
    <row r="18" spans="2:6" ht="15" thickBot="1" x14ac:dyDescent="0.35">
      <c r="B18">
        <f t="shared" si="0"/>
        <v>2023</v>
      </c>
      <c r="C18" s="3">
        <v>44986</v>
      </c>
      <c r="D18" s="5">
        <v>18.65419</v>
      </c>
      <c r="E18" s="4">
        <f t="shared" si="1"/>
        <v>126302451.84519146</v>
      </c>
      <c r="F18" s="8">
        <f t="shared" si="2"/>
        <v>2.3710693211075076</v>
      </c>
    </row>
    <row r="19" spans="2:6" ht="15" thickBot="1" x14ac:dyDescent="0.35">
      <c r="B19">
        <f t="shared" si="0"/>
        <v>2023</v>
      </c>
      <c r="C19" s="3">
        <v>45017</v>
      </c>
      <c r="D19" s="5">
        <v>18.540579999999999</v>
      </c>
      <c r="E19" s="4">
        <f t="shared" si="1"/>
        <v>112738326.88117509</v>
      </c>
      <c r="F19" s="8">
        <f t="shared" si="2"/>
        <v>0.94624135056099834</v>
      </c>
    </row>
    <row r="20" spans="2:6" ht="15" thickBot="1" x14ac:dyDescent="0.35">
      <c r="B20">
        <f t="shared" si="0"/>
        <v>2023</v>
      </c>
      <c r="C20" s="3">
        <v>45047</v>
      </c>
      <c r="D20" s="5">
        <v>18.59385</v>
      </c>
      <c r="E20" s="4">
        <f t="shared" si="1"/>
        <v>118906734.48921919</v>
      </c>
      <c r="F20" s="8">
        <f t="shared" si="2"/>
        <v>0.49337700238536697</v>
      </c>
    </row>
    <row r="21" spans="2:6" ht="15" thickBot="1" x14ac:dyDescent="0.35">
      <c r="B21">
        <f t="shared" si="0"/>
        <v>2023</v>
      </c>
      <c r="C21" s="3">
        <v>45078</v>
      </c>
      <c r="D21" s="5">
        <v>18.559519999999999</v>
      </c>
      <c r="E21" s="4">
        <f t="shared" si="1"/>
        <v>114893940.00991051</v>
      </c>
      <c r="F21" s="8">
        <f t="shared" si="2"/>
        <v>0.29361419180025461</v>
      </c>
    </row>
    <row r="22" spans="2:6" ht="15" thickBot="1" x14ac:dyDescent="0.35">
      <c r="B22">
        <f t="shared" si="0"/>
        <v>2023</v>
      </c>
      <c r="C22" s="3">
        <v>45108</v>
      </c>
      <c r="D22" s="5">
        <v>18.592880000000001</v>
      </c>
      <c r="E22" s="4">
        <f t="shared" si="1"/>
        <v>118791450.87835526</v>
      </c>
      <c r="F22" s="8">
        <f t="shared" si="2"/>
        <v>0.12926841194735306</v>
      </c>
    </row>
    <row r="23" spans="2:6" ht="15" thickBot="1" x14ac:dyDescent="0.35">
      <c r="B23">
        <f t="shared" si="0"/>
        <v>2023</v>
      </c>
      <c r="C23" s="3">
        <v>45139</v>
      </c>
      <c r="D23" s="5">
        <v>18.45213</v>
      </c>
      <c r="E23" s="4">
        <f t="shared" si="1"/>
        <v>103194900.90956548</v>
      </c>
      <c r="F23" s="8">
        <f t="shared" si="2"/>
        <v>0.10562413105437063</v>
      </c>
    </row>
    <row r="24" spans="2:6" ht="15" thickBot="1" x14ac:dyDescent="0.35">
      <c r="B24">
        <f t="shared" si="0"/>
        <v>2023</v>
      </c>
      <c r="C24" s="3">
        <v>45170</v>
      </c>
      <c r="D24" s="5">
        <v>18.411269999999998</v>
      </c>
      <c r="E24" s="4">
        <f t="shared" si="1"/>
        <v>99063339.851881191</v>
      </c>
      <c r="F24" s="8">
        <f t="shared" si="2"/>
        <v>9.0187827278460864E-2</v>
      </c>
    </row>
    <row r="25" spans="2:6" ht="15" thickBot="1" x14ac:dyDescent="0.35">
      <c r="B25">
        <f t="shared" si="0"/>
        <v>2023</v>
      </c>
      <c r="C25" s="3">
        <v>45200</v>
      </c>
      <c r="D25" s="5">
        <v>18.276060000000001</v>
      </c>
      <c r="E25" s="4">
        <f t="shared" si="1"/>
        <v>86535042.026491389</v>
      </c>
      <c r="F25" s="8">
        <f t="shared" si="2"/>
        <v>-0.15169072619081425</v>
      </c>
    </row>
    <row r="26" spans="2:6" ht="15" thickBot="1" x14ac:dyDescent="0.35">
      <c r="B26">
        <f t="shared" si="0"/>
        <v>2023</v>
      </c>
      <c r="C26" s="3">
        <v>45231</v>
      </c>
      <c r="D26" s="5">
        <v>18.617629999999998</v>
      </c>
      <c r="E26" s="4">
        <f t="shared" si="1"/>
        <v>121768224.91280992</v>
      </c>
      <c r="F26" s="8">
        <f t="shared" si="2"/>
        <v>0.32016931854872177</v>
      </c>
    </row>
    <row r="27" spans="2:6" ht="15" thickBot="1" x14ac:dyDescent="0.35">
      <c r="B27">
        <f t="shared" si="0"/>
        <v>2023</v>
      </c>
      <c r="C27" s="3">
        <v>45261</v>
      </c>
      <c r="D27" s="5">
        <v>18.693860000000001</v>
      </c>
      <c r="E27" s="4">
        <f t="shared" si="1"/>
        <v>131413579.05004764</v>
      </c>
      <c r="F27" s="8">
        <f t="shared" si="2"/>
        <v>0.36195340987226587</v>
      </c>
    </row>
    <row r="28" spans="2:6" ht="15" thickBot="1" x14ac:dyDescent="0.35">
      <c r="B28">
        <f t="shared" si="0"/>
        <v>2024</v>
      </c>
      <c r="C28" s="3">
        <v>45292</v>
      </c>
      <c r="D28" s="5">
        <v>18.640219999999999</v>
      </c>
      <c r="E28" s="4">
        <f t="shared" si="1"/>
        <v>124550274.05109608</v>
      </c>
      <c r="F28" s="8">
        <f t="shared" si="2"/>
        <v>0.12647129614293373</v>
      </c>
    </row>
    <row r="29" spans="2:6" ht="15" thickBot="1" x14ac:dyDescent="0.35">
      <c r="B29">
        <f t="shared" si="0"/>
        <v>2024</v>
      </c>
      <c r="C29" s="3">
        <v>45323</v>
      </c>
      <c r="D29" s="5">
        <v>18.598600000000001</v>
      </c>
      <c r="E29" s="4">
        <f t="shared" si="1"/>
        <v>119472885.02107576</v>
      </c>
      <c r="F29" s="8">
        <f t="shared" si="2"/>
        <v>0.10843598589114434</v>
      </c>
    </row>
    <row r="30" spans="2:6" ht="15" thickBot="1" x14ac:dyDescent="0.35">
      <c r="B30">
        <f t="shared" si="0"/>
        <v>2024</v>
      </c>
      <c r="C30" s="3">
        <v>45352</v>
      </c>
      <c r="D30" s="5">
        <v>18.71865</v>
      </c>
      <c r="E30" s="4">
        <f t="shared" si="1"/>
        <v>134712037.14383751</v>
      </c>
      <c r="F30" s="8">
        <f t="shared" si="2"/>
        <v>6.6582914074808652E-2</v>
      </c>
    </row>
    <row r="31" spans="2:6" ht="15" thickBot="1" x14ac:dyDescent="0.35">
      <c r="B31">
        <f t="shared" si="0"/>
        <v>2024</v>
      </c>
      <c r="C31" s="3">
        <v>45383</v>
      </c>
      <c r="D31" s="5">
        <v>18.38458</v>
      </c>
      <c r="E31" s="4">
        <f t="shared" si="1"/>
        <v>96454311.67024149</v>
      </c>
      <c r="F31" s="8">
        <f t="shared" si="2"/>
        <v>-0.14444080962898054</v>
      </c>
    </row>
    <row r="32" spans="2:6" ht="15" thickBot="1" x14ac:dyDescent="0.35">
      <c r="B32">
        <f t="shared" si="0"/>
        <v>2024</v>
      </c>
      <c r="C32" s="3">
        <v>45413</v>
      </c>
      <c r="D32" s="5">
        <v>18.556480000000001</v>
      </c>
      <c r="E32" s="4">
        <f t="shared" si="1"/>
        <v>114545192.79662655</v>
      </c>
      <c r="F32" s="8">
        <f t="shared" si="2"/>
        <v>-3.6680358865528229E-2</v>
      </c>
    </row>
    <row r="33" spans="2:6" ht="15" thickBot="1" x14ac:dyDescent="0.35">
      <c r="B33">
        <f t="shared" si="0"/>
        <v>2024</v>
      </c>
      <c r="C33" s="3">
        <v>45444</v>
      </c>
      <c r="D33" s="5">
        <v>18.511749999999999</v>
      </c>
      <c r="E33" s="4">
        <f t="shared" si="1"/>
        <v>109534486.18876003</v>
      </c>
      <c r="F33" s="8">
        <f t="shared" si="2"/>
        <v>-4.6646966939145718E-2</v>
      </c>
    </row>
    <row r="34" spans="2:6" ht="15" thickBot="1" x14ac:dyDescent="0.35">
      <c r="B34">
        <f t="shared" si="0"/>
        <v>2024</v>
      </c>
      <c r="C34" s="3">
        <v>45474</v>
      </c>
      <c r="D34" s="5">
        <v>18.73255</v>
      </c>
      <c r="E34" s="4">
        <f t="shared" si="1"/>
        <v>136597608.82413727</v>
      </c>
      <c r="F34" s="8">
        <f t="shared" si="2"/>
        <v>0.14989427112912246</v>
      </c>
    </row>
    <row r="35" spans="2:6" ht="15" thickBot="1" x14ac:dyDescent="0.35">
      <c r="B35">
        <f t="shared" si="0"/>
        <v>2024</v>
      </c>
      <c r="C35" s="3">
        <v>45505</v>
      </c>
      <c r="D35" s="5">
        <v>18.655159999999999</v>
      </c>
      <c r="E35" s="4">
        <f t="shared" si="1"/>
        <v>126425024.66168642</v>
      </c>
      <c r="F35" s="8">
        <f t="shared" si="2"/>
        <v>0.2251092209728327</v>
      </c>
    </row>
    <row r="36" spans="2:6" ht="15" thickBot="1" x14ac:dyDescent="0.35">
      <c r="B36">
        <f t="shared" si="0"/>
        <v>2024</v>
      </c>
      <c r="C36" s="3">
        <v>45536</v>
      </c>
      <c r="D36" s="5">
        <v>18.45898</v>
      </c>
      <c r="E36" s="4">
        <f t="shared" si="1"/>
        <v>103904212.59978068</v>
      </c>
      <c r="F36" s="8">
        <f t="shared" si="2"/>
        <v>4.8866439947790274E-2</v>
      </c>
    </row>
    <row r="37" spans="2:6" ht="15" thickBot="1" x14ac:dyDescent="0.35">
      <c r="B37">
        <f t="shared" si="0"/>
        <v>2024</v>
      </c>
      <c r="C37" s="3">
        <v>45566</v>
      </c>
      <c r="D37" s="5">
        <v>18.800809999999998</v>
      </c>
      <c r="E37" s="4">
        <f t="shared" si="1"/>
        <v>146247361.07765821</v>
      </c>
      <c r="F37" s="8">
        <f t="shared" si="2"/>
        <v>0.69003628648942938</v>
      </c>
    </row>
    <row r="38" spans="2:6" ht="15" thickBot="1" x14ac:dyDescent="0.35">
      <c r="B38">
        <f t="shared" si="0"/>
        <v>2024</v>
      </c>
      <c r="C38" s="3">
        <v>45597</v>
      </c>
      <c r="E38" s="6">
        <f>+_xlfn.XLOOKUP(C38,forecast!B:B,forecast!C:C,"")</f>
        <v>132362218</v>
      </c>
      <c r="F38" s="8">
        <f t="shared" si="2"/>
        <v>8.7001293603283791E-2</v>
      </c>
    </row>
    <row r="39" spans="2:6" ht="15" thickBot="1" x14ac:dyDescent="0.35">
      <c r="B39">
        <f t="shared" si="0"/>
        <v>2024</v>
      </c>
      <c r="C39" s="3">
        <v>45627</v>
      </c>
      <c r="E39" s="6">
        <f>+_xlfn.XLOOKUP(C39,forecast!B:B,forecast!C:C,"")</f>
        <v>138757152</v>
      </c>
      <c r="F39" s="8">
        <f t="shared" si="2"/>
        <v>5.5881386102083264E-2</v>
      </c>
    </row>
    <row r="40" spans="2:6" ht="15" thickBot="1" x14ac:dyDescent="0.35">
      <c r="B40">
        <f t="shared" si="0"/>
        <v>2025</v>
      </c>
      <c r="C40" s="3">
        <v>45658</v>
      </c>
      <c r="E40" s="6">
        <f>+_xlfn.XLOOKUP(C40,forecast!B:B,forecast!C:C,"")</f>
        <v>145207143</v>
      </c>
      <c r="F40" s="8">
        <f t="shared" si="2"/>
        <v>0.16585165393076173</v>
      </c>
    </row>
    <row r="41" spans="2:6" ht="15" thickBot="1" x14ac:dyDescent="0.35">
      <c r="B41">
        <f t="shared" si="0"/>
        <v>2025</v>
      </c>
      <c r="C41" s="3">
        <v>45689</v>
      </c>
      <c r="E41" s="6">
        <f>+_xlfn.XLOOKUP(C41,forecast!B:B,forecast!C:C,"")</f>
        <v>145847570</v>
      </c>
      <c r="F41" s="8">
        <f t="shared" si="2"/>
        <v>0.22075875186467275</v>
      </c>
    </row>
    <row r="42" spans="2:6" ht="15" thickBot="1" x14ac:dyDescent="0.35">
      <c r="B42">
        <f t="shared" si="0"/>
        <v>2025</v>
      </c>
      <c r="C42" s="3">
        <v>45717</v>
      </c>
      <c r="E42" s="6">
        <f>+_xlfn.XLOOKUP(C42,forecast!B:B,forecast!C:C,"")</f>
        <v>159132675</v>
      </c>
      <c r="F42" s="8">
        <f t="shared" si="2"/>
        <v>0.18128029516833433</v>
      </c>
    </row>
    <row r="43" spans="2:6" ht="15" thickBot="1" x14ac:dyDescent="0.35">
      <c r="B43">
        <f t="shared" si="0"/>
        <v>2025</v>
      </c>
      <c r="C43" s="3">
        <v>45748</v>
      </c>
      <c r="E43" s="6">
        <f>+_xlfn.XLOOKUP(C43,forecast!B:B,forecast!C:C,"")</f>
        <v>136899998</v>
      </c>
      <c r="F43" s="8">
        <f t="shared" si="2"/>
        <v>0.41932481430207535</v>
      </c>
    </row>
    <row r="44" spans="2:6" ht="15" thickBot="1" x14ac:dyDescent="0.35">
      <c r="B44">
        <f t="shared" si="0"/>
        <v>2025</v>
      </c>
      <c r="C44" s="3">
        <v>45778</v>
      </c>
      <c r="E44" s="6">
        <f>+_xlfn.XLOOKUP(C44,forecast!B:B,forecast!C:C,"")</f>
        <v>147831970</v>
      </c>
      <c r="F44" s="8">
        <f t="shared" si="2"/>
        <v>0.29059951265238748</v>
      </c>
    </row>
    <row r="45" spans="2:6" ht="15" thickBot="1" x14ac:dyDescent="0.35">
      <c r="B45">
        <f t="shared" si="0"/>
        <v>2025</v>
      </c>
      <c r="C45" s="3">
        <v>45809</v>
      </c>
      <c r="E45" s="6">
        <f>+_xlfn.XLOOKUP(C45,forecast!B:B,forecast!C:C,"")</f>
        <v>145758869</v>
      </c>
      <c r="F45" s="8">
        <f t="shared" si="2"/>
        <v>0.33071212612267842</v>
      </c>
    </row>
    <row r="46" spans="2:6" ht="15" thickBot="1" x14ac:dyDescent="0.35">
      <c r="B46">
        <f t="shared" si="0"/>
        <v>2025</v>
      </c>
      <c r="C46" s="3">
        <v>45839</v>
      </c>
      <c r="E46" s="6">
        <f>+_xlfn.XLOOKUP(C46,forecast!B:B,forecast!C:C,"")</f>
        <v>156643749</v>
      </c>
      <c r="F46" s="8">
        <f t="shared" si="2"/>
        <v>0.14675322905301469</v>
      </c>
    </row>
    <row r="47" spans="2:6" ht="15" thickBot="1" x14ac:dyDescent="0.35">
      <c r="B47">
        <f t="shared" si="0"/>
        <v>2025</v>
      </c>
      <c r="C47" s="3">
        <v>45870</v>
      </c>
      <c r="E47" s="6">
        <f>+_xlfn.XLOOKUP(C47,forecast!B:B,forecast!C:C,"")</f>
        <v>146543700</v>
      </c>
      <c r="F47" s="8">
        <f t="shared" si="2"/>
        <v>0.15913522969167837</v>
      </c>
    </row>
    <row r="48" spans="2:6" ht="15" thickBot="1" x14ac:dyDescent="0.35">
      <c r="B48">
        <f t="shared" si="0"/>
        <v>2025</v>
      </c>
      <c r="C48" s="3">
        <v>45901</v>
      </c>
      <c r="E48" s="6">
        <f>+_xlfn.XLOOKUP(C48,forecast!B:B,forecast!C:C,"")</f>
        <v>135659820</v>
      </c>
      <c r="F48" s="8">
        <f t="shared" si="2"/>
        <v>0.3056238684232746</v>
      </c>
    </row>
    <row r="49" spans="2:6" ht="15" thickBot="1" x14ac:dyDescent="0.35">
      <c r="B49">
        <f t="shared" si="0"/>
        <v>2025</v>
      </c>
      <c r="C49" s="3">
        <v>45931</v>
      </c>
      <c r="E49" s="6">
        <f>+_xlfn.XLOOKUP(C49,forecast!B:B,forecast!C:C,"")</f>
        <v>150754873</v>
      </c>
      <c r="F49" s="8">
        <f t="shared" si="2"/>
        <v>3.0821150474970027E-2</v>
      </c>
    </row>
    <row r="50" spans="2:6" ht="15" thickBot="1" x14ac:dyDescent="0.35">
      <c r="B50">
        <f t="shared" si="0"/>
        <v>2025</v>
      </c>
      <c r="C50" s="3">
        <v>45962</v>
      </c>
      <c r="E50" s="6">
        <f>+_xlfn.XLOOKUP(C50,forecast!B:B,forecast!C:C,"")</f>
        <v>151153909</v>
      </c>
      <c r="F50" s="8">
        <f t="shared" si="2"/>
        <v>0.14197171431503208</v>
      </c>
    </row>
    <row r="51" spans="2:6" ht="15" thickBot="1" x14ac:dyDescent="0.35">
      <c r="B51">
        <f t="shared" si="0"/>
        <v>2025</v>
      </c>
      <c r="C51" s="3">
        <v>45992</v>
      </c>
      <c r="E51" s="6">
        <f>+_xlfn.XLOOKUP(C51,forecast!B:B,forecast!C:C,"")</f>
        <v>158273918</v>
      </c>
      <c r="F51" s="8">
        <f t="shared" si="2"/>
        <v>0.14065412642657882</v>
      </c>
    </row>
    <row r="52" spans="2:6" ht="15" thickBot="1" x14ac:dyDescent="0.35">
      <c r="B52">
        <f t="shared" si="0"/>
        <v>2026</v>
      </c>
      <c r="C52" s="3">
        <v>46023</v>
      </c>
      <c r="E52" s="6">
        <f>+_xlfn.XLOOKUP(C52,forecast!B:B,forecast!C:C,"")</f>
        <v>165426712</v>
      </c>
      <c r="F52" s="8">
        <f t="shared" si="2"/>
        <v>0.13924637991121425</v>
      </c>
    </row>
    <row r="53" spans="2:6" ht="15" thickBot="1" x14ac:dyDescent="0.35">
      <c r="B53">
        <f t="shared" si="0"/>
        <v>2026</v>
      </c>
      <c r="C53" s="3">
        <v>46054</v>
      </c>
      <c r="E53" s="6">
        <f>+_xlfn.XLOOKUP(C53,forecast!B:B,forecast!C:C,"")</f>
        <v>165024482</v>
      </c>
      <c r="F53" s="8">
        <f t="shared" si="2"/>
        <v>0.13148598910492648</v>
      </c>
    </row>
    <row r="54" spans="2:6" ht="15" thickBot="1" x14ac:dyDescent="0.35">
      <c r="B54">
        <f t="shared" si="0"/>
        <v>2026</v>
      </c>
      <c r="C54" s="3">
        <v>46082</v>
      </c>
      <c r="E54" s="6">
        <f>+_xlfn.XLOOKUP(C54,forecast!B:B,forecast!C:C,"")</f>
        <v>180961643</v>
      </c>
      <c r="F54" s="8">
        <f t="shared" si="2"/>
        <v>0.1371746437367436</v>
      </c>
    </row>
    <row r="55" spans="2:6" ht="15" thickBot="1" x14ac:dyDescent="0.35">
      <c r="B55">
        <f t="shared" si="0"/>
        <v>2026</v>
      </c>
      <c r="C55" s="3">
        <v>46113</v>
      </c>
      <c r="E55" s="6">
        <f>+_xlfn.XLOOKUP(C55,forecast!B:B,forecast!C:C,"")</f>
        <v>151284996</v>
      </c>
      <c r="F55" s="8">
        <f t="shared" si="2"/>
        <v>0.10507668524582447</v>
      </c>
    </row>
    <row r="56" spans="2:6" ht="15" thickBot="1" x14ac:dyDescent="0.35">
      <c r="B56">
        <f t="shared" si="0"/>
        <v>2026</v>
      </c>
      <c r="C56" s="3">
        <v>46143</v>
      </c>
      <c r="E56" s="6">
        <f>+_xlfn.XLOOKUP(C56,forecast!B:B,forecast!C:C,"")</f>
        <v>164233727</v>
      </c>
      <c r="F56" s="8">
        <f t="shared" si="2"/>
        <v>0.11094864662900727</v>
      </c>
    </row>
    <row r="57" spans="2:6" ht="15" thickBot="1" x14ac:dyDescent="0.35">
      <c r="B57">
        <f t="shared" si="0"/>
        <v>2026</v>
      </c>
      <c r="C57" s="3">
        <v>46174</v>
      </c>
      <c r="E57" s="6">
        <f>+_xlfn.XLOOKUP(C57,forecast!B:B,forecast!C:C,"")</f>
        <v>160612097</v>
      </c>
      <c r="F57" s="8">
        <f t="shared" si="2"/>
        <v>0.1019027391053644</v>
      </c>
    </row>
    <row r="58" spans="2:6" ht="15" thickBot="1" x14ac:dyDescent="0.35">
      <c r="B58">
        <f t="shared" si="0"/>
        <v>2026</v>
      </c>
      <c r="C58" s="3">
        <v>46204</v>
      </c>
      <c r="E58" s="6">
        <f>+_xlfn.XLOOKUP(C58,forecast!B:B,forecast!C:C,"")</f>
        <v>173437775</v>
      </c>
      <c r="F58" s="8">
        <f t="shared" si="2"/>
        <v>0.10721159386960277</v>
      </c>
    </row>
    <row r="59" spans="2:6" ht="15" thickBot="1" x14ac:dyDescent="0.35">
      <c r="B59">
        <f t="shared" si="0"/>
        <v>2026</v>
      </c>
      <c r="C59" s="3">
        <v>46235</v>
      </c>
      <c r="E59" s="6">
        <f>+_xlfn.XLOOKUP(C59,forecast!B:B,forecast!C:C,"")</f>
        <v>159824705</v>
      </c>
      <c r="F59" s="8">
        <f t="shared" si="2"/>
        <v>9.062829040074738E-2</v>
      </c>
    </row>
    <row r="60" spans="2:6" ht="15" thickBot="1" x14ac:dyDescent="0.35">
      <c r="B60">
        <f t="shared" si="0"/>
        <v>2026</v>
      </c>
      <c r="C60" s="3">
        <v>46266</v>
      </c>
      <c r="E60" s="6">
        <f>+_xlfn.XLOOKUP(C60,forecast!B:B,forecast!C:C,"")</f>
        <v>145401688</v>
      </c>
      <c r="F60" s="8">
        <f t="shared" si="2"/>
        <v>7.1811004909191345E-2</v>
      </c>
    </row>
    <row r="61" spans="2:6" ht="15" thickBot="1" x14ac:dyDescent="0.35">
      <c r="B61">
        <f t="shared" si="0"/>
        <v>2026</v>
      </c>
      <c r="C61" s="3">
        <v>46296</v>
      </c>
      <c r="E61" s="6">
        <f>+_xlfn.XLOOKUP(C61,forecast!B:B,forecast!C:C,"")</f>
        <v>163530034</v>
      </c>
      <c r="F61" s="8">
        <f t="shared" si="2"/>
        <v>8.4741280635087568E-2</v>
      </c>
    </row>
    <row r="62" spans="2:6" ht="15" thickBot="1" x14ac:dyDescent="0.35">
      <c r="B62">
        <f t="shared" si="0"/>
        <v>2026</v>
      </c>
      <c r="C62" s="3">
        <v>46327</v>
      </c>
      <c r="E62" s="7">
        <f>+E50*(1+F62)</f>
        <v>168320623.38288137</v>
      </c>
      <c r="F62" s="8">
        <f>+AVERAGE(F50:F61)</f>
        <v>0.1135710911907767</v>
      </c>
    </row>
    <row r="63" spans="2:6" ht="15" thickBot="1" x14ac:dyDescent="0.35">
      <c r="B63">
        <f t="shared" si="0"/>
        <v>2026</v>
      </c>
      <c r="C63" s="3">
        <v>46357</v>
      </c>
      <c r="E63" s="6">
        <f>+E51*(1+F63)</f>
        <v>175874669.74967307</v>
      </c>
      <c r="F63" s="8">
        <f t="shared" ref="F63:F75" si="3">+AVERAGE(F51:F62)</f>
        <v>0.11120437259708876</v>
      </c>
    </row>
    <row r="64" spans="2:6" ht="15" thickBot="1" x14ac:dyDescent="0.35">
      <c r="B64">
        <f t="shared" si="0"/>
        <v>2027</v>
      </c>
      <c r="C64" s="3">
        <v>46388</v>
      </c>
      <c r="E64" s="6">
        <f t="shared" ref="E64:E75" si="4">+E52*(1+F64)</f>
        <v>183416904.38999078</v>
      </c>
      <c r="F64" s="8">
        <f t="shared" si="3"/>
        <v>0.10875022644463127</v>
      </c>
    </row>
    <row r="65" spans="2:6" ht="15" thickBot="1" x14ac:dyDescent="0.35">
      <c r="B65">
        <f t="shared" si="0"/>
        <v>2027</v>
      </c>
      <c r="C65" s="3">
        <v>46419</v>
      </c>
      <c r="E65" s="6">
        <f t="shared" si="4"/>
        <v>182551547.4590067</v>
      </c>
      <c r="F65" s="8">
        <f t="shared" si="3"/>
        <v>0.106208880322416</v>
      </c>
    </row>
    <row r="66" spans="2:6" ht="15" thickBot="1" x14ac:dyDescent="0.35">
      <c r="B66">
        <f t="shared" si="0"/>
        <v>2027</v>
      </c>
      <c r="C66" s="3">
        <v>46447</v>
      </c>
      <c r="E66" s="6">
        <f t="shared" si="4"/>
        <v>199800194.223037</v>
      </c>
      <c r="F66" s="8">
        <f t="shared" si="3"/>
        <v>0.10410245459054011</v>
      </c>
    </row>
    <row r="67" spans="2:6" ht="15" thickBot="1" x14ac:dyDescent="0.35">
      <c r="B67">
        <f t="shared" ref="B67:B75" si="5">+YEAR(C67)</f>
        <v>2027</v>
      </c>
      <c r="C67" s="3">
        <v>46478</v>
      </c>
      <c r="E67" s="6">
        <f t="shared" si="4"/>
        <v>166617191.59276214</v>
      </c>
      <c r="F67" s="8">
        <f t="shared" si="3"/>
        <v>0.10134643882835648</v>
      </c>
    </row>
    <row r="68" spans="2:6" ht="15" thickBot="1" x14ac:dyDescent="0.35">
      <c r="B68">
        <f t="shared" si="5"/>
        <v>2027</v>
      </c>
      <c r="C68" s="3">
        <v>46508</v>
      </c>
      <c r="E68" s="6">
        <f t="shared" si="4"/>
        <v>180827177.6776444</v>
      </c>
      <c r="F68" s="8">
        <f t="shared" si="3"/>
        <v>0.10103558496023417</v>
      </c>
    </row>
    <row r="69" spans="2:6" ht="15" thickBot="1" x14ac:dyDescent="0.35">
      <c r="B69">
        <f t="shared" si="5"/>
        <v>2027</v>
      </c>
      <c r="C69" s="3">
        <v>46539</v>
      </c>
      <c r="E69" s="6">
        <f t="shared" si="4"/>
        <v>176706954.37022555</v>
      </c>
      <c r="F69" s="8">
        <f t="shared" si="3"/>
        <v>0.10020949648783641</v>
      </c>
    </row>
    <row r="70" spans="2:6" ht="15" thickBot="1" x14ac:dyDescent="0.35">
      <c r="B70">
        <f t="shared" si="5"/>
        <v>2027</v>
      </c>
      <c r="C70" s="3">
        <v>46569</v>
      </c>
      <c r="E70" s="6">
        <f t="shared" si="4"/>
        <v>190793414.41871071</v>
      </c>
      <c r="F70" s="8">
        <f t="shared" si="3"/>
        <v>0.10006839293637575</v>
      </c>
    </row>
    <row r="71" spans="2:6" ht="15" thickBot="1" x14ac:dyDescent="0.35">
      <c r="B71">
        <f t="shared" si="5"/>
        <v>2027</v>
      </c>
      <c r="C71" s="3">
        <v>46600</v>
      </c>
      <c r="E71" s="6">
        <f t="shared" si="4"/>
        <v>175722968.04905462</v>
      </c>
      <c r="F71" s="8">
        <f t="shared" si="3"/>
        <v>9.9473126191940153E-2</v>
      </c>
    </row>
    <row r="72" spans="2:6" ht="15" thickBot="1" x14ac:dyDescent="0.35">
      <c r="B72">
        <f t="shared" si="5"/>
        <v>2027</v>
      </c>
      <c r="C72" s="3">
        <v>46631</v>
      </c>
      <c r="E72" s="6">
        <f t="shared" si="4"/>
        <v>159972419.63012198</v>
      </c>
      <c r="F72" s="8">
        <f t="shared" si="3"/>
        <v>0.10021019584120622</v>
      </c>
    </row>
    <row r="73" spans="2:6" ht="15" thickBot="1" x14ac:dyDescent="0.35">
      <c r="B73">
        <f t="shared" si="5"/>
        <v>2027</v>
      </c>
      <c r="C73" s="3">
        <v>46661</v>
      </c>
      <c r="E73" s="6">
        <f t="shared" si="4"/>
        <v>180304420.7879495</v>
      </c>
      <c r="F73" s="8">
        <f t="shared" si="3"/>
        <v>0.1025767950855408</v>
      </c>
    </row>
    <row r="74" spans="2:6" ht="15" thickBot="1" x14ac:dyDescent="0.35">
      <c r="B74">
        <f t="shared" si="5"/>
        <v>2027</v>
      </c>
      <c r="C74" s="3">
        <v>46692</v>
      </c>
      <c r="E74" s="6">
        <f t="shared" si="4"/>
        <v>185836587.21885225</v>
      </c>
      <c r="F74" s="8">
        <f t="shared" si="3"/>
        <v>0.10406308795641189</v>
      </c>
    </row>
    <row r="75" spans="2:6" ht="15" thickBot="1" x14ac:dyDescent="0.35">
      <c r="B75">
        <f t="shared" si="5"/>
        <v>2027</v>
      </c>
      <c r="C75" s="3">
        <v>46722</v>
      </c>
      <c r="E75" s="6">
        <f t="shared" si="4"/>
        <v>194037379.56640297</v>
      </c>
      <c r="F75" s="8">
        <f t="shared" si="3"/>
        <v>0.10327075435354816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4F11-AD96-4F90-96F3-54D69B79CC8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FB8-69D9-422C-A6E1-4F6A195AFA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02B8-38B1-4B53-AFCB-AAA4165999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forecast</vt:lpstr>
      <vt:lpstr>sales_m+forecast</vt:lpstr>
      <vt:lpstr>IS</vt:lpstr>
      <vt:lpstr>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2015-06-05T18:17:20Z</dcterms:created>
  <dcterms:modified xsi:type="dcterms:W3CDTF">2025-01-14T17:50:02Z</dcterms:modified>
</cp:coreProperties>
</file>