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EE3086A1-73DF-4862-BB7F-74F1D01F58BA}" xr6:coauthVersionLast="47" xr6:coauthVersionMax="47" xr10:uidLastSave="{00000000-0000-0000-0000-000000000000}"/>
  <bookViews>
    <workbookView xWindow="-108" yWindow="-108" windowWidth="23256" windowHeight="12456" activeTab="1" xr2:uid="{84ED32C2-D825-4879-969B-C6C66ED7516D}"/>
  </bookViews>
  <sheets>
    <sheet name="aux_data" sheetId="6" r:id="rId1"/>
    <sheet name="r_data" sheetId="8" r:id="rId2"/>
    <sheet name="gdp" sheetId="9" r:id="rId3"/>
    <sheet name="home_prices" sheetId="7" r:id="rId4"/>
    <sheet name="type_of_home_ownership" sheetId="1" r:id="rId5"/>
    <sheet name="wages" sheetId="4" r:id="rId6"/>
    <sheet name="sources" sheetId="2" r:id="rId7"/>
    <sheet name="cpi_inflation_world" sheetId="10" r:id="rId8"/>
    <sheet name="cpi_inflation" sheetId="5" r:id="rId9"/>
  </sheets>
  <definedNames>
    <definedName name="_xlnm._FilterDatabase" localSheetId="8" hidden="1">cpi_inflation!$A$1:$F$377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K3" i="8"/>
  <c r="L3" i="8"/>
  <c r="M3" i="8"/>
  <c r="N3" i="8"/>
  <c r="O3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O1" i="8"/>
  <c r="N1" i="8"/>
  <c r="M1" i="8"/>
  <c r="L1" i="8"/>
  <c r="K1" i="8"/>
  <c r="O2" i="8"/>
  <c r="N2" i="8"/>
  <c r="M2" i="8"/>
  <c r="L2" i="8"/>
  <c r="K2" i="8"/>
  <c r="J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2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2" i="10"/>
  <c r="J1" i="8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M2" i="6"/>
  <c r="L2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3" i="9"/>
  <c r="I17" i="8"/>
  <c r="H17" i="8"/>
  <c r="G17" i="8"/>
  <c r="F17" i="8"/>
  <c r="E17" i="8"/>
  <c r="D17" i="8"/>
  <c r="C17" i="8"/>
  <c r="B17" i="8"/>
  <c r="A17" i="8"/>
  <c r="I16" i="8"/>
  <c r="H16" i="8"/>
  <c r="G16" i="8"/>
  <c r="F16" i="8"/>
  <c r="E16" i="8"/>
  <c r="D16" i="8"/>
  <c r="C16" i="8"/>
  <c r="B16" i="8"/>
  <c r="A16" i="8"/>
  <c r="I15" i="8"/>
  <c r="H15" i="8"/>
  <c r="G15" i="8"/>
  <c r="F15" i="8"/>
  <c r="E15" i="8"/>
  <c r="D15" i="8"/>
  <c r="C15" i="8"/>
  <c r="B15" i="8"/>
  <c r="A15" i="8"/>
  <c r="I14" i="8"/>
  <c r="H14" i="8"/>
  <c r="G14" i="8"/>
  <c r="F14" i="8"/>
  <c r="E14" i="8"/>
  <c r="D14" i="8"/>
  <c r="C14" i="8"/>
  <c r="B14" i="8"/>
  <c r="A14" i="8"/>
  <c r="I13" i="8"/>
  <c r="H13" i="8"/>
  <c r="G13" i="8"/>
  <c r="F13" i="8"/>
  <c r="E13" i="8"/>
  <c r="D13" i="8"/>
  <c r="C13" i="8"/>
  <c r="B13" i="8"/>
  <c r="A13" i="8"/>
  <c r="I12" i="8"/>
  <c r="H12" i="8"/>
  <c r="G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9" i="8"/>
  <c r="H9" i="8"/>
  <c r="G9" i="8"/>
  <c r="F9" i="8"/>
  <c r="E9" i="8"/>
  <c r="D9" i="8"/>
  <c r="C9" i="8"/>
  <c r="B9" i="8"/>
  <c r="A9" i="8"/>
  <c r="I8" i="8"/>
  <c r="H8" i="8"/>
  <c r="G8" i="8"/>
  <c r="F8" i="8"/>
  <c r="E8" i="8"/>
  <c r="D8" i="8"/>
  <c r="C8" i="8"/>
  <c r="B8" i="8"/>
  <c r="A8" i="8"/>
  <c r="I7" i="8"/>
  <c r="H7" i="8"/>
  <c r="G7" i="8"/>
  <c r="F7" i="8"/>
  <c r="E7" i="8"/>
  <c r="D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D5" i="8"/>
  <c r="C5" i="8"/>
  <c r="B5" i="8"/>
  <c r="A5" i="8"/>
  <c r="I4" i="8"/>
  <c r="H4" i="8"/>
  <c r="G4" i="8"/>
  <c r="F4" i="8"/>
  <c r="E4" i="8"/>
  <c r="D4" i="8"/>
  <c r="C4" i="8"/>
  <c r="B4" i="8"/>
  <c r="A4" i="8"/>
  <c r="I3" i="8"/>
  <c r="H3" i="8"/>
  <c r="G3" i="8"/>
  <c r="F3" i="8"/>
  <c r="E3" i="8"/>
  <c r="D3" i="8"/>
  <c r="C3" i="8"/>
  <c r="B3" i="8"/>
  <c r="A3" i="8"/>
  <c r="I2" i="8"/>
  <c r="H2" i="8"/>
  <c r="G2" i="8"/>
  <c r="F2" i="8"/>
  <c r="E2" i="8"/>
  <c r="D2" i="8"/>
  <c r="C2" i="8"/>
  <c r="B2" i="8"/>
  <c r="A2" i="8"/>
  <c r="I1" i="8"/>
  <c r="H1" i="8"/>
  <c r="G1" i="8"/>
  <c r="F1" i="8"/>
  <c r="E1" i="8"/>
  <c r="D1" i="8"/>
  <c r="C1" i="8"/>
  <c r="B1" i="8"/>
  <c r="E20" i="6"/>
  <c r="C2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H20" i="6" s="1"/>
  <c r="I2" i="6"/>
  <c r="A2" i="6"/>
  <c r="G2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2" i="5"/>
  <c r="E7" i="6"/>
  <c r="E8" i="6"/>
  <c r="E9" i="6"/>
  <c r="E10" i="6"/>
  <c r="E11" i="6"/>
  <c r="E12" i="6"/>
  <c r="E13" i="6"/>
  <c r="E14" i="6"/>
  <c r="E15" i="6"/>
  <c r="E16" i="6"/>
  <c r="E17" i="6"/>
  <c r="E18" i="6"/>
  <c r="E6" i="6"/>
  <c r="E3" i="6"/>
  <c r="E4" i="6" s="1"/>
  <c r="D7" i="6"/>
  <c r="F7" i="6" s="1"/>
  <c r="D8" i="6"/>
  <c r="D9" i="6"/>
  <c r="F9" i="6" s="1"/>
  <c r="D10" i="6"/>
  <c r="D11" i="6"/>
  <c r="D12" i="6"/>
  <c r="F12" i="6" s="1"/>
  <c r="D13" i="6"/>
  <c r="D14" i="6"/>
  <c r="F14" i="6" s="1"/>
  <c r="D15" i="6"/>
  <c r="D16" i="6"/>
  <c r="D17" i="6"/>
  <c r="F17" i="6" s="1"/>
  <c r="D18" i="6"/>
  <c r="D6" i="6"/>
  <c r="F6" i="6" s="1"/>
  <c r="D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2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4"/>
  <c r="F3" i="6" l="1"/>
  <c r="F4" i="6" s="1"/>
  <c r="F5" i="6" s="1"/>
  <c r="F8" i="6"/>
  <c r="F18" i="6"/>
  <c r="F16" i="6"/>
  <c r="J3" i="6"/>
  <c r="F11" i="6"/>
  <c r="F10" i="6"/>
  <c r="D4" i="6"/>
  <c r="D5" i="6" s="1"/>
  <c r="F13" i="6"/>
  <c r="F15" i="6"/>
  <c r="D20" i="6"/>
  <c r="G12" i="6"/>
  <c r="J13" i="6" s="1"/>
  <c r="G11" i="6"/>
  <c r="J12" i="6" s="1"/>
  <c r="G9" i="6"/>
  <c r="J10" i="6" s="1"/>
  <c r="G10" i="6"/>
  <c r="J11" i="6" s="1"/>
  <c r="G8" i="6"/>
  <c r="J9" i="6" s="1"/>
  <c r="G7" i="6"/>
  <c r="J8" i="6" s="1"/>
  <c r="G18" i="6"/>
  <c r="G6" i="6"/>
  <c r="J7" i="6" s="1"/>
  <c r="G17" i="6"/>
  <c r="J18" i="6" s="1"/>
  <c r="G5" i="6"/>
  <c r="J6" i="6" s="1"/>
  <c r="G16" i="6"/>
  <c r="J17" i="6" s="1"/>
  <c r="G4" i="6"/>
  <c r="J5" i="6" s="1"/>
  <c r="G15" i="6"/>
  <c r="J16" i="6" s="1"/>
  <c r="G14" i="6"/>
  <c r="J15" i="6" s="1"/>
  <c r="G13" i="6"/>
  <c r="J14" i="6" s="1"/>
  <c r="G3" i="6"/>
  <c r="J4" i="6" s="1"/>
  <c r="E5" i="6" l="1"/>
</calcChain>
</file>

<file path=xl/sharedStrings.xml><?xml version="1.0" encoding="utf-8"?>
<sst xmlns="http://schemas.openxmlformats.org/spreadsheetml/2006/main" count="73" uniqueCount="60">
  <si>
    <t>Propia, totalmente pagada</t>
  </si>
  <si>
    <t>Propia, la están pagando</t>
  </si>
  <si>
    <t>En arriendo o subarriendo</t>
  </si>
  <si>
    <t>Con permiso del propietario/a, sin pago alguno (usufructuario/a)</t>
  </si>
  <si>
    <t>Posesión sin título (Ocupante de hecho)</t>
  </si>
  <si>
    <t>Propiedad colectiva</t>
  </si>
  <si>
    <t>year</t>
  </si>
  <si>
    <t>Type of home ownership</t>
  </si>
  <si>
    <t>Link</t>
  </si>
  <si>
    <t>Data</t>
  </si>
  <si>
    <t>https://www.dane.gov.co/index.php/estadisticas-por-tema/pobreza-y-condiciones-de-vida/calidad-de-vida-ecv</t>
  </si>
  <si>
    <t>43.3</t>
  </si>
  <si>
    <t>4.8</t>
  </si>
  <si>
    <t>34.4</t>
  </si>
  <si>
    <t>15.2</t>
  </si>
  <si>
    <t>2.4</t>
  </si>
  <si>
    <t>42.6</t>
  </si>
  <si>
    <t>5.4</t>
  </si>
  <si>
    <t>32.3</t>
  </si>
  <si>
    <t>16.6</t>
  </si>
  <si>
    <t>3.1</t>
  </si>
  <si>
    <t>minimum_wage</t>
  </si>
  <si>
    <t>pct_var_minimum_wage</t>
  </si>
  <si>
    <t>https://www.banrep.gov.co/es/estadisticas/salarios</t>
  </si>
  <si>
    <t>minimum</t>
  </si>
  <si>
    <t>https://www.banrep.gov.co/es/estadisticas/inflacion-total-y-meta</t>
  </si>
  <si>
    <t>inflation</t>
  </si>
  <si>
    <t>Año(aaaa)-Mes(mm)</t>
  </si>
  <si>
    <r>
      <rPr>
        <b/>
        <sz val="9"/>
        <color theme="1"/>
        <rFont val="Arial"/>
        <family val="2"/>
      </rPr>
      <t>Inflación total</t>
    </r>
    <r>
      <rPr>
        <b/>
        <sz val="9.9499999999999993"/>
        <color theme="1"/>
        <rFont val="Arial"/>
        <family val="2"/>
      </rPr>
      <t xml:space="preserve"> 1</t>
    </r>
  </si>
  <si>
    <t>Date</t>
  </si>
  <si>
    <t>MY</t>
  </si>
  <si>
    <t>M</t>
  </si>
  <si>
    <t>Y</t>
  </si>
  <si>
    <t>owns_home</t>
  </si>
  <si>
    <t>rents_home</t>
  </si>
  <si>
    <t>others</t>
  </si>
  <si>
    <t>cpi_inflation</t>
  </si>
  <si>
    <t>min_wage_growth</t>
  </si>
  <si>
    <t>min_wage_real_growth</t>
  </si>
  <si>
    <t>min_wage</t>
  </si>
  <si>
    <t>date</t>
  </si>
  <si>
    <t>Agregado</t>
  </si>
  <si>
    <t>home_price_index</t>
  </si>
  <si>
    <t>gdp real</t>
  </si>
  <si>
    <t>https://data.worldbank.org/indicator/NY.GDP.MKTP.KD?locations=1W</t>
  </si>
  <si>
    <t>Colombia</t>
  </si>
  <si>
    <t>GDP (constant 2015 US$)</t>
  </si>
  <si>
    <t>OECD</t>
  </si>
  <si>
    <t>Italy</t>
  </si>
  <si>
    <t>col_gdp_growth</t>
  </si>
  <si>
    <t>oecd_gdp_growth</t>
  </si>
  <si>
    <t>italy_gdp_growth</t>
  </si>
  <si>
    <t>wordl inflation</t>
  </si>
  <si>
    <t>https://data.worldbank.org/indicator/FP.CPI.TOTL.ZG</t>
  </si>
  <si>
    <t>Inflation, consumer prices (annual %)</t>
  </si>
  <si>
    <t>OECD members</t>
  </si>
  <si>
    <t>colombia_inflation</t>
  </si>
  <si>
    <t>italy_inflation</t>
  </si>
  <si>
    <t>oecd_inflation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</si>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</sst>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\ [$€]_-;\-* #,##0.00\ [$€]_-;_-* &quot;-&quot;??\ [$€]_-;_-@_-"/>
    <numFmt numFmtId="165" formatCode="_ * #,##0.00_ ;_ * \-#,##0.00_ ;_ * &quot;-&quot;??_ ;_ @_ "/>
    <numFmt numFmtId="166" formatCode="0.0"/>
    <numFmt numFmtId="167" formatCode="#,##0.0"/>
    <numFmt numFmtId="168" formatCode="0.0%"/>
    <numFmt numFmtId="169" formatCode="_(&quot;$&quot;\ * #,##0.00_);_(&quot;$&quot;\ * \(#,##0.00\);_(&quot;$&quot;\ * &quot;-&quot;??_);_(@_)"/>
    <numFmt numFmtId="170" formatCode="_-* #.##0.00_-;\-* #.##0.00_-;_-* &quot;-&quot;??_-;_-@_-"/>
    <numFmt numFmtId="171" formatCode="#\ ###\ ###"/>
    <numFmt numFmtId="172" formatCode="####\-##"/>
  </numFmts>
  <fonts count="5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Arial"/>
      <family val="2"/>
      <scheme val="minor"/>
    </font>
    <font>
      <sz val="10"/>
      <name val="MS Sans Serif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  <font>
      <sz val="9"/>
      <color theme="1"/>
      <name val="Segoe UI"/>
      <family val="2"/>
    </font>
    <font>
      <u/>
      <sz val="11"/>
      <color theme="10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9C6500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9"/>
      <color theme="1"/>
      <name val="Arial"/>
      <family val="2"/>
    </font>
    <font>
      <u/>
      <sz val="11"/>
      <color rgb="FF275E94"/>
      <name val="Arial"/>
      <family val="2"/>
      <scheme val="minor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9.9499999999999993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5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1" fillId="35" borderId="0" applyNumberFormat="0" applyBorder="0" applyAlignment="0" applyProtection="0"/>
    <xf numFmtId="0" fontId="11" fillId="6" borderId="4" applyNumberFormat="0" applyAlignment="0" applyProtection="0"/>
    <xf numFmtId="0" fontId="22" fillId="47" borderId="10" applyNumberFormat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1" borderId="0" applyNumberFormat="0" applyBorder="0" applyAlignment="0" applyProtection="0"/>
    <xf numFmtId="0" fontId="25" fillId="38" borderId="12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34" borderId="0" applyNumberFormat="0" applyBorder="0" applyAlignment="0" applyProtection="0"/>
    <xf numFmtId="165" fontId="18" fillId="0" borderId="0" applyFont="0" applyFill="0" applyBorder="0" applyAlignment="0" applyProtection="0"/>
    <xf numFmtId="0" fontId="28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9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8" fillId="53" borderId="13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24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7" fillId="12" borderId="0" applyNumberFormat="0" applyBorder="0" applyAlignment="0" applyProtection="0"/>
    <xf numFmtId="0" fontId="46" fillId="0" borderId="0" applyNumberFormat="0" applyFill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43" fillId="4" borderId="0" applyNumberFormat="0" applyBorder="0" applyAlignment="0" applyProtection="0"/>
    <xf numFmtId="0" fontId="46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169" fontId="18" fillId="0" borderId="0" applyFont="0" applyFill="0" applyBorder="0" applyAlignment="0" applyProtection="0"/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8" fillId="0" borderId="0"/>
    <xf numFmtId="0" fontId="8" fillId="4" borderId="0" applyNumberFormat="0" applyBorder="0" applyAlignment="0" applyProtection="0"/>
    <xf numFmtId="164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43" fontId="29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7" fillId="0" borderId="0"/>
  </cellStyleXfs>
  <cellXfs count="43">
    <xf numFmtId="0" fontId="0" fillId="0" borderId="0" xfId="0"/>
    <xf numFmtId="0" fontId="39" fillId="54" borderId="18" xfId="76" applyFont="1" applyFill="1" applyBorder="1" applyAlignment="1">
      <alignment vertical="center"/>
    </xf>
    <xf numFmtId="0" fontId="0" fillId="0" borderId="19" xfId="0" applyBorder="1"/>
    <xf numFmtId="0" fontId="16" fillId="0" borderId="19" xfId="0" applyFont="1" applyBorder="1"/>
    <xf numFmtId="0" fontId="40" fillId="0" borderId="0" xfId="112"/>
    <xf numFmtId="166" fontId="38" fillId="55" borderId="0" xfId="76" applyNumberFormat="1" applyFont="1" applyFill="1" applyAlignment="1">
      <alignment horizontal="center" vertical="center" wrapText="1"/>
    </xf>
    <xf numFmtId="167" fontId="38" fillId="55" borderId="20" xfId="76" applyNumberFormat="1" applyFont="1" applyFill="1" applyBorder="1" applyAlignment="1">
      <alignment horizontal="right" vertical="center" wrapText="1"/>
    </xf>
    <xf numFmtId="166" fontId="48" fillId="58" borderId="0" xfId="0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48" fillId="58" borderId="0" xfId="84" applyNumberFormat="1" applyFont="1" applyFill="1" applyAlignment="1">
      <alignment horizontal="right" vertical="center" wrapText="1"/>
    </xf>
    <xf numFmtId="0" fontId="14" fillId="58" borderId="0" xfId="0" applyFont="1" applyFill="1"/>
    <xf numFmtId="166" fontId="38" fillId="54" borderId="18" xfId="84" applyNumberFormat="1" applyFont="1" applyFill="1" applyBorder="1" applyAlignment="1">
      <alignment horizontal="right" vertical="center" wrapText="1"/>
    </xf>
    <xf numFmtId="166" fontId="47" fillId="57" borderId="0" xfId="84" applyNumberFormat="1" applyFont="1" applyFill="1" applyAlignment="1">
      <alignment horizontal="right" vertical="center" wrapText="1"/>
    </xf>
    <xf numFmtId="166" fontId="47" fillId="57" borderId="0" xfId="0" applyNumberFormat="1" applyFont="1" applyFill="1" applyAlignment="1">
      <alignment horizontal="right" vertical="center" wrapText="1"/>
    </xf>
    <xf numFmtId="166" fontId="47" fillId="56" borderId="0" xfId="84" applyNumberFormat="1" applyFont="1" applyFill="1" applyAlignment="1">
      <alignment horizontal="right" vertical="top" wrapText="1"/>
    </xf>
    <xf numFmtId="166" fontId="47" fillId="56" borderId="0" xfId="84" applyNumberFormat="1" applyFont="1" applyFill="1" applyAlignment="1">
      <alignment horizontal="center" vertical="top" wrapText="1"/>
    </xf>
    <xf numFmtId="171" fontId="41" fillId="59" borderId="0" xfId="0" applyNumberFormat="1" applyFont="1" applyFill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0" fontId="49" fillId="0" borderId="0" xfId="0" applyFont="1" applyAlignment="1">
      <alignment horizontal="center" vertical="center"/>
    </xf>
    <xf numFmtId="1" fontId="41" fillId="0" borderId="0" xfId="0" applyNumberFormat="1" applyFont="1" applyAlignment="1">
      <alignment horizontal="left" vertical="center"/>
    </xf>
    <xf numFmtId="4" fontId="4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5" fillId="60" borderId="21" xfId="154" applyFont="1" applyFill="1" applyBorder="1" applyAlignment="1">
      <alignment horizontal="left" vertical="top" wrapText="1"/>
    </xf>
    <xf numFmtId="0" fontId="37" fillId="60" borderId="22" xfId="154" applyFill="1" applyBorder="1" applyAlignment="1">
      <alignment horizontal="left" vertical="top" wrapText="1"/>
    </xf>
    <xf numFmtId="172" fontId="41" fillId="60" borderId="22" xfId="154" applyNumberFormat="1" applyFont="1" applyFill="1" applyBorder="1" applyAlignment="1">
      <alignment horizontal="left" vertical="top" wrapText="1"/>
    </xf>
    <xf numFmtId="4" fontId="41" fillId="61" borderId="22" xfId="154" applyNumberFormat="1" applyFont="1" applyFill="1" applyBorder="1" applyAlignment="1">
      <alignment horizontal="right" vertical="top" wrapText="1"/>
    </xf>
    <xf numFmtId="172" fontId="41" fillId="62" borderId="22" xfId="154" applyNumberFormat="1" applyFont="1" applyFill="1" applyBorder="1" applyAlignment="1">
      <alignment horizontal="left" vertical="top" wrapText="1"/>
    </xf>
    <xf numFmtId="4" fontId="41" fillId="62" borderId="22" xfId="154" applyNumberFormat="1" applyFont="1" applyFill="1" applyBorder="1" applyAlignment="1">
      <alignment horizontal="right" vertical="top" wrapText="1"/>
    </xf>
    <xf numFmtId="17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3" fontId="0" fillId="0" borderId="0" xfId="1" applyNumberFormat="1" applyFont="1"/>
    <xf numFmtId="0" fontId="49" fillId="60" borderId="21" xfId="84" applyFont="1" applyFill="1" applyBorder="1" applyAlignment="1">
      <alignment horizontal="center" vertical="center"/>
    </xf>
    <xf numFmtId="0" fontId="49" fillId="60" borderId="22" xfId="84" applyFont="1" applyFill="1" applyBorder="1" applyAlignment="1">
      <alignment horizontal="center" vertical="center"/>
    </xf>
    <xf numFmtId="172" fontId="41" fillId="62" borderId="22" xfId="84" applyNumberFormat="1" applyFont="1" applyFill="1" applyBorder="1" applyAlignment="1">
      <alignment horizontal="left" vertical="top" wrapText="1"/>
    </xf>
    <xf numFmtId="2" fontId="41" fillId="62" borderId="22" xfId="84" applyNumberFormat="1" applyFont="1" applyFill="1" applyBorder="1" applyAlignment="1">
      <alignment horizontal="right" vertical="top" wrapText="1"/>
    </xf>
    <xf numFmtId="172" fontId="41" fillId="60" borderId="22" xfId="84" applyNumberFormat="1" applyFont="1" applyFill="1" applyBorder="1" applyAlignment="1">
      <alignment horizontal="left" vertical="top" wrapText="1"/>
    </xf>
    <xf numFmtId="2" fontId="41" fillId="61" borderId="22" xfId="84" applyNumberFormat="1" applyFont="1" applyFill="1" applyBorder="1" applyAlignment="1">
      <alignment horizontal="right" vertical="top" wrapText="1"/>
    </xf>
    <xf numFmtId="0" fontId="14" fillId="0" borderId="0" xfId="0" applyFont="1"/>
    <xf numFmtId="10" fontId="0" fillId="0" borderId="0" xfId="1" applyNumberFormat="1" applyFont="1"/>
    <xf numFmtId="9" fontId="0" fillId="0" borderId="0" xfId="1" applyFont="1"/>
    <xf numFmtId="9" fontId="14" fillId="0" borderId="0" xfId="1" applyFont="1"/>
  </cellXfs>
  <cellStyles count="15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20% - Énfasis1 2" xfId="36" xr:uid="{9B884FC5-16E7-430E-9EF9-1E75B0A14028}"/>
    <cellStyle name="20% - Énfasis2 2" xfId="37" xr:uid="{2E9B9CF1-8997-486F-9859-9EA3601812D4}"/>
    <cellStyle name="20% - Énfasis3 2" xfId="38" xr:uid="{9BA510F8-6BF6-430C-B33A-8F472F4B4E71}"/>
    <cellStyle name="20% - Énfasis4 2" xfId="39" xr:uid="{0865398B-1A66-430A-BA6E-0694E3C7587A}"/>
    <cellStyle name="20% - Énfasis5 2" xfId="40" xr:uid="{2A149A34-B2D2-442C-BC10-EFD516576EC4}"/>
    <cellStyle name="20% - Énfasis6 2" xfId="41" xr:uid="{F75977CC-2BFF-4195-9AD5-97E7738AA2E6}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40% - Énfasis1 2" xfId="42" xr:uid="{0EFD8DB4-9EE8-453B-80E5-3FF20D355025}"/>
    <cellStyle name="40% - Énfasis2 2" xfId="43" xr:uid="{9D1C8FF5-4624-4BA6-B6A0-755957728D49}"/>
    <cellStyle name="40% - Énfasis3 2" xfId="44" xr:uid="{0DD768C1-632C-42A6-916E-2C57340B0303}"/>
    <cellStyle name="40% - Énfasis4 2" xfId="45" xr:uid="{3D13BFF2-88FC-4A72-9E0E-DBBFDD5724C7}"/>
    <cellStyle name="40% - Énfasis5 2" xfId="46" xr:uid="{69CAD8A1-39B1-4809-8197-8EB1D1196AB0}"/>
    <cellStyle name="40% - Énfasis6 2" xfId="47" xr:uid="{A3F25821-7961-411F-BFD8-7BDAE89C9DCA}"/>
    <cellStyle name="60% - Accent1 2" xfId="116" xr:uid="{4FF50A6E-A92B-489F-8B5B-BFDE19F37FD8}"/>
    <cellStyle name="60% - Accent2 2" xfId="115" xr:uid="{2ACD32D0-F274-4C49-B805-E37978332215}"/>
    <cellStyle name="60% - Accent3 2" xfId="118" xr:uid="{5DEED074-C3DD-46F4-8485-08C520610029}"/>
    <cellStyle name="60% - Accent4 2" xfId="119" xr:uid="{F162B339-E699-4037-8A92-B2DB490E4280}"/>
    <cellStyle name="60% - Accent5 2" xfId="120" xr:uid="{17582CE7-06D1-4F0A-B70A-12AEE9C967F3}"/>
    <cellStyle name="60% - Accent6 2" xfId="121" xr:uid="{6C2A9D6D-1319-4421-A977-EDFFC0A1906F}"/>
    <cellStyle name="60% - Énfasis1 2" xfId="48" xr:uid="{FD330BB5-0848-4CA5-88BA-9BF16284BF01}"/>
    <cellStyle name="60% - Énfasis1 2 2" xfId="143" xr:uid="{0815A85E-D917-41FC-B8C4-BCF8897D9CB5}"/>
    <cellStyle name="60% - Énfasis2 2" xfId="49" xr:uid="{C239136B-4DED-4C47-8389-9558B60A5C93}"/>
    <cellStyle name="60% - Énfasis2 2 2" xfId="144" xr:uid="{89F080AB-496E-4F59-9FF1-B3219CE55E84}"/>
    <cellStyle name="60% - Énfasis3 2" xfId="50" xr:uid="{836556C6-F0EF-4D72-9890-829B9F88902C}"/>
    <cellStyle name="60% - Énfasis3 2 2" xfId="145" xr:uid="{8751EF56-DBF7-4E2D-A299-8055ADD295CD}"/>
    <cellStyle name="60% - Énfasis4 2" xfId="51" xr:uid="{C7E291EE-4298-45A8-A58B-96C9B2349083}"/>
    <cellStyle name="60% - Énfasis4 2 2" xfId="147" xr:uid="{BCF65553-CEA7-461E-A3ED-81FF57CB12BB}"/>
    <cellStyle name="60% - Énfasis5 2" xfId="52" xr:uid="{82D9198C-738D-48EC-B144-DB1C36A9B605}"/>
    <cellStyle name="60% - Énfasis5 2 2" xfId="148" xr:uid="{38BB32E5-9C08-41D4-98D8-5CA550AF773A}"/>
    <cellStyle name="60% - Énfasis6 2" xfId="53" xr:uid="{C4DA8A98-3BCA-4CDC-A657-CB40A3FDDCAA}"/>
    <cellStyle name="60% - Énfasis6 2 2" xfId="149" xr:uid="{A88CECEB-2B49-40F8-9B2D-D0C0860BF3B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uena 2" xfId="54" xr:uid="{8EFD1E27-59A2-4C21-977F-BDBF04FD7934}"/>
    <cellStyle name="Calculation" xfId="10" builtinId="22" customBuiltin="1"/>
    <cellStyle name="Cálculo 2" xfId="55" xr:uid="{66ADC035-FAD6-40D5-87ED-3EBDA36669E4}"/>
    <cellStyle name="Celda de comprobación 2" xfId="56" xr:uid="{BAC87D6E-6190-48CF-8E11-951532AB934C}"/>
    <cellStyle name="Celda vinculada 2" xfId="57" xr:uid="{084FF7B7-2388-4A6D-BCCF-38B70F95BE3D}"/>
    <cellStyle name="Check Cell" xfId="12" builtinId="23" customBuiltin="1"/>
    <cellStyle name="Comma 2" xfId="113" xr:uid="{D34963AA-7A9B-401F-8AD1-5A32CEC3D5C1}"/>
    <cellStyle name="Comma 3" xfId="146" xr:uid="{597AFA13-ECF1-488C-9465-F8F4B2A33F9F}"/>
    <cellStyle name="Currency 2" xfId="128" xr:uid="{D6087E5F-CBA8-48EE-8E28-17913C93E832}"/>
    <cellStyle name="Encabezado 4 2" xfId="58" xr:uid="{F9A78328-C4BD-405F-83EF-827F450951E9}"/>
    <cellStyle name="Énfasis1 2" xfId="59" xr:uid="{A2365FB8-88BF-4846-9FC9-51869846B78F}"/>
    <cellStyle name="Énfasis2 2" xfId="60" xr:uid="{64A1BF7A-13F5-49CA-B94E-6D0575C4B00C}"/>
    <cellStyle name="Énfasis3 2" xfId="61" xr:uid="{D741E031-9897-4EF3-A739-7BDEA194FD7E}"/>
    <cellStyle name="Énfasis4 2" xfId="62" xr:uid="{8F62EDB0-9074-4905-942B-E1AE1B7204BA}"/>
    <cellStyle name="Énfasis5 2" xfId="63" xr:uid="{B8BED0C7-80C0-4755-98DB-CCA41E851757}"/>
    <cellStyle name="Énfasis6 2" xfId="64" xr:uid="{4957424F-09BD-4E55-BF92-4E20C590DED4}"/>
    <cellStyle name="Entrada 2" xfId="65" xr:uid="{E60CEA3A-756C-4F51-BE04-7FE068225C10}"/>
    <cellStyle name="Euro" xfId="66" xr:uid="{814240F7-C15D-4136-AA76-BB9CCEE2B9E3}"/>
    <cellStyle name="Euro 2" xfId="67" xr:uid="{DF15F0CC-03C0-4B78-9AD7-7E74C6543A92}"/>
    <cellStyle name="Euro 2 2" xfId="150" xr:uid="{E6A45B93-B261-498C-B02A-9C908B06BD0E}"/>
    <cellStyle name="Euro 3" xfId="142" xr:uid="{0234E5AD-DE3C-456E-9AB3-4EC913D2D825}"/>
    <cellStyle name="Explanatory Text" xfId="15" builtinId="53" customBuiltin="1"/>
    <cellStyle name="Followed Hyperlink" xfId="117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 2" xfId="68" xr:uid="{435EA2A7-A12F-415F-8E36-4F7B0A060DE4}"/>
    <cellStyle name="Hipervínculo 2 2" xfId="134" xr:uid="{4D730B17-0508-44B5-B8F9-D890BB356CB6}"/>
    <cellStyle name="Hipervínculo visitado 2" xfId="135" xr:uid="{6F0DABB7-6693-4B52-B78B-9E718329C2DE}"/>
    <cellStyle name="Hyperlink" xfId="112" builtinId="8"/>
    <cellStyle name="Hyperlink 2" xfId="114" xr:uid="{33A6C0F3-8CA2-4862-A0E4-2B9A236D4661}"/>
    <cellStyle name="Hyperlink 3" xfId="126" xr:uid="{ED991552-CE1D-4A52-8C77-54A3D2C4D7E9}"/>
    <cellStyle name="Hyperlink 4" xfId="123" xr:uid="{4EE4F5C7-C1D8-4F12-B2D1-5E26E5D0084E}"/>
    <cellStyle name="Incorrecto 2" xfId="69" xr:uid="{8C5A6A4C-E3F7-4463-9D0D-1EDC59BA1DFD}"/>
    <cellStyle name="Input" xfId="8" builtinId="20" customBuiltin="1"/>
    <cellStyle name="Linked Cell" xfId="11" builtinId="24" customBuiltin="1"/>
    <cellStyle name="Millares 2" xfId="70" xr:uid="{664FF4DB-15EE-42A5-868F-5A70BEDCD5FE}"/>
    <cellStyle name="Millares 2 2" xfId="137" xr:uid="{64DD3D8D-51DF-41A3-AE8E-069258297609}"/>
    <cellStyle name="Millares 2 3" xfId="151" xr:uid="{7EFF41F6-B680-4900-82BF-FE3F7CD80174}"/>
    <cellStyle name="Millares 2 4" xfId="136" xr:uid="{7C931AD5-2EB1-4E19-917C-7A4BE265F7CA}"/>
    <cellStyle name="Millares 3" xfId="111" xr:uid="{95138A4D-5393-4DD8-AF27-97612A8773FE}"/>
    <cellStyle name="Neutral 2" xfId="71" xr:uid="{03D4C31D-8BC5-4ADE-A9FF-D13E9A4E966F}"/>
    <cellStyle name="Neutral 2 2" xfId="141" xr:uid="{91AA7C7B-3A07-45BB-8C0E-7B01107F66BB}"/>
    <cellStyle name="Neutral 3" xfId="122" xr:uid="{9520A967-BD0B-4693-BD7C-F81A80396F3A}"/>
    <cellStyle name="Normal" xfId="0" builtinId="0"/>
    <cellStyle name="Normal 10" xfId="154" xr:uid="{5991D369-C555-4B15-B872-BD0221FE50BC}"/>
    <cellStyle name="Normal 2" xfId="72" xr:uid="{C4543C21-AAED-458B-9CB2-B9FE809CDE91}"/>
    <cellStyle name="Normal 2 2" xfId="73" xr:uid="{F53F06EA-F9B1-4DC8-82FF-C8F7AFCC1084}"/>
    <cellStyle name="Normal 2 2 2" xfId="74" xr:uid="{6E4B2246-1F07-4A29-BFE1-4D495CCA8914}"/>
    <cellStyle name="Normal 2 2 2 2" xfId="75" xr:uid="{C83FC84B-31AD-4648-9029-EB2694F4FA6A}"/>
    <cellStyle name="Normal 2 3" xfId="76" xr:uid="{C06CAA34-6600-4FDF-8520-4F8C90F7883E}"/>
    <cellStyle name="Normal 2 3 2" xfId="130" xr:uid="{97F7C11F-9FB0-4C5A-B730-CA8B41598675}"/>
    <cellStyle name="Normal 2 3 2 2" xfId="127" xr:uid="{FEC63347-AEEB-402A-B601-7610375A0348}"/>
    <cellStyle name="Normal 2 4" xfId="77" xr:uid="{E38AC1F7-6CB6-4487-9A5D-B8BA4FD22093}"/>
    <cellStyle name="Normal 3" xfId="78" xr:uid="{C2AA332B-D51C-47D5-ACCD-CDEECF4A1F3A}"/>
    <cellStyle name="Normal 3 2" xfId="35" xr:uid="{E198E974-AF25-4D8A-8107-310CD42DB23C}"/>
    <cellStyle name="Normal 3 3" xfId="138" xr:uid="{CCD39275-CE02-4EE0-8595-C4E8B85783A7}"/>
    <cellStyle name="Normal 4" xfId="79" xr:uid="{BC0EE23E-3B89-4FCC-BFF6-DA07ABC4C46A}"/>
    <cellStyle name="Normal 4 2" xfId="80" xr:uid="{5BDA5628-7D05-4BBD-A88B-01F8DEBC7E06}"/>
    <cellStyle name="Normal 4 3" xfId="81" xr:uid="{8D27139B-3FF2-46DA-ADE3-2D5ECBDC0332}"/>
    <cellStyle name="Normal 4 4" xfId="82" xr:uid="{206B6F3E-6D3F-4AEC-A239-9E4FC5304A6A}"/>
    <cellStyle name="Normal 4 5" xfId="83" xr:uid="{CA528CFF-9259-440E-956F-B1C87515E04E}"/>
    <cellStyle name="Normal 5" xfId="84" xr:uid="{3B3A20E5-A859-4D4C-93D4-4AC5DA7ADBFF}"/>
    <cellStyle name="Normal 5 2" xfId="132" xr:uid="{63B6A6FE-026C-4C0E-965A-7F974A430830}"/>
    <cellStyle name="Normal 6" xfId="85" xr:uid="{DE0C00BF-4069-418C-9359-65A134A44066}"/>
    <cellStyle name="Normal 6 2" xfId="86" xr:uid="{F184239D-AFEF-47D4-8E9E-9A6F9C7708FF}"/>
    <cellStyle name="Normal 6 2 2" xfId="110" xr:uid="{281F35F7-FCFB-489B-8871-488F52F04E87}"/>
    <cellStyle name="Normal 6 3" xfId="87" xr:uid="{BA4B8D27-3B4B-4595-9B15-E05AD1B532A4}"/>
    <cellStyle name="Normal 7" xfId="88" xr:uid="{3FF46040-2D7B-4180-B6A3-CB706D32A061}"/>
    <cellStyle name="Normal 7 2" xfId="89" xr:uid="{5EF88456-2E92-4A57-860B-3248DA9D4969}"/>
    <cellStyle name="Normal 7 3" xfId="90" xr:uid="{89D2E152-158D-4815-BDA8-545745606DF9}"/>
    <cellStyle name="Normal 7 4" xfId="140" xr:uid="{BDBB7801-5D10-4649-814A-4EB79459D937}"/>
    <cellStyle name="Normal 8" xfId="109" xr:uid="{6B113CD1-D715-45B7-9B36-BC111E802DBD}"/>
    <cellStyle name="Normal 9" xfId="129" xr:uid="{4F11C5BA-63FF-474E-ABE3-CFC9780F0437}"/>
    <cellStyle name="Notas 2" xfId="91" xr:uid="{BB14BF78-38FD-41A0-8A4B-AD99B8B7B5A8}"/>
    <cellStyle name="Notas 3" xfId="92" xr:uid="{F33EB461-262C-4935-836B-BB1BCF90A055}"/>
    <cellStyle name="Note" xfId="14" builtinId="10" customBuiltin="1"/>
    <cellStyle name="Output" xfId="9" builtinId="21" customBuiltin="1"/>
    <cellStyle name="Percent" xfId="1" builtinId="5"/>
    <cellStyle name="Percent 2" xfId="124" xr:uid="{ADD061C8-F4B8-4396-ACBC-3D8357CA9988}"/>
    <cellStyle name="Porcentaje 2" xfId="93" xr:uid="{6FBF8E7F-C4D5-45E4-B98A-AE561AD153E1}"/>
    <cellStyle name="Porcentaje 2 2" xfId="152" xr:uid="{01031495-595D-4BC9-AF38-9DFE3F61FB3E}"/>
    <cellStyle name="Porcentaje 2 3" xfId="133" xr:uid="{19CA41AB-E4AC-4C53-B65C-0F1DC69D7B58}"/>
    <cellStyle name="Porcentaje 3" xfId="94" xr:uid="{E60CA26A-10B1-4FDA-ABF2-C389E927A95A}"/>
    <cellStyle name="Porcentaje 3 2" xfId="153" xr:uid="{27B9A444-5A12-40CC-B78D-AFE464D26A65}"/>
    <cellStyle name="Porcentaje 3 3" xfId="131" xr:uid="{E829AA15-EE2D-4EEC-A4B4-A8DCAF7D0A8F}"/>
    <cellStyle name="Porcentaje 4" xfId="95" xr:uid="{3A7AC6A2-9252-4230-8631-9FFBD0D6186A}"/>
    <cellStyle name="Porcentaje 4 2" xfId="96" xr:uid="{9BCCF9EF-ADCB-44BD-901F-E116EB26F15F}"/>
    <cellStyle name="Porcentaje 5" xfId="97" xr:uid="{778B21FF-91D0-42C8-BD49-9101B503F71C}"/>
    <cellStyle name="Porcentaje 5 2" xfId="98" xr:uid="{41140166-982A-49E4-A530-989F4F91FB44}"/>
    <cellStyle name="Porcentaje 5 2 2" xfId="99" xr:uid="{97E35D56-412A-4B57-A6A1-46B87185F1E9}"/>
    <cellStyle name="Porcentaje 6" xfId="100" xr:uid="{AD442E0B-D936-43E6-AB80-B7E6980B08B4}"/>
    <cellStyle name="Salida 2" xfId="101" xr:uid="{536AD82B-99B9-4954-911A-88B51A92FF2D}"/>
    <cellStyle name="Texto de advertencia 2" xfId="102" xr:uid="{0186CC23-942A-4789-B2F0-9075BA29E44D}"/>
    <cellStyle name="Texto explicativo 2" xfId="103" xr:uid="{FB1B811F-9B02-4A8E-976A-69D256DEA980}"/>
    <cellStyle name="Title 2" xfId="125" xr:uid="{16DCCC54-D854-44FC-9469-2F84593C2EDD}"/>
    <cellStyle name="Título 1 2" xfId="104" xr:uid="{1E7FBE46-151D-42FC-B966-7B9FCFDE02B5}"/>
    <cellStyle name="Título 2 2" xfId="105" xr:uid="{EB39354E-B1F6-40CC-8B4C-090E3F30DDB1}"/>
    <cellStyle name="Título 3 2" xfId="106" xr:uid="{52BD507D-664F-4919-9774-149E5A31A92E}"/>
    <cellStyle name="Título 4" xfId="107" xr:uid="{00790123-2479-41DA-A2AB-B8A7D1BE58BD}"/>
    <cellStyle name="Título 4 2" xfId="139" xr:uid="{D827D6B5-D0A9-43A0-8C95-2F2357F4E2A1}"/>
    <cellStyle name="Total" xfId="16" builtinId="25" customBuiltin="1"/>
    <cellStyle name="Total 2" xfId="108" xr:uid="{8AA39402-DCC1-4E21-8FD3-AB95EEDD864B}"/>
    <cellStyle name="Warning Text" xfId="13" builtinId="11" customBuiltin="1"/>
  </cellStyles>
  <dxfs count="1"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tabla 1" pivot="0" count="1" xr9:uid="{761EC9E0-1B4D-4B7E-9221-A265B88F5748}"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Ownership in Colombia by Household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aux_data!$D$1</c:f>
              <c:strCache>
                <c:ptCount val="1"/>
                <c:pt idx="0">
                  <c:v>owns_home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aux_data!$D$3:$D$18</c:f>
              <c:numCache>
                <c:formatCode>0%</c:formatCode>
                <c:ptCount val="16"/>
                <c:pt idx="0">
                  <c:v>0.44900000000000001</c:v>
                </c:pt>
                <c:pt idx="1">
                  <c:v>0.4375</c:v>
                </c:pt>
                <c:pt idx="2">
                  <c:v>0.4375</c:v>
                </c:pt>
                <c:pt idx="3">
                  <c:v>0.42599999999999999</c:v>
                </c:pt>
                <c:pt idx="4">
                  <c:v>0.433</c:v>
                </c:pt>
                <c:pt idx="5">
                  <c:v>0.43</c:v>
                </c:pt>
                <c:pt idx="6">
                  <c:v>0.41399999999999998</c:v>
                </c:pt>
                <c:pt idx="7">
                  <c:v>0.41600000000000004</c:v>
                </c:pt>
                <c:pt idx="8">
                  <c:v>0.42799999999999999</c:v>
                </c:pt>
                <c:pt idx="9">
                  <c:v>0.42144974200000002</c:v>
                </c:pt>
                <c:pt idx="10">
                  <c:v>0.42935682999999997</c:v>
                </c:pt>
                <c:pt idx="11">
                  <c:v>0.41559868299999997</c:v>
                </c:pt>
                <c:pt idx="12">
                  <c:v>0.373147848</c:v>
                </c:pt>
                <c:pt idx="13">
                  <c:v>0.34691060000000001</c:v>
                </c:pt>
                <c:pt idx="14">
                  <c:v>0.3490292814</c:v>
                </c:pt>
                <c:pt idx="15">
                  <c:v>0.35358713930000002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9-457C-A7B0-EB05262120AB}"/>
            </c:ext>
          </c:extLst>
        </c:ser>
        <c:ser>
          <c:idx val="1"/>
          <c:order val="1"/>
          <c:tx>
            <c:strRef>
              <c:f>aux_data!$E$1</c:f>
              <c:strCache>
                <c:ptCount val="1"/>
                <c:pt idx="0">
                  <c:v>rents_home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aux_data!$E$3:$E$18</c:f>
              <c:numCache>
                <c:formatCode>0%</c:formatCode>
                <c:ptCount val="16"/>
                <c:pt idx="0">
                  <c:v>0.316</c:v>
                </c:pt>
                <c:pt idx="1">
                  <c:v>0.31950000000000001</c:v>
                </c:pt>
                <c:pt idx="2">
                  <c:v>0.31950000000000001</c:v>
                </c:pt>
                <c:pt idx="3">
                  <c:v>0.32299999999999995</c:v>
                </c:pt>
                <c:pt idx="4">
                  <c:v>0.34399999999999997</c:v>
                </c:pt>
                <c:pt idx="5">
                  <c:v>0.34799999999999998</c:v>
                </c:pt>
                <c:pt idx="6">
                  <c:v>0.36200000000000004</c:v>
                </c:pt>
                <c:pt idx="7">
                  <c:v>0.373</c:v>
                </c:pt>
                <c:pt idx="8">
                  <c:v>0.36799999999999999</c:v>
                </c:pt>
                <c:pt idx="9">
                  <c:v>0.39450531</c:v>
                </c:pt>
                <c:pt idx="10">
                  <c:v>0.33489330899999997</c:v>
                </c:pt>
                <c:pt idx="11">
                  <c:v>0.35736724199999997</c:v>
                </c:pt>
                <c:pt idx="12">
                  <c:v>0.36943563800000001</c:v>
                </c:pt>
                <c:pt idx="13">
                  <c:v>0.38630684900000001</c:v>
                </c:pt>
                <c:pt idx="14">
                  <c:v>0.40219859929999996</c:v>
                </c:pt>
                <c:pt idx="15">
                  <c:v>0.40290796600000001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57C-A7B0-EB05262120AB}"/>
            </c:ext>
          </c:extLst>
        </c:ser>
        <c:ser>
          <c:idx val="2"/>
          <c:order val="2"/>
          <c:tx>
            <c:strRef>
              <c:f>aux_data!$F$1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aux_data!$F$3:$F$18</c:f>
              <c:numCache>
                <c:formatCode>0%</c:formatCode>
                <c:ptCount val="16"/>
                <c:pt idx="0">
                  <c:v>0.23499999999999993</c:v>
                </c:pt>
                <c:pt idx="1">
                  <c:v>0.24300000000000002</c:v>
                </c:pt>
                <c:pt idx="2">
                  <c:v>0.24300000000000002</c:v>
                </c:pt>
                <c:pt idx="3">
                  <c:v>0.25100000000000011</c:v>
                </c:pt>
                <c:pt idx="4">
                  <c:v>0.22299999999999998</c:v>
                </c:pt>
                <c:pt idx="5">
                  <c:v>0.22200000000000009</c:v>
                </c:pt>
                <c:pt idx="6">
                  <c:v>0.22400000000000003</c:v>
                </c:pt>
                <c:pt idx="7">
                  <c:v>0.21099999999999997</c:v>
                </c:pt>
                <c:pt idx="8">
                  <c:v>0.20400000000000007</c:v>
                </c:pt>
                <c:pt idx="9">
                  <c:v>0.18404494799999993</c:v>
                </c:pt>
                <c:pt idx="10">
                  <c:v>0.23574986100000012</c:v>
                </c:pt>
                <c:pt idx="11">
                  <c:v>0.227034075</c:v>
                </c:pt>
                <c:pt idx="12">
                  <c:v>0.25741651399999999</c:v>
                </c:pt>
                <c:pt idx="13">
                  <c:v>0.26678255100000003</c:v>
                </c:pt>
                <c:pt idx="14">
                  <c:v>0.24877211930000004</c:v>
                </c:pt>
                <c:pt idx="15">
                  <c:v>0.24350489469999992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57C-A7B0-EB05262120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775327648"/>
        <c:axId val="775301248"/>
      </c:barChart>
      <c:catAx>
        <c:axId val="775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01248"/>
        <c:crosses val="autoZero"/>
        <c:auto val="1"/>
        <c:lblAlgn val="ctr"/>
        <c:lblOffset val="100"/>
        <c:noMultiLvlLbl val="0"/>
      </c:catAx>
      <c:valAx>
        <c:axId val="7753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GDP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r_data!$J$1</c:f>
              <c:strCache>
                <c:ptCount val="1"/>
                <c:pt idx="0">
                  <c:v>col_gdp_growth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r_data!$J$2:$J$17</c:f>
              <c:numCache>
                <c:formatCode>0.0%</c:formatCode>
                <c:ptCount val="16"/>
                <c:pt idx="0">
                  <c:v>3.2834461861654063E-2</c:v>
                </c:pt>
                <c:pt idx="1">
                  <c:v>1.1396486454806176E-2</c:v>
                </c:pt>
                <c:pt idx="2">
                  <c:v>4.4946589707092199E-2</c:v>
                </c:pt>
                <c:pt idx="3">
                  <c:v>6.9478919817355544E-2</c:v>
                </c:pt>
                <c:pt idx="4">
                  <c:v>3.9126357671611434E-2</c:v>
                </c:pt>
                <c:pt idx="5">
                  <c:v>5.1339935199567144E-2</c:v>
                </c:pt>
                <c:pt idx="6">
                  <c:v>4.4990300011097162E-2</c:v>
                </c:pt>
                <c:pt idx="7">
                  <c:v>2.9559013752752383E-2</c:v>
                </c:pt>
                <c:pt idx="8">
                  <c:v>2.0873825016279435E-2</c:v>
                </c:pt>
                <c:pt idx="9">
                  <c:v>1.3593608678874602E-2</c:v>
                </c:pt>
                <c:pt idx="10">
                  <c:v>2.5643242827770418E-2</c:v>
                </c:pt>
                <c:pt idx="11">
                  <c:v>3.1868553924553344E-2</c:v>
                </c:pt>
                <c:pt idx="12">
                  <c:v>-7.1859141376085955E-2</c:v>
                </c:pt>
                <c:pt idx="13">
                  <c:v>0.10801198190487837</c:v>
                </c:pt>
                <c:pt idx="14">
                  <c:v>7.2888838865514005E-2</c:v>
                </c:pt>
                <c:pt idx="15">
                  <c:v>6.1218132207985221E-3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3F2-9AB8-E8D4C1ADD1A7}"/>
            </c:ext>
          </c:extLst>
        </c:ser>
        <c:ser>
          <c:idx val="1"/>
          <c:order val="1"/>
          <c:tx>
            <c:strRef>
              <c:f>r_data!$K$1</c:f>
              <c:strCache>
                <c:ptCount val="1"/>
                <c:pt idx="0">
                  <c:v>oecd_gdp_growth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r_data!$K$2:$K$17</c:f>
              <c:numCache>
                <c:formatCode>0.0%</c:formatCode>
                <c:ptCount val="16"/>
                <c:pt idx="0">
                  <c:v>3.8509949194798221E-3</c:v>
                </c:pt>
                <c:pt idx="1">
                  <c:v>-3.3972493503999002E-2</c:v>
                </c:pt>
                <c:pt idx="2">
                  <c:v>2.9689877958700039E-2</c:v>
                </c:pt>
                <c:pt idx="3">
                  <c:v>1.8787340093445293E-2</c:v>
                </c:pt>
                <c:pt idx="4">
                  <c:v>1.3931159110521563E-2</c:v>
                </c:pt>
                <c:pt idx="5">
                  <c:v>1.6090797804848789E-2</c:v>
                </c:pt>
                <c:pt idx="6">
                  <c:v>2.1765427800931603E-2</c:v>
                </c:pt>
                <c:pt idx="7">
                  <c:v>2.5020743619814212E-2</c:v>
                </c:pt>
                <c:pt idx="8">
                  <c:v>1.851356326057485E-2</c:v>
                </c:pt>
                <c:pt idx="9">
                  <c:v>2.5861054734489741E-2</c:v>
                </c:pt>
                <c:pt idx="10">
                  <c:v>2.3438286395450314E-2</c:v>
                </c:pt>
                <c:pt idx="11">
                  <c:v>1.7994373215387327E-2</c:v>
                </c:pt>
                <c:pt idx="12">
                  <c:v>-3.9533485590135364E-2</c:v>
                </c:pt>
                <c:pt idx="13">
                  <c:v>5.7146520613967633E-2</c:v>
                </c:pt>
                <c:pt idx="14">
                  <c:v>2.7783512217205208E-2</c:v>
                </c:pt>
                <c:pt idx="15">
                  <c:v>1.6665353856598175E-2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2-43F2-9AB8-E8D4C1ADD1A7}"/>
            </c:ext>
          </c:extLst>
        </c:ser>
        <c:ser>
          <c:idx val="2"/>
          <c:order val="2"/>
          <c:tx>
            <c:strRef>
              <c:f>r_data!$L$1</c:f>
              <c:strCache>
                <c:ptCount val="1"/>
                <c:pt idx="0">
                  <c:v>italy_gdp_growth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r_data!$L$2:$L$17</c:f>
              <c:numCache>
                <c:formatCode>0.0%</c:formatCode>
                <c:ptCount val="16"/>
                <c:pt idx="0">
                  <c:v>-9.6201284057929604E-3</c:v>
                </c:pt>
                <c:pt idx="1">
                  <c:v>-5.2809372082931016E-2</c:v>
                </c:pt>
                <c:pt idx="2">
                  <c:v>1.7132958391692155E-2</c:v>
                </c:pt>
                <c:pt idx="3">
                  <c:v>7.073333470344334E-3</c:v>
                </c:pt>
                <c:pt idx="4">
                  <c:v>-2.9809057682377182E-2</c:v>
                </c:pt>
                <c:pt idx="5">
                  <c:v>-1.8410654508824842E-2</c:v>
                </c:pt>
                <c:pt idx="6">
                  <c:v>-4.5475423638308143E-5</c:v>
                </c:pt>
                <c:pt idx="7">
                  <c:v>7.7830435071657433E-3</c:v>
                </c:pt>
                <c:pt idx="8">
                  <c:v>1.2934627315590808E-2</c:v>
                </c:pt>
                <c:pt idx="9">
                  <c:v>1.6678590410685645E-2</c:v>
                </c:pt>
                <c:pt idx="10">
                  <c:v>9.2581094101273909E-3</c:v>
                </c:pt>
                <c:pt idx="11">
                  <c:v>4.831983165971554E-3</c:v>
                </c:pt>
                <c:pt idx="12">
                  <c:v>-8.9741921206069719E-2</c:v>
                </c:pt>
                <c:pt idx="13">
                  <c:v>8.3102399077016997E-2</c:v>
                </c:pt>
                <c:pt idx="14">
                  <c:v>3.9858974425165838E-2</c:v>
                </c:pt>
                <c:pt idx="15">
                  <c:v>9.2069221376027688E-3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2-43F2-9AB8-E8D4C1AD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69407"/>
        <c:axId val="2105070847"/>
      </c:lineChart>
      <c:catAx>
        <c:axId val="21050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0847"/>
        <c:crosses val="autoZero"/>
        <c:auto val="1"/>
        <c:lblAlgn val="ctr"/>
        <c:lblOffset val="100"/>
        <c:noMultiLvlLbl val="0"/>
      </c:catAx>
      <c:valAx>
        <c:axId val="210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r_data!$M$1</c:f>
              <c:strCache>
                <c:ptCount val="1"/>
                <c:pt idx="0">
                  <c:v>colombia_inflation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r_data!$M$2:$M$17</c:f>
              <c:numCache>
                <c:formatCode>0.0%</c:formatCode>
                <c:ptCount val="16"/>
                <c:pt idx="0">
                  <c:v>7.6700000000000004E-2</c:v>
                </c:pt>
                <c:pt idx="1">
                  <c:v>0.02</c:v>
                </c:pt>
                <c:pt idx="2">
                  <c:v>3.1699999999999999E-2</c:v>
                </c:pt>
                <c:pt idx="3">
                  <c:v>3.73E-2</c:v>
                </c:pt>
                <c:pt idx="4">
                  <c:v>2.4399999999999998E-2</c:v>
                </c:pt>
                <c:pt idx="5">
                  <c:v>1.9400000000000001E-2</c:v>
                </c:pt>
                <c:pt idx="6">
                  <c:v>3.6600000000000001E-2</c:v>
                </c:pt>
                <c:pt idx="7">
                  <c:v>6.7699999999999996E-2</c:v>
                </c:pt>
                <c:pt idx="8">
                  <c:v>5.7500000000000002E-2</c:v>
                </c:pt>
                <c:pt idx="9">
                  <c:v>4.0899999999999999E-2</c:v>
                </c:pt>
                <c:pt idx="10">
                  <c:v>3.1800000000000002E-2</c:v>
                </c:pt>
                <c:pt idx="11">
                  <c:v>3.7999999999999999E-2</c:v>
                </c:pt>
                <c:pt idx="12">
                  <c:v>1.61E-2</c:v>
                </c:pt>
                <c:pt idx="13">
                  <c:v>5.62E-2</c:v>
                </c:pt>
                <c:pt idx="14">
                  <c:v>0.13119999999999998</c:v>
                </c:pt>
                <c:pt idx="15">
                  <c:v>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C51-AA34-E2E5ACA02482}"/>
            </c:ext>
          </c:extLst>
        </c:ser>
        <c:ser>
          <c:idx val="1"/>
          <c:order val="1"/>
          <c:tx>
            <c:strRef>
              <c:f>r_data!$N$1</c:f>
              <c:strCache>
                <c:ptCount val="1"/>
                <c:pt idx="0">
                  <c:v>italy_inflation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r_data!$N$2:$N$17</c:f>
              <c:numCache>
                <c:formatCode>0.0%</c:formatCode>
                <c:ptCount val="16"/>
                <c:pt idx="0">
                  <c:v>3.3478325840102199E-2</c:v>
                </c:pt>
                <c:pt idx="1">
                  <c:v>7.7476813138738099E-3</c:v>
                </c:pt>
                <c:pt idx="2">
                  <c:v>1.5255160211824801E-2</c:v>
                </c:pt>
                <c:pt idx="3">
                  <c:v>2.7806327287932298E-2</c:v>
                </c:pt>
                <c:pt idx="4">
                  <c:v>3.0413633322677498E-2</c:v>
                </c:pt>
                <c:pt idx="5">
                  <c:v>1.2199934227430599E-2</c:v>
                </c:pt>
                <c:pt idx="6">
                  <c:v>2.4104742982675601E-3</c:v>
                </c:pt>
                <c:pt idx="7">
                  <c:v>3.8790399657973295E-4</c:v>
                </c:pt>
                <c:pt idx="8">
                  <c:v>-9.4016656915749998E-4</c:v>
                </c:pt>
                <c:pt idx="9">
                  <c:v>1.22653316645812E-2</c:v>
                </c:pt>
                <c:pt idx="10">
                  <c:v>1.1374876360039098E-2</c:v>
                </c:pt>
                <c:pt idx="11">
                  <c:v>6.1124694376530394E-3</c:v>
                </c:pt>
                <c:pt idx="12">
                  <c:v>-1.3770757391651E-3</c:v>
                </c:pt>
                <c:pt idx="13">
                  <c:v>1.8737832576248101E-2</c:v>
                </c:pt>
                <c:pt idx="14">
                  <c:v>8.2012899116171795E-2</c:v>
                </c:pt>
                <c:pt idx="15">
                  <c:v>5.6221944219590106E-2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C51-AA34-E2E5ACA02482}"/>
            </c:ext>
          </c:extLst>
        </c:ser>
        <c:ser>
          <c:idx val="2"/>
          <c:order val="2"/>
          <c:tx>
            <c:strRef>
              <c:f>r_data!$O$1</c:f>
              <c:strCache>
                <c:ptCount val="1"/>
                <c:pt idx="0">
                  <c:v>oecd_inflation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r_data!$A$2:$A$17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r_data!$O$2:$O$17</c:f>
              <c:numCache>
                <c:formatCode>0.0%</c:formatCode>
                <c:ptCount val="16"/>
                <c:pt idx="0">
                  <c:v>4.1140702203381598E-2</c:v>
                </c:pt>
                <c:pt idx="1">
                  <c:v>1.1045771117539101E-2</c:v>
                </c:pt>
                <c:pt idx="2">
                  <c:v>1.8073523056609798E-2</c:v>
                </c:pt>
                <c:pt idx="3">
                  <c:v>3.3742975943252151E-2</c:v>
                </c:pt>
                <c:pt idx="4">
                  <c:v>2.5294552091577254E-2</c:v>
                </c:pt>
                <c:pt idx="5">
                  <c:v>1.451565263983785E-2</c:v>
                </c:pt>
                <c:pt idx="6">
                  <c:v>6.2451731108656896E-3</c:v>
                </c:pt>
                <c:pt idx="7">
                  <c:v>3.3870569541016747E-3</c:v>
                </c:pt>
                <c:pt idx="8">
                  <c:v>4.4325815756578301E-3</c:v>
                </c:pt>
                <c:pt idx="9">
                  <c:v>1.8226433605906252E-2</c:v>
                </c:pt>
                <c:pt idx="10">
                  <c:v>1.932468122863595E-2</c:v>
                </c:pt>
                <c:pt idx="11">
                  <c:v>1.740712678701805E-2</c:v>
                </c:pt>
                <c:pt idx="12">
                  <c:v>7.3285164517585995E-3</c:v>
                </c:pt>
                <c:pt idx="13">
                  <c:v>2.81528854435832E-2</c:v>
                </c:pt>
                <c:pt idx="14">
                  <c:v>8.2380324069718597E-2</c:v>
                </c:pt>
                <c:pt idx="15">
                  <c:v>5.6776786261542894E-2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9-4C51-AA34-E2E5ACA0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69407"/>
        <c:axId val="2105070847"/>
      </c:lineChart>
      <c:catAx>
        <c:axId val="21050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0847"/>
        <c:crosses val="autoZero"/>
        <c:auto val="1"/>
        <c:lblAlgn val="ctr"/>
        <c:lblOffset val="100"/>
        <c:noMultiLvlLbl val="0"/>
      </c:catAx>
      <c:valAx>
        <c:axId val="210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gdp!$E$1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gdp!$A$2:$A$65</c15:sqref>
                  </c15:fullRef>
                </c:ext>
              </c:extLst>
              <c:f>gdp!$A$49:$A$65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gdp!$E$2:$E$65</c15:sqref>
                  </c15:fullRef>
                </c:ext>
              </c:extLst>
              <c:f>gdp!$E$49:$E$65</c:f>
              <c:numCache>
                <c:formatCode>0.0%</c:formatCode>
                <c:ptCount val="17"/>
                <c:pt idx="0">
                  <c:v>6.738194690909749E-2</c:v>
                </c:pt>
                <c:pt idx="1">
                  <c:v>3.2834461861654063E-2</c:v>
                </c:pt>
                <c:pt idx="2">
                  <c:v>1.1396486454806176E-2</c:v>
                </c:pt>
                <c:pt idx="3">
                  <c:v>4.4946589707092199E-2</c:v>
                </c:pt>
                <c:pt idx="4">
                  <c:v>6.9478919817355544E-2</c:v>
                </c:pt>
                <c:pt idx="5">
                  <c:v>3.9126357671611434E-2</c:v>
                </c:pt>
                <c:pt idx="6">
                  <c:v>5.1339935199567144E-2</c:v>
                </c:pt>
                <c:pt idx="7">
                  <c:v>4.4990300011097162E-2</c:v>
                </c:pt>
                <c:pt idx="8">
                  <c:v>2.9559013752752383E-2</c:v>
                </c:pt>
                <c:pt idx="9">
                  <c:v>2.0873825016279435E-2</c:v>
                </c:pt>
                <c:pt idx="10">
                  <c:v>1.3593608678874602E-2</c:v>
                </c:pt>
                <c:pt idx="11">
                  <c:v>2.5643242827770418E-2</c:v>
                </c:pt>
                <c:pt idx="12">
                  <c:v>3.1868553924553344E-2</c:v>
                </c:pt>
                <c:pt idx="13">
                  <c:v>-7.1859141376085955E-2</c:v>
                </c:pt>
                <c:pt idx="14">
                  <c:v>0.10801198190487837</c:v>
                </c:pt>
                <c:pt idx="15">
                  <c:v>7.2888838865514005E-2</c:v>
                </c:pt>
                <c:pt idx="16">
                  <c:v>6.1218132207985221E-3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A66-BBC6-1082ECAED748}"/>
            </c:ext>
          </c:extLst>
        </c:ser>
        <c:ser>
          <c:idx val="1"/>
          <c:order val="1"/>
          <c:tx>
            <c:strRef>
              <c:f>gdp!$F$1</c:f>
              <c:strCache>
                <c:ptCount val="1"/>
                <c:pt idx="0">
                  <c:v>OECD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gdp!$A$2:$A$65</c15:sqref>
                  </c15:fullRef>
                </c:ext>
              </c:extLst>
              <c:f>gdp!$A$49:$A$65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gdp!$F$2:$F$65</c15:sqref>
                  </c15:fullRef>
                </c:ext>
              </c:extLst>
              <c:f>gdp!$F$49:$F$65</c:f>
              <c:numCache>
                <c:formatCode>0.0%</c:formatCode>
                <c:ptCount val="17"/>
                <c:pt idx="0">
                  <c:v>2.5952280375789227E-2</c:v>
                </c:pt>
                <c:pt idx="1">
                  <c:v>3.8509949194798221E-3</c:v>
                </c:pt>
                <c:pt idx="2">
                  <c:v>-3.3972493503999002E-2</c:v>
                </c:pt>
                <c:pt idx="3">
                  <c:v>2.9689877958700039E-2</c:v>
                </c:pt>
                <c:pt idx="4">
                  <c:v>1.8787340093445293E-2</c:v>
                </c:pt>
                <c:pt idx="5">
                  <c:v>1.3931159110521563E-2</c:v>
                </c:pt>
                <c:pt idx="6">
                  <c:v>1.6090797804848789E-2</c:v>
                </c:pt>
                <c:pt idx="7">
                  <c:v>2.1765427800931603E-2</c:v>
                </c:pt>
                <c:pt idx="8">
                  <c:v>2.5020743619814212E-2</c:v>
                </c:pt>
                <c:pt idx="9">
                  <c:v>1.851356326057485E-2</c:v>
                </c:pt>
                <c:pt idx="10">
                  <c:v>2.5861054734489741E-2</c:v>
                </c:pt>
                <c:pt idx="11">
                  <c:v>2.3438286395450314E-2</c:v>
                </c:pt>
                <c:pt idx="12">
                  <c:v>1.7994373215387327E-2</c:v>
                </c:pt>
                <c:pt idx="13">
                  <c:v>-3.9533485590135364E-2</c:v>
                </c:pt>
                <c:pt idx="14">
                  <c:v>5.7146520613967633E-2</c:v>
                </c:pt>
                <c:pt idx="15">
                  <c:v>2.7783512217205208E-2</c:v>
                </c:pt>
                <c:pt idx="16">
                  <c:v>1.6665353856598175E-2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A66-BBC6-1082ECAED748}"/>
            </c:ext>
          </c:extLst>
        </c:ser>
        <c:ser>
          <c:idx val="2"/>
          <c:order val="2"/>
          <c:tx>
            <c:strRef>
              <c:f>gdp!$G$1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gdp!$A$2:$A$65</c15:sqref>
                  </c15:fullRef>
                </c:ext>
              </c:extLst>
              <c:f>gdp!$A$49:$A$65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gdp!$G$2:$G$65</c15:sqref>
                  </c15:fullRef>
                </c:ext>
              </c:extLst>
              <c:f>gdp!$G$49:$G$65</c:f>
              <c:numCache>
                <c:formatCode>0.0%</c:formatCode>
                <c:ptCount val="17"/>
                <c:pt idx="0">
                  <c:v>1.487072980367854E-2</c:v>
                </c:pt>
                <c:pt idx="1">
                  <c:v>-9.6201284057929604E-3</c:v>
                </c:pt>
                <c:pt idx="2">
                  <c:v>-5.2809372082931016E-2</c:v>
                </c:pt>
                <c:pt idx="3">
                  <c:v>1.7132958391692155E-2</c:v>
                </c:pt>
                <c:pt idx="4">
                  <c:v>7.073333470344334E-3</c:v>
                </c:pt>
                <c:pt idx="5">
                  <c:v>-2.9809057682377182E-2</c:v>
                </c:pt>
                <c:pt idx="6">
                  <c:v>-1.8410654508824842E-2</c:v>
                </c:pt>
                <c:pt idx="7">
                  <c:v>-4.5475423638308143E-5</c:v>
                </c:pt>
                <c:pt idx="8">
                  <c:v>7.7830435071657433E-3</c:v>
                </c:pt>
                <c:pt idx="9">
                  <c:v>1.2934627315590808E-2</c:v>
                </c:pt>
                <c:pt idx="10">
                  <c:v>1.6678590410685645E-2</c:v>
                </c:pt>
                <c:pt idx="11">
                  <c:v>9.2581094101273909E-3</c:v>
                </c:pt>
                <c:pt idx="12">
                  <c:v>4.831983165971554E-3</c:v>
                </c:pt>
                <c:pt idx="13">
                  <c:v>-8.9741921206069719E-2</c:v>
                </c:pt>
                <c:pt idx="14">
                  <c:v>8.3102399077016997E-2</c:v>
                </c:pt>
                <c:pt idx="15">
                  <c:v>3.9858974425165838E-2</c:v>
                </c:pt>
                <c:pt idx="16">
                  <c:v>9.2069221376027688E-3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8-4A66-BBC6-1082ECAE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37311"/>
        <c:axId val="1510135391"/>
      </c:lineChart>
      <c:catAx>
        <c:axId val="15101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5391"/>
        <c:crosses val="autoZero"/>
        <c:auto val="1"/>
        <c:lblAlgn val="ctr"/>
        <c:lblOffset val="100"/>
        <c:noMultiLvlLbl val="0"/>
      </c:catAx>
      <c:valAx>
        <c:axId val="15101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1</xdr:row>
      <xdr:rowOff>121920</xdr:rowOff>
    </xdr:from>
    <xdr:to>
      <xdr:col>28</xdr:col>
      <xdr:colOff>68580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85507-2FCC-58C3-8EBE-603C20C7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6</xdr:row>
      <xdr:rowOff>91440</xdr:rowOff>
    </xdr:from>
    <xdr:to>
      <xdr:col>10</xdr:col>
      <xdr:colOff>552450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D7298-5DA5-016F-124A-8F13A354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655320</xdr:colOff>
      <xdr:row>6</xdr:row>
      <xdr:rowOff>60960</xdr:rowOff>
    </xdr:from>
    <xdr:to>
      <xdr:col>17</xdr:col>
      <xdr:colOff>533400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5FB10-6249-4CC8-B2A9-3D1E3A32E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44</xdr:row>
      <xdr:rowOff>41910</xdr:rowOff>
    </xdr:from>
    <xdr:to>
      <xdr:col>16</xdr:col>
      <xdr:colOff>586740</xdr:colOff>
      <xdr:row>59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AC51-D0F2-A255-F6BA-3BEEAC8A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rep.gov.co/es/estadisticas/inflacion-total-y-meta" TargetMode="External"/><Relationship Id="rId2" Type="http://schemas.openxmlformats.org/officeDocument/2006/relationships/hyperlink" Target="https://www.banrep.gov.co/es/estadisticas/salarios" TargetMode="External"/><Relationship Id="rId1" Type="http://schemas.openxmlformats.org/officeDocument/2006/relationships/hyperlink" Target="https://www.dane.gov.co/index.php/estadisticas-por-tema/pobreza-y-condiciones-de-vida/calidad-de-vida-ecv" TargetMode="External"/><Relationship Id="rId5" Type="http://schemas.openxmlformats.org/officeDocument/2006/relationships/hyperlink" Target="https://data.worldbank.org/indicator/FP.CPI.TOTL.ZG" TargetMode="External"/><Relationship Id="rId4" Type="http://schemas.openxmlformats.org/officeDocument/2006/relationships/hyperlink" Target="https://data.worldbank.org/indicator/NY.GDP.MKTP.KD?locations=1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CF5-20E6-44CA-86FF-E427EF7F66E2}">
  <dimension ref="A1:P20"/>
  <sheetViews>
    <sheetView workbookViewId="0">
      <selection activeCell="AE13" sqref="AE13"/>
    </sheetView>
  </sheetViews>
  <sheetFormatPr defaultRowHeight="13.8"/>
  <cols>
    <col min="8" max="8" width="12" customWidth="1"/>
  </cols>
  <sheetData>
    <row r="1" spans="1:16">
      <c r="A1" t="s">
        <v>30</v>
      </c>
      <c r="B1" t="s">
        <v>32</v>
      </c>
      <c r="C1" t="s">
        <v>42</v>
      </c>
      <c r="D1" t="s">
        <v>33</v>
      </c>
      <c r="E1" t="s">
        <v>34</v>
      </c>
      <c r="F1" t="s">
        <v>35</v>
      </c>
      <c r="G1" t="s">
        <v>36</v>
      </c>
      <c r="H1" t="s">
        <v>39</v>
      </c>
      <c r="I1" t="s">
        <v>37</v>
      </c>
      <c r="J1" t="s">
        <v>38</v>
      </c>
      <c r="K1" t="s">
        <v>49</v>
      </c>
      <c r="L1" t="s">
        <v>50</v>
      </c>
      <c r="M1" t="s">
        <v>51</v>
      </c>
      <c r="N1" t="s">
        <v>56</v>
      </c>
      <c r="O1" t="s">
        <v>57</v>
      </c>
      <c r="P1" t="s">
        <v>58</v>
      </c>
    </row>
    <row r="2" spans="1:16">
      <c r="A2" t="str">
        <f>+"12"&amp;B2*1</f>
        <v>122007</v>
      </c>
      <c r="B2">
        <v>2007</v>
      </c>
      <c r="C2">
        <f>+_xlfn.XLOOKUP(A2,home_prices!B:B,home_prices!E:E,"")</f>
        <v>106.87559381199701</v>
      </c>
      <c r="G2" s="30">
        <f>+_xlfn.XLOOKUP(A2,cpi_inflation!B:B,cpi_inflation!F:F,"")</f>
        <v>5.6900000000000006E-2</v>
      </c>
      <c r="H2" s="32">
        <f>+_xlfn.XLOOKUP(B2,wages!B:B,wages!C:C,"")</f>
        <v>433700</v>
      </c>
      <c r="I2" s="30">
        <f>+_xlfn.XLOOKUP(B2,wages!B:B,wages!D:D,"")</f>
        <v>6.2990196078431371E-2</v>
      </c>
      <c r="K2" s="40">
        <f>+_xlfn.XLOOKUP($B2,gdp!$A:$A,gdp!E:E,"")</f>
        <v>6.738194690909749E-2</v>
      </c>
      <c r="L2" s="40">
        <f>+_xlfn.XLOOKUP($B2,gdp!$A:$A,gdp!F:F,"")</f>
        <v>2.5952280375789227E-2</v>
      </c>
      <c r="M2" s="40">
        <f>+_xlfn.XLOOKUP($B2,gdp!$A:$A,gdp!G:G,"")</f>
        <v>1.487072980367854E-2</v>
      </c>
      <c r="N2" s="30">
        <f>+G2</f>
        <v>5.6900000000000006E-2</v>
      </c>
      <c r="O2" s="30">
        <f>+_xlfn.XLOOKUP(aux_data!$B2,cpi_inflation_world!$A:$A,cpi_inflation_world!F:F,"")</f>
        <v>1.8297411220240301E-2</v>
      </c>
      <c r="P2" s="30">
        <f>+_xlfn.XLOOKUP(aux_data!$B2,cpi_inflation_world!$A:$A,cpi_inflation_world!G:G,"")</f>
        <v>2.4847043881287102E-2</v>
      </c>
    </row>
    <row r="3" spans="1:16">
      <c r="A3" t="str">
        <f>+"12"&amp;B3*1</f>
        <v>122008</v>
      </c>
      <c r="B3">
        <v>2008</v>
      </c>
      <c r="C3">
        <f>+_xlfn.XLOOKUP(A3,home_prices!B:B,home_prices!E:E,"")</f>
        <v>107.64499140425001</v>
      </c>
      <c r="D3" s="41">
        <f>+_xlfn.XLOOKUP(B3,type_of_home_ownership!$B:$B,type_of_home_ownership!$C:$C,"")/100</f>
        <v>0.44900000000000001</v>
      </c>
      <c r="E3" s="41">
        <f>+_xlfn.XLOOKUP(B3,type_of_home_ownership!$B:$B,type_of_home_ownership!$E:$E,"")/100</f>
        <v>0.316</v>
      </c>
      <c r="F3" s="41">
        <f>1-D3-E3</f>
        <v>0.23499999999999993</v>
      </c>
      <c r="G3" s="30">
        <f>+_xlfn.XLOOKUP(A3,cpi_inflation!B:B,cpi_inflation!F:F,"")</f>
        <v>7.6700000000000004E-2</v>
      </c>
      <c r="H3" s="32">
        <f>+_xlfn.XLOOKUP(B3,wages!B:B,wages!C:C,"")</f>
        <v>461500</v>
      </c>
      <c r="I3" s="30">
        <f>+_xlfn.XLOOKUP(B3,wages!B:B,wages!D:D,"")</f>
        <v>6.4099608023979737E-2</v>
      </c>
      <c r="J3" s="31">
        <f t="shared" ref="J3:J18" si="0">+I3-G2</f>
        <v>7.1996080239797311E-3</v>
      </c>
      <c r="K3" s="40">
        <f>+_xlfn.XLOOKUP($B3,gdp!$A:$A,gdp!E:E,"")</f>
        <v>3.2834461861654063E-2</v>
      </c>
      <c r="L3" s="40">
        <f>+_xlfn.XLOOKUP($B3,gdp!$A:$A,gdp!F:F,"")</f>
        <v>3.8509949194798221E-3</v>
      </c>
      <c r="M3" s="40">
        <f>+_xlfn.XLOOKUP($B3,gdp!$A:$A,gdp!G:G,"")</f>
        <v>-9.6201284057929604E-3</v>
      </c>
      <c r="N3" s="30">
        <f t="shared" ref="N3:N18" si="1">+G3</f>
        <v>7.6700000000000004E-2</v>
      </c>
      <c r="O3" s="30">
        <f>+_xlfn.XLOOKUP(aux_data!$B3,cpi_inflation_world!$A:$A,cpi_inflation_world!F:F,"")</f>
        <v>3.3478325840102199E-2</v>
      </c>
      <c r="P3" s="30">
        <f>+_xlfn.XLOOKUP(aux_data!$B3,cpi_inflation_world!$A:$A,cpi_inflation_world!G:G,"")</f>
        <v>4.1140702203381598E-2</v>
      </c>
    </row>
    <row r="4" spans="1:16">
      <c r="A4" t="str">
        <f t="shared" ref="A4:A18" si="2">+"12"&amp;B4*1</f>
        <v>122009</v>
      </c>
      <c r="B4">
        <v>2009</v>
      </c>
      <c r="C4">
        <f>+_xlfn.XLOOKUP(A4,home_prices!B:B,home_prices!E:E,"")</f>
        <v>112.629523545078</v>
      </c>
      <c r="D4" s="42">
        <f>+AVERAGE(D3,D6)</f>
        <v>0.4375</v>
      </c>
      <c r="E4" s="42">
        <f>+AVERAGE(E3,E6)</f>
        <v>0.31950000000000001</v>
      </c>
      <c r="F4" s="42">
        <f>+AVERAGE(F3,F6)</f>
        <v>0.24300000000000002</v>
      </c>
      <c r="G4" s="30">
        <f>+_xlfn.XLOOKUP(A4,cpi_inflation!B:B,cpi_inflation!F:F,"")</f>
        <v>0.02</v>
      </c>
      <c r="H4" s="32">
        <f>+_xlfn.XLOOKUP(B4,wages!B:B,wages!C:C,"")</f>
        <v>496900</v>
      </c>
      <c r="I4" s="30">
        <f>+_xlfn.XLOOKUP(B4,wages!B:B,wages!D:D,"")</f>
        <v>7.6706392199350049E-2</v>
      </c>
      <c r="J4" s="31">
        <f t="shared" si="0"/>
        <v>6.3921993500443142E-6</v>
      </c>
      <c r="K4" s="40">
        <f>+_xlfn.XLOOKUP($B4,gdp!$A:$A,gdp!E:E,"")</f>
        <v>1.1396486454806176E-2</v>
      </c>
      <c r="L4" s="40">
        <f>+_xlfn.XLOOKUP($B4,gdp!$A:$A,gdp!F:F,"")</f>
        <v>-3.3972493503999002E-2</v>
      </c>
      <c r="M4" s="40">
        <f>+_xlfn.XLOOKUP($B4,gdp!$A:$A,gdp!G:G,"")</f>
        <v>-5.2809372082931016E-2</v>
      </c>
      <c r="N4" s="30">
        <f t="shared" si="1"/>
        <v>0.02</v>
      </c>
      <c r="O4" s="30">
        <f>+_xlfn.XLOOKUP(aux_data!$B4,cpi_inflation_world!$A:$A,cpi_inflation_world!F:F,"")</f>
        <v>7.7476813138738099E-3</v>
      </c>
      <c r="P4" s="30">
        <f>+_xlfn.XLOOKUP(aux_data!$B4,cpi_inflation_world!$A:$A,cpi_inflation_world!G:G,"")</f>
        <v>1.1045771117539101E-2</v>
      </c>
    </row>
    <row r="5" spans="1:16">
      <c r="A5" t="str">
        <f t="shared" si="2"/>
        <v>122010</v>
      </c>
      <c r="B5">
        <v>2010</v>
      </c>
      <c r="C5">
        <f>+_xlfn.XLOOKUP(A5,home_prices!B:B,home_prices!E:E,"")</f>
        <v>119.45004396634501</v>
      </c>
      <c r="D5" s="42">
        <f>+D4</f>
        <v>0.4375</v>
      </c>
      <c r="E5" s="42">
        <f>+E4</f>
        <v>0.31950000000000001</v>
      </c>
      <c r="F5" s="42">
        <f>+F4</f>
        <v>0.24300000000000002</v>
      </c>
      <c r="G5" s="30">
        <f>+_xlfn.XLOOKUP(A5,cpi_inflation!B:B,cpi_inflation!F:F,"")</f>
        <v>3.1699999999999999E-2</v>
      </c>
      <c r="H5" s="32">
        <f>+_xlfn.XLOOKUP(B5,wages!B:B,wages!C:C,"")</f>
        <v>515000</v>
      </c>
      <c r="I5" s="30">
        <f>+_xlfn.XLOOKUP(B5,wages!B:B,wages!D:D,"")</f>
        <v>3.6425840209297622E-2</v>
      </c>
      <c r="J5" s="31">
        <f t="shared" si="0"/>
        <v>1.6425840209297621E-2</v>
      </c>
      <c r="K5" s="40">
        <f>+_xlfn.XLOOKUP($B5,gdp!$A:$A,gdp!E:E,"")</f>
        <v>4.4946589707092199E-2</v>
      </c>
      <c r="L5" s="40">
        <f>+_xlfn.XLOOKUP($B5,gdp!$A:$A,gdp!F:F,"")</f>
        <v>2.9689877958700039E-2</v>
      </c>
      <c r="M5" s="40">
        <f>+_xlfn.XLOOKUP($B5,gdp!$A:$A,gdp!G:G,"")</f>
        <v>1.7132958391692155E-2</v>
      </c>
      <c r="N5" s="30">
        <f t="shared" si="1"/>
        <v>3.1699999999999999E-2</v>
      </c>
      <c r="O5" s="30">
        <f>+_xlfn.XLOOKUP(aux_data!$B5,cpi_inflation_world!$A:$A,cpi_inflation_world!F:F,"")</f>
        <v>1.5255160211824801E-2</v>
      </c>
      <c r="P5" s="30">
        <f>+_xlfn.XLOOKUP(aux_data!$B5,cpi_inflation_world!$A:$A,cpi_inflation_world!G:G,"")</f>
        <v>1.8073523056609798E-2</v>
      </c>
    </row>
    <row r="6" spans="1:16">
      <c r="A6" t="str">
        <f t="shared" si="2"/>
        <v>122011</v>
      </c>
      <c r="B6">
        <v>2011</v>
      </c>
      <c r="C6">
        <f>+_xlfn.XLOOKUP(A6,home_prices!B:B,home_prices!E:E,"")</f>
        <v>129.61165559820699</v>
      </c>
      <c r="D6" s="41">
        <f>+_xlfn.XLOOKUP(B6,type_of_home_ownership!$B:$B,type_of_home_ownership!$C:$C,"")/100</f>
        <v>0.42599999999999999</v>
      </c>
      <c r="E6" s="41">
        <f>+_xlfn.XLOOKUP(B6,type_of_home_ownership!$B:$B,type_of_home_ownership!$E:$E,"")/100</f>
        <v>0.32299999999999995</v>
      </c>
      <c r="F6" s="41">
        <f>1-D6-E6</f>
        <v>0.25100000000000011</v>
      </c>
      <c r="G6" s="30">
        <f>+_xlfn.XLOOKUP(A6,cpi_inflation!B:B,cpi_inflation!F:F,"")</f>
        <v>3.73E-2</v>
      </c>
      <c r="H6" s="32">
        <f>+_xlfn.XLOOKUP(B6,wages!B:B,wages!C:C,"")</f>
        <v>535600</v>
      </c>
      <c r="I6" s="30">
        <f>+_xlfn.XLOOKUP(B6,wages!B:B,wages!D:D,"")</f>
        <v>4.0000000000000036E-2</v>
      </c>
      <c r="J6" s="31">
        <f t="shared" si="0"/>
        <v>8.3000000000000365E-3</v>
      </c>
      <c r="K6" s="40">
        <f>+_xlfn.XLOOKUP($B6,gdp!$A:$A,gdp!E:E,"")</f>
        <v>6.9478919817355544E-2</v>
      </c>
      <c r="L6" s="40">
        <f>+_xlfn.XLOOKUP($B6,gdp!$A:$A,gdp!F:F,"")</f>
        <v>1.8787340093445293E-2</v>
      </c>
      <c r="M6" s="40">
        <f>+_xlfn.XLOOKUP($B6,gdp!$A:$A,gdp!G:G,"")</f>
        <v>7.073333470344334E-3</v>
      </c>
      <c r="N6" s="30">
        <f t="shared" si="1"/>
        <v>3.73E-2</v>
      </c>
      <c r="O6" s="30">
        <f>+_xlfn.XLOOKUP(aux_data!$B6,cpi_inflation_world!$A:$A,cpi_inflation_world!F:F,"")</f>
        <v>2.7806327287932298E-2</v>
      </c>
      <c r="P6" s="30">
        <f>+_xlfn.XLOOKUP(aux_data!$B6,cpi_inflation_world!$A:$A,cpi_inflation_world!G:G,"")</f>
        <v>3.3742975943252151E-2</v>
      </c>
    </row>
    <row r="7" spans="1:16">
      <c r="A7" t="str">
        <f t="shared" si="2"/>
        <v>122012</v>
      </c>
      <c r="B7">
        <v>2012</v>
      </c>
      <c r="C7">
        <f>+_xlfn.XLOOKUP(A7,home_prices!B:B,home_prices!E:E,"")</f>
        <v>142.103768542534</v>
      </c>
      <c r="D7" s="41">
        <f>+_xlfn.XLOOKUP(B7,type_of_home_ownership!$B:$B,type_of_home_ownership!$C:$C,"")/100</f>
        <v>0.433</v>
      </c>
      <c r="E7" s="41">
        <f>+_xlfn.XLOOKUP(B7,type_of_home_ownership!$B:$B,type_of_home_ownership!$E:$E,"")/100</f>
        <v>0.34399999999999997</v>
      </c>
      <c r="F7" s="41">
        <f t="shared" ref="F7:F18" si="3">1-D7-E7</f>
        <v>0.22299999999999998</v>
      </c>
      <c r="G7" s="30">
        <f>+_xlfn.XLOOKUP(A7,cpi_inflation!B:B,cpi_inflation!F:F,"")</f>
        <v>2.4399999999999998E-2</v>
      </c>
      <c r="H7" s="32">
        <f>+_xlfn.XLOOKUP(B7,wages!B:B,wages!C:C,"")</f>
        <v>566700</v>
      </c>
      <c r="I7" s="30">
        <f>+_xlfn.XLOOKUP(B7,wages!B:B,wages!D:D,"")</f>
        <v>5.8065720687079825E-2</v>
      </c>
      <c r="J7" s="31">
        <f t="shared" si="0"/>
        <v>2.0765720687079825E-2</v>
      </c>
      <c r="K7" s="40">
        <f>+_xlfn.XLOOKUP($B7,gdp!$A:$A,gdp!E:E,"")</f>
        <v>3.9126357671611434E-2</v>
      </c>
      <c r="L7" s="40">
        <f>+_xlfn.XLOOKUP($B7,gdp!$A:$A,gdp!F:F,"")</f>
        <v>1.3931159110521563E-2</v>
      </c>
      <c r="M7" s="40">
        <f>+_xlfn.XLOOKUP($B7,gdp!$A:$A,gdp!G:G,"")</f>
        <v>-2.9809057682377182E-2</v>
      </c>
      <c r="N7" s="30">
        <f t="shared" si="1"/>
        <v>2.4399999999999998E-2</v>
      </c>
      <c r="O7" s="30">
        <f>+_xlfn.XLOOKUP(aux_data!$B7,cpi_inflation_world!$A:$A,cpi_inflation_world!F:F,"")</f>
        <v>3.0413633322677498E-2</v>
      </c>
      <c r="P7" s="30">
        <f>+_xlfn.XLOOKUP(aux_data!$B7,cpi_inflation_world!$A:$A,cpi_inflation_world!G:G,"")</f>
        <v>2.5294552091577254E-2</v>
      </c>
    </row>
    <row r="8" spans="1:16">
      <c r="A8" t="str">
        <f t="shared" si="2"/>
        <v>122013</v>
      </c>
      <c r="B8">
        <v>2013</v>
      </c>
      <c r="C8">
        <f>+_xlfn.XLOOKUP(A8,home_prices!B:B,home_prices!E:E,"")</f>
        <v>155.78257419478399</v>
      </c>
      <c r="D8" s="41">
        <f>+_xlfn.XLOOKUP(B8,type_of_home_ownership!$B:$B,type_of_home_ownership!$C:$C,"")/100</f>
        <v>0.43</v>
      </c>
      <c r="E8" s="41">
        <f>+_xlfn.XLOOKUP(B8,type_of_home_ownership!$B:$B,type_of_home_ownership!$E:$E,"")/100</f>
        <v>0.34799999999999998</v>
      </c>
      <c r="F8" s="41">
        <f t="shared" si="3"/>
        <v>0.22200000000000009</v>
      </c>
      <c r="G8" s="30">
        <f>+_xlfn.XLOOKUP(A8,cpi_inflation!B:B,cpi_inflation!F:F,"")</f>
        <v>1.9400000000000001E-2</v>
      </c>
      <c r="H8" s="32">
        <f>+_xlfn.XLOOKUP(B8,wages!B:B,wages!C:C,"")</f>
        <v>589500</v>
      </c>
      <c r="I8" s="30">
        <f>+_xlfn.XLOOKUP(B8,wages!B:B,wages!D:D,"")</f>
        <v>4.0232927474854518E-2</v>
      </c>
      <c r="J8" s="31">
        <f t="shared" si="0"/>
        <v>1.583292747485452E-2</v>
      </c>
      <c r="K8" s="40">
        <f>+_xlfn.XLOOKUP($B8,gdp!$A:$A,gdp!E:E,"")</f>
        <v>5.1339935199567144E-2</v>
      </c>
      <c r="L8" s="40">
        <f>+_xlfn.XLOOKUP($B8,gdp!$A:$A,gdp!F:F,"")</f>
        <v>1.6090797804848789E-2</v>
      </c>
      <c r="M8" s="40">
        <f>+_xlfn.XLOOKUP($B8,gdp!$A:$A,gdp!G:G,"")</f>
        <v>-1.8410654508824842E-2</v>
      </c>
      <c r="N8" s="30">
        <f t="shared" si="1"/>
        <v>1.9400000000000001E-2</v>
      </c>
      <c r="O8" s="30">
        <f>+_xlfn.XLOOKUP(aux_data!$B8,cpi_inflation_world!$A:$A,cpi_inflation_world!F:F,"")</f>
        <v>1.2199934227430599E-2</v>
      </c>
      <c r="P8" s="30">
        <f>+_xlfn.XLOOKUP(aux_data!$B8,cpi_inflation_world!$A:$A,cpi_inflation_world!G:G,"")</f>
        <v>1.451565263983785E-2</v>
      </c>
    </row>
    <row r="9" spans="1:16">
      <c r="A9" t="str">
        <f t="shared" si="2"/>
        <v>122014</v>
      </c>
      <c r="B9">
        <v>2014</v>
      </c>
      <c r="C9">
        <f>+_xlfn.XLOOKUP(A9,home_prices!B:B,home_prices!E:E,"")</f>
        <v>163.779000589265</v>
      </c>
      <c r="D9" s="41">
        <f>+_xlfn.XLOOKUP(B9,type_of_home_ownership!$B:$B,type_of_home_ownership!$C:$C,"")/100</f>
        <v>0.41399999999999998</v>
      </c>
      <c r="E9" s="41">
        <f>+_xlfn.XLOOKUP(B9,type_of_home_ownership!$B:$B,type_of_home_ownership!$E:$E,"")/100</f>
        <v>0.36200000000000004</v>
      </c>
      <c r="F9" s="41">
        <f t="shared" si="3"/>
        <v>0.22400000000000003</v>
      </c>
      <c r="G9" s="30">
        <f>+_xlfn.XLOOKUP(A9,cpi_inflation!B:B,cpi_inflation!F:F,"")</f>
        <v>3.6600000000000001E-2</v>
      </c>
      <c r="H9" s="32">
        <f>+_xlfn.XLOOKUP(B9,wages!B:B,wages!C:C,"")</f>
        <v>616000</v>
      </c>
      <c r="I9" s="30">
        <f>+_xlfn.XLOOKUP(B9,wages!B:B,wages!D:D,"")</f>
        <v>4.495335029686176E-2</v>
      </c>
      <c r="J9" s="31">
        <f t="shared" si="0"/>
        <v>2.555335029686176E-2</v>
      </c>
      <c r="K9" s="40">
        <f>+_xlfn.XLOOKUP($B9,gdp!$A:$A,gdp!E:E,"")</f>
        <v>4.4990300011097162E-2</v>
      </c>
      <c r="L9" s="40">
        <f>+_xlfn.XLOOKUP($B9,gdp!$A:$A,gdp!F:F,"")</f>
        <v>2.1765427800931603E-2</v>
      </c>
      <c r="M9" s="40">
        <f>+_xlfn.XLOOKUP($B9,gdp!$A:$A,gdp!G:G,"")</f>
        <v>-4.5475423638308143E-5</v>
      </c>
      <c r="N9" s="30">
        <f t="shared" si="1"/>
        <v>3.6600000000000001E-2</v>
      </c>
      <c r="O9" s="30">
        <f>+_xlfn.XLOOKUP(aux_data!$B9,cpi_inflation_world!$A:$A,cpi_inflation_world!F:F,"")</f>
        <v>2.4104742982675601E-3</v>
      </c>
      <c r="P9" s="30">
        <f>+_xlfn.XLOOKUP(aux_data!$B9,cpi_inflation_world!$A:$A,cpi_inflation_world!G:G,"")</f>
        <v>6.2451731108656896E-3</v>
      </c>
    </row>
    <row r="10" spans="1:16">
      <c r="A10" t="str">
        <f t="shared" si="2"/>
        <v>122015</v>
      </c>
      <c r="B10">
        <v>2015</v>
      </c>
      <c r="C10">
        <f>+_xlfn.XLOOKUP(A10,home_prices!B:B,home_prices!E:E,"")</f>
        <v>167.67207702253</v>
      </c>
      <c r="D10" s="41">
        <f>+_xlfn.XLOOKUP(B10,type_of_home_ownership!$B:$B,type_of_home_ownership!$C:$C,"")/100</f>
        <v>0.41600000000000004</v>
      </c>
      <c r="E10" s="41">
        <f>+_xlfn.XLOOKUP(B10,type_of_home_ownership!$B:$B,type_of_home_ownership!$E:$E,"")/100</f>
        <v>0.373</v>
      </c>
      <c r="F10" s="41">
        <f t="shared" si="3"/>
        <v>0.21099999999999997</v>
      </c>
      <c r="G10" s="30">
        <f>+_xlfn.XLOOKUP(A10,cpi_inflation!B:B,cpi_inflation!F:F,"")</f>
        <v>6.7699999999999996E-2</v>
      </c>
      <c r="H10" s="32">
        <f>+_xlfn.XLOOKUP(B10,wages!B:B,wages!C:C,"")</f>
        <v>644350</v>
      </c>
      <c r="I10" s="30">
        <f>+_xlfn.XLOOKUP(B10,wages!B:B,wages!D:D,"")</f>
        <v>4.6022727272727382E-2</v>
      </c>
      <c r="J10" s="31">
        <f t="shared" si="0"/>
        <v>9.4227272727273811E-3</v>
      </c>
      <c r="K10" s="40">
        <f>+_xlfn.XLOOKUP($B10,gdp!$A:$A,gdp!E:E,"")</f>
        <v>2.9559013752752383E-2</v>
      </c>
      <c r="L10" s="40">
        <f>+_xlfn.XLOOKUP($B10,gdp!$A:$A,gdp!F:F,"")</f>
        <v>2.5020743619814212E-2</v>
      </c>
      <c r="M10" s="40">
        <f>+_xlfn.XLOOKUP($B10,gdp!$A:$A,gdp!G:G,"")</f>
        <v>7.7830435071657433E-3</v>
      </c>
      <c r="N10" s="30">
        <f t="shared" si="1"/>
        <v>6.7699999999999996E-2</v>
      </c>
      <c r="O10" s="30">
        <f>+_xlfn.XLOOKUP(aux_data!$B10,cpi_inflation_world!$A:$A,cpi_inflation_world!F:F,"")</f>
        <v>3.8790399657973295E-4</v>
      </c>
      <c r="P10" s="30">
        <f>+_xlfn.XLOOKUP(aux_data!$B10,cpi_inflation_world!$A:$A,cpi_inflation_world!G:G,"")</f>
        <v>3.3870569541016747E-3</v>
      </c>
    </row>
    <row r="11" spans="1:16">
      <c r="A11" t="str">
        <f t="shared" si="2"/>
        <v>122016</v>
      </c>
      <c r="B11">
        <v>2016</v>
      </c>
      <c r="C11">
        <f>+_xlfn.XLOOKUP(A11,home_prices!B:B,home_prices!E:E,"")</f>
        <v>171.06407177139701</v>
      </c>
      <c r="D11" s="41">
        <f>+_xlfn.XLOOKUP(B11,type_of_home_ownership!$B:$B,type_of_home_ownership!$C:$C,"")/100</f>
        <v>0.42799999999999999</v>
      </c>
      <c r="E11" s="41">
        <f>+_xlfn.XLOOKUP(B11,type_of_home_ownership!$B:$B,type_of_home_ownership!$E:$E,"")/100</f>
        <v>0.36799999999999999</v>
      </c>
      <c r="F11" s="41">
        <f t="shared" si="3"/>
        <v>0.20400000000000007</v>
      </c>
      <c r="G11" s="30">
        <f>+_xlfn.XLOOKUP(A11,cpi_inflation!B:B,cpi_inflation!F:F,"")</f>
        <v>5.7500000000000002E-2</v>
      </c>
      <c r="H11" s="32">
        <f>+_xlfn.XLOOKUP(B11,wages!B:B,wages!C:C,"")</f>
        <v>689455</v>
      </c>
      <c r="I11" s="30">
        <f>+_xlfn.XLOOKUP(B11,wages!B:B,wages!D:D,"")</f>
        <v>7.0000775975789464E-2</v>
      </c>
      <c r="J11" s="31">
        <f t="shared" si="0"/>
        <v>2.300775975789468E-3</v>
      </c>
      <c r="K11" s="40">
        <f>+_xlfn.XLOOKUP($B11,gdp!$A:$A,gdp!E:E,"")</f>
        <v>2.0873825016279435E-2</v>
      </c>
      <c r="L11" s="40">
        <f>+_xlfn.XLOOKUP($B11,gdp!$A:$A,gdp!F:F,"")</f>
        <v>1.851356326057485E-2</v>
      </c>
      <c r="M11" s="40">
        <f>+_xlfn.XLOOKUP($B11,gdp!$A:$A,gdp!G:G,"")</f>
        <v>1.2934627315590808E-2</v>
      </c>
      <c r="N11" s="30">
        <f t="shared" si="1"/>
        <v>5.7500000000000002E-2</v>
      </c>
      <c r="O11" s="30">
        <f>+_xlfn.XLOOKUP(aux_data!$B11,cpi_inflation_world!$A:$A,cpi_inflation_world!F:F,"")</f>
        <v>-9.4016656915749998E-4</v>
      </c>
      <c r="P11" s="30">
        <f>+_xlfn.XLOOKUP(aux_data!$B11,cpi_inflation_world!$A:$A,cpi_inflation_world!G:G,"")</f>
        <v>4.4325815756578301E-3</v>
      </c>
    </row>
    <row r="12" spans="1:16">
      <c r="A12" t="str">
        <f t="shared" si="2"/>
        <v>122017</v>
      </c>
      <c r="B12">
        <v>2017</v>
      </c>
      <c r="C12">
        <f>+_xlfn.XLOOKUP(A12,home_prices!B:B,home_prices!E:E,"")</f>
        <v>176.49804964935299</v>
      </c>
      <c r="D12" s="41">
        <f>+_xlfn.XLOOKUP(B12,type_of_home_ownership!$B:$B,type_of_home_ownership!$C:$C,"")/100</f>
        <v>0.42144974200000002</v>
      </c>
      <c r="E12" s="41">
        <f>+_xlfn.XLOOKUP(B12,type_of_home_ownership!$B:$B,type_of_home_ownership!$E:$E,"")/100</f>
        <v>0.39450531</v>
      </c>
      <c r="F12" s="41">
        <f t="shared" si="3"/>
        <v>0.18404494799999993</v>
      </c>
      <c r="G12" s="30">
        <f>+_xlfn.XLOOKUP(A12,cpi_inflation!B:B,cpi_inflation!F:F,"")</f>
        <v>4.0899999999999999E-2</v>
      </c>
      <c r="H12" s="32">
        <f>+_xlfn.XLOOKUP(B12,wages!B:B,wages!C:C,"")</f>
        <v>737717</v>
      </c>
      <c r="I12" s="30">
        <f>+_xlfn.XLOOKUP(B12,wages!B:B,wages!D:D,"")</f>
        <v>7.0000217563147782E-2</v>
      </c>
      <c r="J12" s="31">
        <f t="shared" si="0"/>
        <v>1.2500217563147779E-2</v>
      </c>
      <c r="K12" s="40">
        <f>+_xlfn.XLOOKUP($B12,gdp!$A:$A,gdp!E:E,"")</f>
        <v>1.3593608678874602E-2</v>
      </c>
      <c r="L12" s="40">
        <f>+_xlfn.XLOOKUP($B12,gdp!$A:$A,gdp!F:F,"")</f>
        <v>2.5861054734489741E-2</v>
      </c>
      <c r="M12" s="40">
        <f>+_xlfn.XLOOKUP($B12,gdp!$A:$A,gdp!G:G,"")</f>
        <v>1.6678590410685645E-2</v>
      </c>
      <c r="N12" s="30">
        <f t="shared" si="1"/>
        <v>4.0899999999999999E-2</v>
      </c>
      <c r="O12" s="30">
        <f>+_xlfn.XLOOKUP(aux_data!$B12,cpi_inflation_world!$A:$A,cpi_inflation_world!F:F,"")</f>
        <v>1.22653316645812E-2</v>
      </c>
      <c r="P12" s="30">
        <f>+_xlfn.XLOOKUP(aux_data!$B12,cpi_inflation_world!$A:$A,cpi_inflation_world!G:G,"")</f>
        <v>1.8226433605906252E-2</v>
      </c>
    </row>
    <row r="13" spans="1:16">
      <c r="A13" t="str">
        <f t="shared" si="2"/>
        <v>122018</v>
      </c>
      <c r="B13">
        <v>2018</v>
      </c>
      <c r="C13">
        <f>+_xlfn.XLOOKUP(A13,home_prices!B:B,home_prices!E:E,"")</f>
        <v>181.81014174426801</v>
      </c>
      <c r="D13" s="41">
        <f>+_xlfn.XLOOKUP(B13,type_of_home_ownership!$B:$B,type_of_home_ownership!$C:$C,"")/100</f>
        <v>0.42935682999999997</v>
      </c>
      <c r="E13" s="41">
        <f>+_xlfn.XLOOKUP(B13,type_of_home_ownership!$B:$B,type_of_home_ownership!$E:$E,"")/100</f>
        <v>0.33489330899999997</v>
      </c>
      <c r="F13" s="41">
        <f t="shared" si="3"/>
        <v>0.23574986100000012</v>
      </c>
      <c r="G13" s="30">
        <f>+_xlfn.XLOOKUP(A13,cpi_inflation!B:B,cpi_inflation!F:F,"")</f>
        <v>3.1800000000000002E-2</v>
      </c>
      <c r="H13" s="32">
        <f>+_xlfn.XLOOKUP(B13,wages!B:B,wages!C:C,"")</f>
        <v>781242</v>
      </c>
      <c r="I13" s="30">
        <f>+_xlfn.XLOOKUP(B13,wages!B:B,wages!D:D,"")</f>
        <v>5.8999589273393438E-2</v>
      </c>
      <c r="J13" s="31">
        <f t="shared" si="0"/>
        <v>1.8099589273393439E-2</v>
      </c>
      <c r="K13" s="40">
        <f>+_xlfn.XLOOKUP($B13,gdp!$A:$A,gdp!E:E,"")</f>
        <v>2.5643242827770418E-2</v>
      </c>
      <c r="L13" s="40">
        <f>+_xlfn.XLOOKUP($B13,gdp!$A:$A,gdp!F:F,"")</f>
        <v>2.3438286395450314E-2</v>
      </c>
      <c r="M13" s="40">
        <f>+_xlfn.XLOOKUP($B13,gdp!$A:$A,gdp!G:G,"")</f>
        <v>9.2581094101273909E-3</v>
      </c>
      <c r="N13" s="30">
        <f t="shared" si="1"/>
        <v>3.1800000000000002E-2</v>
      </c>
      <c r="O13" s="30">
        <f>+_xlfn.XLOOKUP(aux_data!$B13,cpi_inflation_world!$A:$A,cpi_inflation_world!F:F,"")</f>
        <v>1.1374876360039098E-2</v>
      </c>
      <c r="P13" s="30">
        <f>+_xlfn.XLOOKUP(aux_data!$B13,cpi_inflation_world!$A:$A,cpi_inflation_world!G:G,"")</f>
        <v>1.932468122863595E-2</v>
      </c>
    </row>
    <row r="14" spans="1:16">
      <c r="A14" t="str">
        <f t="shared" si="2"/>
        <v>122019</v>
      </c>
      <c r="B14">
        <v>2019</v>
      </c>
      <c r="C14">
        <f>+_xlfn.XLOOKUP(A14,home_prices!B:B,home_prices!E:E,"")</f>
        <v>187.47670553117101</v>
      </c>
      <c r="D14" s="41">
        <f>+_xlfn.XLOOKUP(B14,type_of_home_ownership!$B:$B,type_of_home_ownership!$C:$C,"")/100</f>
        <v>0.41559868299999997</v>
      </c>
      <c r="E14" s="41">
        <f>+_xlfn.XLOOKUP(B14,type_of_home_ownership!$B:$B,type_of_home_ownership!$E:$E,"")/100</f>
        <v>0.35736724199999997</v>
      </c>
      <c r="F14" s="41">
        <f t="shared" si="3"/>
        <v>0.227034075</v>
      </c>
      <c r="G14" s="30">
        <f>+_xlfn.XLOOKUP(A14,cpi_inflation!B:B,cpi_inflation!F:F,"")</f>
        <v>3.7999999999999999E-2</v>
      </c>
      <c r="H14" s="32">
        <f>+_xlfn.XLOOKUP(B14,wages!B:B,wages!C:C,"")</f>
        <v>828116</v>
      </c>
      <c r="I14" s="30">
        <f>+_xlfn.XLOOKUP(B14,wages!B:B,wages!D:D,"")</f>
        <v>5.9999334393184167E-2</v>
      </c>
      <c r="J14" s="31">
        <f t="shared" si="0"/>
        <v>2.8199334393184165E-2</v>
      </c>
      <c r="K14" s="40">
        <f>+_xlfn.XLOOKUP($B14,gdp!$A:$A,gdp!E:E,"")</f>
        <v>3.1868553924553344E-2</v>
      </c>
      <c r="L14" s="40">
        <f>+_xlfn.XLOOKUP($B14,gdp!$A:$A,gdp!F:F,"")</f>
        <v>1.7994373215387327E-2</v>
      </c>
      <c r="M14" s="40">
        <f>+_xlfn.XLOOKUP($B14,gdp!$A:$A,gdp!G:G,"")</f>
        <v>4.831983165971554E-3</v>
      </c>
      <c r="N14" s="30">
        <f t="shared" si="1"/>
        <v>3.7999999999999999E-2</v>
      </c>
      <c r="O14" s="30">
        <f>+_xlfn.XLOOKUP(aux_data!$B14,cpi_inflation_world!$A:$A,cpi_inflation_world!F:F,"")</f>
        <v>6.1124694376530394E-3</v>
      </c>
      <c r="P14" s="30">
        <f>+_xlfn.XLOOKUP(aux_data!$B14,cpi_inflation_world!$A:$A,cpi_inflation_world!G:G,"")</f>
        <v>1.740712678701805E-2</v>
      </c>
    </row>
    <row r="15" spans="1:16">
      <c r="A15" t="str">
        <f t="shared" si="2"/>
        <v>122020</v>
      </c>
      <c r="B15">
        <v>2020</v>
      </c>
      <c r="C15">
        <f>+_xlfn.XLOOKUP(A15,home_prices!B:B,home_prices!E:E,"")</f>
        <v>195.60263249189401</v>
      </c>
      <c r="D15" s="41">
        <f>+_xlfn.XLOOKUP(B15,type_of_home_ownership!$B:$B,type_of_home_ownership!$C:$C,"")/100</f>
        <v>0.373147848</v>
      </c>
      <c r="E15" s="41">
        <f>+_xlfn.XLOOKUP(B15,type_of_home_ownership!$B:$B,type_of_home_ownership!$E:$E,"")/100</f>
        <v>0.36943563800000001</v>
      </c>
      <c r="F15" s="41">
        <f t="shared" si="3"/>
        <v>0.25741651399999999</v>
      </c>
      <c r="G15" s="30">
        <f>+_xlfn.XLOOKUP(A15,cpi_inflation!B:B,cpi_inflation!F:F,"")</f>
        <v>1.61E-2</v>
      </c>
      <c r="H15" s="32">
        <f>+_xlfn.XLOOKUP(B15,wages!B:B,wages!C:C,"")</f>
        <v>877803</v>
      </c>
      <c r="I15" s="30">
        <f>+_xlfn.XLOOKUP(B15,wages!B:B,wages!D:D,"")</f>
        <v>6.0000048302411679E-2</v>
      </c>
      <c r="J15" s="31">
        <f t="shared" si="0"/>
        <v>2.200004830241168E-2</v>
      </c>
      <c r="K15" s="40">
        <f>+_xlfn.XLOOKUP($B15,gdp!$A:$A,gdp!E:E,"")</f>
        <v>-7.1859141376085955E-2</v>
      </c>
      <c r="L15" s="40">
        <f>+_xlfn.XLOOKUP($B15,gdp!$A:$A,gdp!F:F,"")</f>
        <v>-3.9533485590135364E-2</v>
      </c>
      <c r="M15" s="40">
        <f>+_xlfn.XLOOKUP($B15,gdp!$A:$A,gdp!G:G,"")</f>
        <v>-8.9741921206069719E-2</v>
      </c>
      <c r="N15" s="30">
        <f t="shared" si="1"/>
        <v>1.61E-2</v>
      </c>
      <c r="O15" s="30">
        <f>+_xlfn.XLOOKUP(aux_data!$B15,cpi_inflation_world!$A:$A,cpi_inflation_world!F:F,"")</f>
        <v>-1.3770757391651E-3</v>
      </c>
      <c r="P15" s="30">
        <f>+_xlfn.XLOOKUP(aux_data!$B15,cpi_inflation_world!$A:$A,cpi_inflation_world!G:G,"")</f>
        <v>7.3285164517585995E-3</v>
      </c>
    </row>
    <row r="16" spans="1:16">
      <c r="A16" t="str">
        <f t="shared" si="2"/>
        <v>122021</v>
      </c>
      <c r="B16">
        <v>2021</v>
      </c>
      <c r="C16">
        <f>+_xlfn.XLOOKUP(A16,home_prices!B:B,home_prices!E:E,"")</f>
        <v>203.50208685209299</v>
      </c>
      <c r="D16" s="41">
        <f>+_xlfn.XLOOKUP(B16,type_of_home_ownership!$B:$B,type_of_home_ownership!$C:$C,"")/100</f>
        <v>0.34691060000000001</v>
      </c>
      <c r="E16" s="41">
        <f>+_xlfn.XLOOKUP(B16,type_of_home_ownership!$B:$B,type_of_home_ownership!$E:$E,"")/100</f>
        <v>0.38630684900000001</v>
      </c>
      <c r="F16" s="41">
        <f t="shared" si="3"/>
        <v>0.26678255100000003</v>
      </c>
      <c r="G16" s="30">
        <f>+_xlfn.XLOOKUP(A16,cpi_inflation!B:B,cpi_inflation!F:F,"")</f>
        <v>5.62E-2</v>
      </c>
      <c r="H16" s="32">
        <f>+_xlfn.XLOOKUP(B16,wages!B:B,wages!C:C,"")</f>
        <v>908526</v>
      </c>
      <c r="I16" s="30">
        <f>+_xlfn.XLOOKUP(B16,wages!B:B,wages!D:D,"")</f>
        <v>3.4999880383183912E-2</v>
      </c>
      <c r="J16" s="31">
        <f t="shared" si="0"/>
        <v>1.8899880383183913E-2</v>
      </c>
      <c r="K16" s="40">
        <f>+_xlfn.XLOOKUP($B16,gdp!$A:$A,gdp!E:E,"")</f>
        <v>0.10801198190487837</v>
      </c>
      <c r="L16" s="40">
        <f>+_xlfn.XLOOKUP($B16,gdp!$A:$A,gdp!F:F,"")</f>
        <v>5.7146520613967633E-2</v>
      </c>
      <c r="M16" s="40">
        <f>+_xlfn.XLOOKUP($B16,gdp!$A:$A,gdp!G:G,"")</f>
        <v>8.3102399077016997E-2</v>
      </c>
      <c r="N16" s="30">
        <f t="shared" si="1"/>
        <v>5.62E-2</v>
      </c>
      <c r="O16" s="30">
        <f>+_xlfn.XLOOKUP(aux_data!$B16,cpi_inflation_world!$A:$A,cpi_inflation_world!F:F,"")</f>
        <v>1.8737832576248101E-2</v>
      </c>
      <c r="P16" s="30">
        <f>+_xlfn.XLOOKUP(aux_data!$B16,cpi_inflation_world!$A:$A,cpi_inflation_world!G:G,"")</f>
        <v>2.81528854435832E-2</v>
      </c>
    </row>
    <row r="17" spans="1:16">
      <c r="A17" t="str">
        <f t="shared" si="2"/>
        <v>122022</v>
      </c>
      <c r="B17">
        <v>2022</v>
      </c>
      <c r="C17">
        <f>+_xlfn.XLOOKUP(A17,home_prices!B:B,home_prices!E:E,"")</f>
        <v>190.847652543799</v>
      </c>
      <c r="D17" s="41">
        <f>+_xlfn.XLOOKUP(B17,type_of_home_ownership!$B:$B,type_of_home_ownership!$C:$C,"")/100</f>
        <v>0.3490292814</v>
      </c>
      <c r="E17" s="41">
        <f>+_xlfn.XLOOKUP(B17,type_of_home_ownership!$B:$B,type_of_home_ownership!$E:$E,"")/100</f>
        <v>0.40219859929999996</v>
      </c>
      <c r="F17" s="41">
        <f t="shared" si="3"/>
        <v>0.24877211930000004</v>
      </c>
      <c r="G17" s="30">
        <f>+_xlfn.XLOOKUP(A17,cpi_inflation!B:B,cpi_inflation!F:F,"")</f>
        <v>0.13119999999999998</v>
      </c>
      <c r="H17" s="32">
        <f>+_xlfn.XLOOKUP(B17,wages!B:B,wages!C:C,"")</f>
        <v>1000000</v>
      </c>
      <c r="I17" s="30">
        <f>+_xlfn.XLOOKUP(B17,wages!B:B,wages!D:D,"")</f>
        <v>0.10068396501586085</v>
      </c>
      <c r="J17" s="31">
        <f t="shared" si="0"/>
        <v>4.4483965015860855E-2</v>
      </c>
      <c r="K17" s="40">
        <f>+_xlfn.XLOOKUP($B17,gdp!$A:$A,gdp!E:E,"")</f>
        <v>7.2888838865514005E-2</v>
      </c>
      <c r="L17" s="40">
        <f>+_xlfn.XLOOKUP($B17,gdp!$A:$A,gdp!F:F,"")</f>
        <v>2.7783512217205208E-2</v>
      </c>
      <c r="M17" s="40">
        <f>+_xlfn.XLOOKUP($B17,gdp!$A:$A,gdp!G:G,"")</f>
        <v>3.9858974425165838E-2</v>
      </c>
      <c r="N17" s="30">
        <f t="shared" si="1"/>
        <v>0.13119999999999998</v>
      </c>
      <c r="O17" s="30">
        <f>+_xlfn.XLOOKUP(aux_data!$B17,cpi_inflation_world!$A:$A,cpi_inflation_world!F:F,"")</f>
        <v>8.2012899116171795E-2</v>
      </c>
      <c r="P17" s="30">
        <f>+_xlfn.XLOOKUP(aux_data!$B17,cpi_inflation_world!$A:$A,cpi_inflation_world!G:G,"")</f>
        <v>8.2380324069718597E-2</v>
      </c>
    </row>
    <row r="18" spans="1:16">
      <c r="A18" t="str">
        <f t="shared" si="2"/>
        <v>122023</v>
      </c>
      <c r="B18">
        <v>2023</v>
      </c>
      <c r="C18" s="39">
        <v>183.335091320397</v>
      </c>
      <c r="D18" s="41">
        <f>+_xlfn.XLOOKUP(B18,type_of_home_ownership!$B:$B,type_of_home_ownership!$C:$C,"")/100</f>
        <v>0.35358713930000002</v>
      </c>
      <c r="E18" s="41">
        <f>+_xlfn.XLOOKUP(B18,type_of_home_ownership!$B:$B,type_of_home_ownership!$E:$E,"")/100</f>
        <v>0.40290796600000001</v>
      </c>
      <c r="F18" s="41">
        <f t="shared" si="3"/>
        <v>0.24350489469999992</v>
      </c>
      <c r="G18" s="30">
        <f>+_xlfn.XLOOKUP(A18,cpi_inflation!B:B,cpi_inflation!F:F,"")</f>
        <v>9.2799999999999994E-2</v>
      </c>
      <c r="H18" s="32">
        <f>+_xlfn.XLOOKUP(B18,wages!B:B,wages!C:C,"")</f>
        <v>1160000</v>
      </c>
      <c r="I18" s="30">
        <f>+_xlfn.XLOOKUP(B18,wages!B:B,wages!D:D,"")</f>
        <v>0.15999999999999992</v>
      </c>
      <c r="J18" s="31">
        <f t="shared" si="0"/>
        <v>2.8799999999999937E-2</v>
      </c>
      <c r="K18" s="40">
        <f>+_xlfn.XLOOKUP($B18,gdp!$A:$A,gdp!E:E,"")</f>
        <v>6.1218132207985221E-3</v>
      </c>
      <c r="L18" s="40">
        <f>+_xlfn.XLOOKUP($B18,gdp!$A:$A,gdp!F:F,"")</f>
        <v>1.6665353856598175E-2</v>
      </c>
      <c r="M18" s="40">
        <f>+_xlfn.XLOOKUP($B18,gdp!$A:$A,gdp!G:G,"")</f>
        <v>9.2069221376027688E-3</v>
      </c>
      <c r="N18" s="30">
        <f t="shared" si="1"/>
        <v>9.2799999999999994E-2</v>
      </c>
      <c r="O18" s="30">
        <f>+_xlfn.XLOOKUP(aux_data!$B18,cpi_inflation_world!$A:$A,cpi_inflation_world!F:F,"")</f>
        <v>5.6221944219590106E-2</v>
      </c>
      <c r="P18" s="30">
        <f>+_xlfn.XLOOKUP(aux_data!$B18,cpi_inflation_world!$A:$A,cpi_inflation_world!G:G,"")</f>
        <v>5.6776786261542894E-2</v>
      </c>
    </row>
    <row r="20" spans="1:16">
      <c r="C20" s="30">
        <f>+C18/C2-1</f>
        <v>0.71540652810686178</v>
      </c>
      <c r="D20" s="31">
        <f>+D18-D3</f>
        <v>-9.5412860699999991E-2</v>
      </c>
      <c r="E20" s="31">
        <f>+E18-E3</f>
        <v>8.6907966000000003E-2</v>
      </c>
      <c r="H20" s="30">
        <f>+H18/H2-1</f>
        <v>1.6746599031588656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02BF-113C-4729-8B61-18D7AB32A53B}">
  <dimension ref="A1:O17"/>
  <sheetViews>
    <sheetView tabSelected="1" workbookViewId="0">
      <selection activeCell="A2" sqref="A2"/>
    </sheetView>
  </sheetViews>
  <sheetFormatPr defaultRowHeight="13.8"/>
  <cols>
    <col min="2" max="2" width="15.5" customWidth="1"/>
    <col min="3" max="3" width="11.8984375" customWidth="1"/>
  </cols>
  <sheetData>
    <row r="1" spans="1:15">
      <c r="A1" t="s">
        <v>59</v>
      </c>
      <c r="B1" t="str">
        <f>+aux_data!C1</f>
        <v>home_price_index</v>
      </c>
      <c r="C1" t="str">
        <f>+aux_data!D1</f>
        <v>owns_home</v>
      </c>
      <c r="D1" t="str">
        <f>+aux_data!E1</f>
        <v>rents_home</v>
      </c>
      <c r="E1" t="str">
        <f>+aux_data!F1</f>
        <v>others</v>
      </c>
      <c r="F1" t="str">
        <f>+aux_data!G1</f>
        <v>cpi_inflation</v>
      </c>
      <c r="G1" t="str">
        <f>+aux_data!H1</f>
        <v>min_wage</v>
      </c>
      <c r="H1" t="str">
        <f>+aux_data!I1</f>
        <v>min_wage_growth</v>
      </c>
      <c r="I1" t="str">
        <f>+aux_data!J1</f>
        <v>min_wage_real_growth</v>
      </c>
      <c r="J1" t="str">
        <f>+aux_data!K1</f>
        <v>col_gdp_growth</v>
      </c>
      <c r="K1" t="str">
        <f>+aux_data!L1</f>
        <v>oecd_gdp_growth</v>
      </c>
      <c r="L1" t="str">
        <f>+aux_data!M1</f>
        <v>italy_gdp_growth</v>
      </c>
      <c r="M1" t="str">
        <f>+aux_data!N1</f>
        <v>colombia_inflation</v>
      </c>
      <c r="N1" t="str">
        <f>+aux_data!O1</f>
        <v>italy_inflation</v>
      </c>
      <c r="O1" t="str">
        <f>+aux_data!P1</f>
        <v>oecd_inflation</v>
      </c>
    </row>
    <row r="2" spans="1:15">
      <c r="A2">
        <f>+aux_data!B3</f>
        <v>2008</v>
      </c>
      <c r="B2">
        <f>+aux_data!C3</f>
        <v>107.64499140425001</v>
      </c>
      <c r="C2">
        <f>+aux_data!D3</f>
        <v>0.44900000000000001</v>
      </c>
      <c r="D2">
        <f>+aux_data!E3</f>
        <v>0.316</v>
      </c>
      <c r="E2">
        <f>+aux_data!F3</f>
        <v>0.23499999999999993</v>
      </c>
      <c r="F2">
        <f>+aux_data!G3</f>
        <v>7.6700000000000004E-2</v>
      </c>
      <c r="G2">
        <f>+aux_data!H3</f>
        <v>461500</v>
      </c>
      <c r="H2" s="30">
        <f>+aux_data!I3</f>
        <v>6.4099608023979737E-2</v>
      </c>
      <c r="I2" s="30">
        <f>+aux_data!J3</f>
        <v>7.1996080239797311E-3</v>
      </c>
      <c r="J2" s="30">
        <f>+aux_data!K3</f>
        <v>3.2834461861654063E-2</v>
      </c>
      <c r="K2" s="30">
        <f>+aux_data!L3</f>
        <v>3.8509949194798221E-3</v>
      </c>
      <c r="L2" s="30">
        <f>+aux_data!M3</f>
        <v>-9.6201284057929604E-3</v>
      </c>
      <c r="M2" s="30">
        <f>+aux_data!N3</f>
        <v>7.6700000000000004E-2</v>
      </c>
      <c r="N2" s="30">
        <f>+aux_data!O3</f>
        <v>3.3478325840102199E-2</v>
      </c>
      <c r="O2" s="30">
        <f>+aux_data!P3</f>
        <v>4.1140702203381598E-2</v>
      </c>
    </row>
    <row r="3" spans="1:15">
      <c r="A3">
        <f>+aux_data!B4</f>
        <v>2009</v>
      </c>
      <c r="B3">
        <f>+aux_data!C4</f>
        <v>112.629523545078</v>
      </c>
      <c r="C3">
        <f>+aux_data!D4</f>
        <v>0.4375</v>
      </c>
      <c r="D3">
        <f>+aux_data!E4</f>
        <v>0.31950000000000001</v>
      </c>
      <c r="E3">
        <f>+aux_data!F4</f>
        <v>0.24300000000000002</v>
      </c>
      <c r="F3">
        <f>+aux_data!G4</f>
        <v>0.02</v>
      </c>
      <c r="G3">
        <f>+aux_data!H4</f>
        <v>496900</v>
      </c>
      <c r="H3" s="30">
        <f>+aux_data!I4</f>
        <v>7.6706392199350049E-2</v>
      </c>
      <c r="I3" s="30">
        <f>+aux_data!J4</f>
        <v>6.3921993500443142E-6</v>
      </c>
      <c r="J3" s="30">
        <f>+aux_data!K4</f>
        <v>1.1396486454806176E-2</v>
      </c>
      <c r="K3" s="30">
        <f>+aux_data!L4</f>
        <v>-3.3972493503999002E-2</v>
      </c>
      <c r="L3" s="30">
        <f>+aux_data!M4</f>
        <v>-5.2809372082931016E-2</v>
      </c>
      <c r="M3" s="30">
        <f>+aux_data!N4</f>
        <v>0.02</v>
      </c>
      <c r="N3" s="30">
        <f>+aux_data!O4</f>
        <v>7.7476813138738099E-3</v>
      </c>
      <c r="O3" s="30">
        <f>+aux_data!P4</f>
        <v>1.1045771117539101E-2</v>
      </c>
    </row>
    <row r="4" spans="1:15">
      <c r="A4">
        <f>+aux_data!B5</f>
        <v>2010</v>
      </c>
      <c r="B4">
        <f>+aux_data!C5</f>
        <v>119.45004396634501</v>
      </c>
      <c r="C4">
        <f>+aux_data!D5</f>
        <v>0.4375</v>
      </c>
      <c r="D4">
        <f>+aux_data!E5</f>
        <v>0.31950000000000001</v>
      </c>
      <c r="E4">
        <f>+aux_data!F5</f>
        <v>0.24300000000000002</v>
      </c>
      <c r="F4">
        <f>+aux_data!G5</f>
        <v>3.1699999999999999E-2</v>
      </c>
      <c r="G4">
        <f>+aux_data!H5</f>
        <v>515000</v>
      </c>
      <c r="H4" s="30">
        <f>+aux_data!I5</f>
        <v>3.6425840209297622E-2</v>
      </c>
      <c r="I4" s="30">
        <f>+aux_data!J5</f>
        <v>1.6425840209297621E-2</v>
      </c>
      <c r="J4" s="30">
        <f>+aux_data!K5</f>
        <v>4.4946589707092199E-2</v>
      </c>
      <c r="K4" s="30">
        <f>+aux_data!L5</f>
        <v>2.9689877958700039E-2</v>
      </c>
      <c r="L4" s="30">
        <f>+aux_data!M5</f>
        <v>1.7132958391692155E-2</v>
      </c>
      <c r="M4" s="30">
        <f>+aux_data!N5</f>
        <v>3.1699999999999999E-2</v>
      </c>
      <c r="N4" s="30">
        <f>+aux_data!O5</f>
        <v>1.5255160211824801E-2</v>
      </c>
      <c r="O4" s="30">
        <f>+aux_data!P5</f>
        <v>1.8073523056609798E-2</v>
      </c>
    </row>
    <row r="5" spans="1:15">
      <c r="A5">
        <f>+aux_data!B6</f>
        <v>2011</v>
      </c>
      <c r="B5">
        <f>+aux_data!C6</f>
        <v>129.61165559820699</v>
      </c>
      <c r="C5">
        <f>+aux_data!D6</f>
        <v>0.42599999999999999</v>
      </c>
      <c r="D5">
        <f>+aux_data!E6</f>
        <v>0.32299999999999995</v>
      </c>
      <c r="E5">
        <f>+aux_data!F6</f>
        <v>0.25100000000000011</v>
      </c>
      <c r="F5">
        <f>+aux_data!G6</f>
        <v>3.73E-2</v>
      </c>
      <c r="G5">
        <f>+aux_data!H6</f>
        <v>535600</v>
      </c>
      <c r="H5" s="30">
        <f>+aux_data!I6</f>
        <v>4.0000000000000036E-2</v>
      </c>
      <c r="I5" s="30">
        <f>+aux_data!J6</f>
        <v>8.3000000000000365E-3</v>
      </c>
      <c r="J5" s="30">
        <f>+aux_data!K6</f>
        <v>6.9478919817355544E-2</v>
      </c>
      <c r="K5" s="30">
        <f>+aux_data!L6</f>
        <v>1.8787340093445293E-2</v>
      </c>
      <c r="L5" s="30">
        <f>+aux_data!M6</f>
        <v>7.073333470344334E-3</v>
      </c>
      <c r="M5" s="30">
        <f>+aux_data!N6</f>
        <v>3.73E-2</v>
      </c>
      <c r="N5" s="30">
        <f>+aux_data!O6</f>
        <v>2.7806327287932298E-2</v>
      </c>
      <c r="O5" s="30">
        <f>+aux_data!P6</f>
        <v>3.3742975943252151E-2</v>
      </c>
    </row>
    <row r="6" spans="1:15">
      <c r="A6">
        <f>+aux_data!B7</f>
        <v>2012</v>
      </c>
      <c r="B6">
        <f>+aux_data!C7</f>
        <v>142.103768542534</v>
      </c>
      <c r="C6">
        <f>+aux_data!D7</f>
        <v>0.433</v>
      </c>
      <c r="D6">
        <f>+aux_data!E7</f>
        <v>0.34399999999999997</v>
      </c>
      <c r="E6">
        <f>+aux_data!F7</f>
        <v>0.22299999999999998</v>
      </c>
      <c r="F6">
        <f>+aux_data!G7</f>
        <v>2.4399999999999998E-2</v>
      </c>
      <c r="G6">
        <f>+aux_data!H7</f>
        <v>566700</v>
      </c>
      <c r="H6" s="30">
        <f>+aux_data!I7</f>
        <v>5.8065720687079825E-2</v>
      </c>
      <c r="I6" s="30">
        <f>+aux_data!J7</f>
        <v>2.0765720687079825E-2</v>
      </c>
      <c r="J6" s="30">
        <f>+aux_data!K7</f>
        <v>3.9126357671611434E-2</v>
      </c>
      <c r="K6" s="30">
        <f>+aux_data!L7</f>
        <v>1.3931159110521563E-2</v>
      </c>
      <c r="L6" s="30">
        <f>+aux_data!M7</f>
        <v>-2.9809057682377182E-2</v>
      </c>
      <c r="M6" s="30">
        <f>+aux_data!N7</f>
        <v>2.4399999999999998E-2</v>
      </c>
      <c r="N6" s="30">
        <f>+aux_data!O7</f>
        <v>3.0413633322677498E-2</v>
      </c>
      <c r="O6" s="30">
        <f>+aux_data!P7</f>
        <v>2.5294552091577254E-2</v>
      </c>
    </row>
    <row r="7" spans="1:15">
      <c r="A7">
        <f>+aux_data!B8</f>
        <v>2013</v>
      </c>
      <c r="B7">
        <f>+aux_data!C8</f>
        <v>155.78257419478399</v>
      </c>
      <c r="C7">
        <f>+aux_data!D8</f>
        <v>0.43</v>
      </c>
      <c r="D7">
        <f>+aux_data!E8</f>
        <v>0.34799999999999998</v>
      </c>
      <c r="E7">
        <f>+aux_data!F8</f>
        <v>0.22200000000000009</v>
      </c>
      <c r="F7">
        <f>+aux_data!G8</f>
        <v>1.9400000000000001E-2</v>
      </c>
      <c r="G7">
        <f>+aux_data!H8</f>
        <v>589500</v>
      </c>
      <c r="H7" s="30">
        <f>+aux_data!I8</f>
        <v>4.0232927474854518E-2</v>
      </c>
      <c r="I7" s="30">
        <f>+aux_data!J8</f>
        <v>1.583292747485452E-2</v>
      </c>
      <c r="J7" s="30">
        <f>+aux_data!K8</f>
        <v>5.1339935199567144E-2</v>
      </c>
      <c r="K7" s="30">
        <f>+aux_data!L8</f>
        <v>1.6090797804848789E-2</v>
      </c>
      <c r="L7" s="30">
        <f>+aux_data!M8</f>
        <v>-1.8410654508824842E-2</v>
      </c>
      <c r="M7" s="30">
        <f>+aux_data!N8</f>
        <v>1.9400000000000001E-2</v>
      </c>
      <c r="N7" s="30">
        <f>+aux_data!O8</f>
        <v>1.2199934227430599E-2</v>
      </c>
      <c r="O7" s="30">
        <f>+aux_data!P8</f>
        <v>1.451565263983785E-2</v>
      </c>
    </row>
    <row r="8" spans="1:15">
      <c r="A8">
        <f>+aux_data!B9</f>
        <v>2014</v>
      </c>
      <c r="B8">
        <f>+aux_data!C9</f>
        <v>163.779000589265</v>
      </c>
      <c r="C8">
        <f>+aux_data!D9</f>
        <v>0.41399999999999998</v>
      </c>
      <c r="D8">
        <f>+aux_data!E9</f>
        <v>0.36200000000000004</v>
      </c>
      <c r="E8">
        <f>+aux_data!F9</f>
        <v>0.22400000000000003</v>
      </c>
      <c r="F8">
        <f>+aux_data!G9</f>
        <v>3.6600000000000001E-2</v>
      </c>
      <c r="G8">
        <f>+aux_data!H9</f>
        <v>616000</v>
      </c>
      <c r="H8" s="30">
        <f>+aux_data!I9</f>
        <v>4.495335029686176E-2</v>
      </c>
      <c r="I8" s="30">
        <f>+aux_data!J9</f>
        <v>2.555335029686176E-2</v>
      </c>
      <c r="J8" s="30">
        <f>+aux_data!K9</f>
        <v>4.4990300011097162E-2</v>
      </c>
      <c r="K8" s="30">
        <f>+aux_data!L9</f>
        <v>2.1765427800931603E-2</v>
      </c>
      <c r="L8" s="30">
        <f>+aux_data!M9</f>
        <v>-4.5475423638308143E-5</v>
      </c>
      <c r="M8" s="30">
        <f>+aux_data!N9</f>
        <v>3.6600000000000001E-2</v>
      </c>
      <c r="N8" s="30">
        <f>+aux_data!O9</f>
        <v>2.4104742982675601E-3</v>
      </c>
      <c r="O8" s="30">
        <f>+aux_data!P9</f>
        <v>6.2451731108656896E-3</v>
      </c>
    </row>
    <row r="9" spans="1:15">
      <c r="A9">
        <f>+aux_data!B10</f>
        <v>2015</v>
      </c>
      <c r="B9">
        <f>+aux_data!C10</f>
        <v>167.67207702253</v>
      </c>
      <c r="C9">
        <f>+aux_data!D10</f>
        <v>0.41600000000000004</v>
      </c>
      <c r="D9">
        <f>+aux_data!E10</f>
        <v>0.373</v>
      </c>
      <c r="E9">
        <f>+aux_data!F10</f>
        <v>0.21099999999999997</v>
      </c>
      <c r="F9">
        <f>+aux_data!G10</f>
        <v>6.7699999999999996E-2</v>
      </c>
      <c r="G9">
        <f>+aux_data!H10</f>
        <v>644350</v>
      </c>
      <c r="H9" s="30">
        <f>+aux_data!I10</f>
        <v>4.6022727272727382E-2</v>
      </c>
      <c r="I9" s="30">
        <f>+aux_data!J10</f>
        <v>9.4227272727273811E-3</v>
      </c>
      <c r="J9" s="30">
        <f>+aux_data!K10</f>
        <v>2.9559013752752383E-2</v>
      </c>
      <c r="K9" s="30">
        <f>+aux_data!L10</f>
        <v>2.5020743619814212E-2</v>
      </c>
      <c r="L9" s="30">
        <f>+aux_data!M10</f>
        <v>7.7830435071657433E-3</v>
      </c>
      <c r="M9" s="30">
        <f>+aux_data!N10</f>
        <v>6.7699999999999996E-2</v>
      </c>
      <c r="N9" s="30">
        <f>+aux_data!O10</f>
        <v>3.8790399657973295E-4</v>
      </c>
      <c r="O9" s="30">
        <f>+aux_data!P10</f>
        <v>3.3870569541016747E-3</v>
      </c>
    </row>
    <row r="10" spans="1:15">
      <c r="A10">
        <f>+aux_data!B11</f>
        <v>2016</v>
      </c>
      <c r="B10">
        <f>+aux_data!C11</f>
        <v>171.06407177139701</v>
      </c>
      <c r="C10">
        <f>+aux_data!D11</f>
        <v>0.42799999999999999</v>
      </c>
      <c r="D10">
        <f>+aux_data!E11</f>
        <v>0.36799999999999999</v>
      </c>
      <c r="E10">
        <f>+aux_data!F11</f>
        <v>0.20400000000000007</v>
      </c>
      <c r="F10">
        <f>+aux_data!G11</f>
        <v>5.7500000000000002E-2</v>
      </c>
      <c r="G10">
        <f>+aux_data!H11</f>
        <v>689455</v>
      </c>
      <c r="H10" s="30">
        <f>+aux_data!I11</f>
        <v>7.0000775975789464E-2</v>
      </c>
      <c r="I10" s="30">
        <f>+aux_data!J11</f>
        <v>2.300775975789468E-3</v>
      </c>
      <c r="J10" s="30">
        <f>+aux_data!K11</f>
        <v>2.0873825016279435E-2</v>
      </c>
      <c r="K10" s="30">
        <f>+aux_data!L11</f>
        <v>1.851356326057485E-2</v>
      </c>
      <c r="L10" s="30">
        <f>+aux_data!M11</f>
        <v>1.2934627315590808E-2</v>
      </c>
      <c r="M10" s="30">
        <f>+aux_data!N11</f>
        <v>5.7500000000000002E-2</v>
      </c>
      <c r="N10" s="30">
        <f>+aux_data!O11</f>
        <v>-9.4016656915749998E-4</v>
      </c>
      <c r="O10" s="30">
        <f>+aux_data!P11</f>
        <v>4.4325815756578301E-3</v>
      </c>
    </row>
    <row r="11" spans="1:15">
      <c r="A11">
        <f>+aux_data!B12</f>
        <v>2017</v>
      </c>
      <c r="B11">
        <f>+aux_data!C12</f>
        <v>176.49804964935299</v>
      </c>
      <c r="C11">
        <f>+aux_data!D12</f>
        <v>0.42144974200000002</v>
      </c>
      <c r="D11">
        <f>+aux_data!E12</f>
        <v>0.39450531</v>
      </c>
      <c r="E11">
        <f>+aux_data!F12</f>
        <v>0.18404494799999993</v>
      </c>
      <c r="F11">
        <f>+aux_data!G12</f>
        <v>4.0899999999999999E-2</v>
      </c>
      <c r="G11">
        <f>+aux_data!H12</f>
        <v>737717</v>
      </c>
      <c r="H11" s="30">
        <f>+aux_data!I12</f>
        <v>7.0000217563147782E-2</v>
      </c>
      <c r="I11" s="30">
        <f>+aux_data!J12</f>
        <v>1.2500217563147779E-2</v>
      </c>
      <c r="J11" s="30">
        <f>+aux_data!K12</f>
        <v>1.3593608678874602E-2</v>
      </c>
      <c r="K11" s="30">
        <f>+aux_data!L12</f>
        <v>2.5861054734489741E-2</v>
      </c>
      <c r="L11" s="30">
        <f>+aux_data!M12</f>
        <v>1.6678590410685645E-2</v>
      </c>
      <c r="M11" s="30">
        <f>+aux_data!N12</f>
        <v>4.0899999999999999E-2</v>
      </c>
      <c r="N11" s="30">
        <f>+aux_data!O12</f>
        <v>1.22653316645812E-2</v>
      </c>
      <c r="O11" s="30">
        <f>+aux_data!P12</f>
        <v>1.8226433605906252E-2</v>
      </c>
    </row>
    <row r="12" spans="1:15">
      <c r="A12">
        <f>+aux_data!B13</f>
        <v>2018</v>
      </c>
      <c r="B12">
        <f>+aux_data!C13</f>
        <v>181.81014174426801</v>
      </c>
      <c r="C12">
        <f>+aux_data!D13</f>
        <v>0.42935682999999997</v>
      </c>
      <c r="D12">
        <f>+aux_data!E13</f>
        <v>0.33489330899999997</v>
      </c>
      <c r="E12">
        <f>+aux_data!F13</f>
        <v>0.23574986100000012</v>
      </c>
      <c r="F12">
        <f>+aux_data!G13</f>
        <v>3.1800000000000002E-2</v>
      </c>
      <c r="G12">
        <f>+aux_data!H13</f>
        <v>781242</v>
      </c>
      <c r="H12" s="30">
        <f>+aux_data!I13</f>
        <v>5.8999589273393438E-2</v>
      </c>
      <c r="I12" s="30">
        <f>+aux_data!J13</f>
        <v>1.8099589273393439E-2</v>
      </c>
      <c r="J12" s="30">
        <f>+aux_data!K13</f>
        <v>2.5643242827770418E-2</v>
      </c>
      <c r="K12" s="30">
        <f>+aux_data!L13</f>
        <v>2.3438286395450314E-2</v>
      </c>
      <c r="L12" s="30">
        <f>+aux_data!M13</f>
        <v>9.2581094101273909E-3</v>
      </c>
      <c r="M12" s="30">
        <f>+aux_data!N13</f>
        <v>3.1800000000000002E-2</v>
      </c>
      <c r="N12" s="30">
        <f>+aux_data!O13</f>
        <v>1.1374876360039098E-2</v>
      </c>
      <c r="O12" s="30">
        <f>+aux_data!P13</f>
        <v>1.932468122863595E-2</v>
      </c>
    </row>
    <row r="13" spans="1:15">
      <c r="A13">
        <f>+aux_data!B14</f>
        <v>2019</v>
      </c>
      <c r="B13">
        <f>+aux_data!C14</f>
        <v>187.47670553117101</v>
      </c>
      <c r="C13">
        <f>+aux_data!D14</f>
        <v>0.41559868299999997</v>
      </c>
      <c r="D13">
        <f>+aux_data!E14</f>
        <v>0.35736724199999997</v>
      </c>
      <c r="E13">
        <f>+aux_data!F14</f>
        <v>0.227034075</v>
      </c>
      <c r="F13">
        <f>+aux_data!G14</f>
        <v>3.7999999999999999E-2</v>
      </c>
      <c r="G13">
        <f>+aux_data!H14</f>
        <v>828116</v>
      </c>
      <c r="H13" s="30">
        <f>+aux_data!I14</f>
        <v>5.9999334393184167E-2</v>
      </c>
      <c r="I13" s="30">
        <f>+aux_data!J14</f>
        <v>2.8199334393184165E-2</v>
      </c>
      <c r="J13" s="30">
        <f>+aux_data!K14</f>
        <v>3.1868553924553344E-2</v>
      </c>
      <c r="K13" s="30">
        <f>+aux_data!L14</f>
        <v>1.7994373215387327E-2</v>
      </c>
      <c r="L13" s="30">
        <f>+aux_data!M14</f>
        <v>4.831983165971554E-3</v>
      </c>
      <c r="M13" s="30">
        <f>+aux_data!N14</f>
        <v>3.7999999999999999E-2</v>
      </c>
      <c r="N13" s="30">
        <f>+aux_data!O14</f>
        <v>6.1124694376530394E-3</v>
      </c>
      <c r="O13" s="30">
        <f>+aux_data!P14</f>
        <v>1.740712678701805E-2</v>
      </c>
    </row>
    <row r="14" spans="1:15">
      <c r="A14">
        <f>+aux_data!B15</f>
        <v>2020</v>
      </c>
      <c r="B14">
        <f>+aux_data!C15</f>
        <v>195.60263249189401</v>
      </c>
      <c r="C14">
        <f>+aux_data!D15</f>
        <v>0.373147848</v>
      </c>
      <c r="D14">
        <f>+aux_data!E15</f>
        <v>0.36943563800000001</v>
      </c>
      <c r="E14">
        <f>+aux_data!F15</f>
        <v>0.25741651399999999</v>
      </c>
      <c r="F14">
        <f>+aux_data!G15</f>
        <v>1.61E-2</v>
      </c>
      <c r="G14">
        <f>+aux_data!H15</f>
        <v>877803</v>
      </c>
      <c r="H14" s="30">
        <f>+aux_data!I15</f>
        <v>6.0000048302411679E-2</v>
      </c>
      <c r="I14" s="30">
        <f>+aux_data!J15</f>
        <v>2.200004830241168E-2</v>
      </c>
      <c r="J14" s="30">
        <f>+aux_data!K15</f>
        <v>-7.1859141376085955E-2</v>
      </c>
      <c r="K14" s="30">
        <f>+aux_data!L15</f>
        <v>-3.9533485590135364E-2</v>
      </c>
      <c r="L14" s="30">
        <f>+aux_data!M15</f>
        <v>-8.9741921206069719E-2</v>
      </c>
      <c r="M14" s="30">
        <f>+aux_data!N15</f>
        <v>1.61E-2</v>
      </c>
      <c r="N14" s="30">
        <f>+aux_data!O15</f>
        <v>-1.3770757391651E-3</v>
      </c>
      <c r="O14" s="30">
        <f>+aux_data!P15</f>
        <v>7.3285164517585995E-3</v>
      </c>
    </row>
    <row r="15" spans="1:15">
      <c r="A15">
        <f>+aux_data!B16</f>
        <v>2021</v>
      </c>
      <c r="B15">
        <f>+aux_data!C16</f>
        <v>203.50208685209299</v>
      </c>
      <c r="C15">
        <f>+aux_data!D16</f>
        <v>0.34691060000000001</v>
      </c>
      <c r="D15">
        <f>+aux_data!E16</f>
        <v>0.38630684900000001</v>
      </c>
      <c r="E15">
        <f>+aux_data!F16</f>
        <v>0.26678255100000003</v>
      </c>
      <c r="F15">
        <f>+aux_data!G16</f>
        <v>5.62E-2</v>
      </c>
      <c r="G15">
        <f>+aux_data!H16</f>
        <v>908526</v>
      </c>
      <c r="H15" s="30">
        <f>+aux_data!I16</f>
        <v>3.4999880383183912E-2</v>
      </c>
      <c r="I15" s="30">
        <f>+aux_data!J16</f>
        <v>1.8899880383183913E-2</v>
      </c>
      <c r="J15" s="30">
        <f>+aux_data!K16</f>
        <v>0.10801198190487837</v>
      </c>
      <c r="K15" s="30">
        <f>+aux_data!L16</f>
        <v>5.7146520613967633E-2</v>
      </c>
      <c r="L15" s="30">
        <f>+aux_data!M16</f>
        <v>8.3102399077016997E-2</v>
      </c>
      <c r="M15" s="30">
        <f>+aux_data!N16</f>
        <v>5.62E-2</v>
      </c>
      <c r="N15" s="30">
        <f>+aux_data!O16</f>
        <v>1.8737832576248101E-2</v>
      </c>
      <c r="O15" s="30">
        <f>+aux_data!P16</f>
        <v>2.81528854435832E-2</v>
      </c>
    </row>
    <row r="16" spans="1:15">
      <c r="A16">
        <f>+aux_data!B17</f>
        <v>2022</v>
      </c>
      <c r="B16">
        <f>+aux_data!C17</f>
        <v>190.847652543799</v>
      </c>
      <c r="C16">
        <f>+aux_data!D17</f>
        <v>0.3490292814</v>
      </c>
      <c r="D16">
        <f>+aux_data!E17</f>
        <v>0.40219859929999996</v>
      </c>
      <c r="E16">
        <f>+aux_data!F17</f>
        <v>0.24877211930000004</v>
      </c>
      <c r="F16">
        <f>+aux_data!G17</f>
        <v>0.13119999999999998</v>
      </c>
      <c r="G16">
        <f>+aux_data!H17</f>
        <v>1000000</v>
      </c>
      <c r="H16" s="30">
        <f>+aux_data!I17</f>
        <v>0.10068396501586085</v>
      </c>
      <c r="I16" s="30">
        <f>+aux_data!J17</f>
        <v>4.4483965015860855E-2</v>
      </c>
      <c r="J16" s="30">
        <f>+aux_data!K17</f>
        <v>7.2888838865514005E-2</v>
      </c>
      <c r="K16" s="30">
        <f>+aux_data!L17</f>
        <v>2.7783512217205208E-2</v>
      </c>
      <c r="L16" s="30">
        <f>+aux_data!M17</f>
        <v>3.9858974425165838E-2</v>
      </c>
      <c r="M16" s="30">
        <f>+aux_data!N17</f>
        <v>0.13119999999999998</v>
      </c>
      <c r="N16" s="30">
        <f>+aux_data!O17</f>
        <v>8.2012899116171795E-2</v>
      </c>
      <c r="O16" s="30">
        <f>+aux_data!P17</f>
        <v>8.2380324069718597E-2</v>
      </c>
    </row>
    <row r="17" spans="1:15">
      <c r="A17">
        <f>+aux_data!B18</f>
        <v>2023</v>
      </c>
      <c r="B17">
        <f>+aux_data!C18</f>
        <v>183.335091320397</v>
      </c>
      <c r="C17">
        <f>+aux_data!D18</f>
        <v>0.35358713930000002</v>
      </c>
      <c r="D17">
        <f>+aux_data!E18</f>
        <v>0.40290796600000001</v>
      </c>
      <c r="E17">
        <f>+aux_data!F18</f>
        <v>0.24350489469999992</v>
      </c>
      <c r="F17">
        <f>+aux_data!G18</f>
        <v>9.2799999999999994E-2</v>
      </c>
      <c r="G17">
        <f>+aux_data!H18</f>
        <v>1160000</v>
      </c>
      <c r="H17" s="30">
        <f>+aux_data!I18</f>
        <v>0.15999999999999992</v>
      </c>
      <c r="I17" s="30">
        <f>+aux_data!J18</f>
        <v>2.8799999999999937E-2</v>
      </c>
      <c r="J17" s="30">
        <f>+aux_data!K18</f>
        <v>6.1218132207985221E-3</v>
      </c>
      <c r="K17" s="30">
        <f>+aux_data!L18</f>
        <v>1.6665353856598175E-2</v>
      </c>
      <c r="L17" s="30">
        <f>+aux_data!M18</f>
        <v>9.2069221376027688E-3</v>
      </c>
      <c r="M17" s="30">
        <f>+aux_data!N18</f>
        <v>9.2799999999999994E-2</v>
      </c>
      <c r="N17" s="30">
        <f>+aux_data!O18</f>
        <v>5.6221944219590106E-2</v>
      </c>
      <c r="O17" s="30">
        <f>+aux_data!P18</f>
        <v>5.6776786261542894E-2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421B-B883-4B64-886A-DC3EF49F4599}">
  <dimension ref="A1:G65"/>
  <sheetViews>
    <sheetView workbookViewId="0">
      <selection activeCell="E1" sqref="E1"/>
    </sheetView>
  </sheetViews>
  <sheetFormatPr defaultRowHeight="13.8"/>
  <sheetData>
    <row r="1" spans="1:7">
      <c r="A1" t="s">
        <v>46</v>
      </c>
      <c r="B1" t="s">
        <v>45</v>
      </c>
      <c r="C1" t="s">
        <v>47</v>
      </c>
      <c r="D1" t="s">
        <v>48</v>
      </c>
      <c r="E1" t="s">
        <v>45</v>
      </c>
      <c r="F1" t="s">
        <v>47</v>
      </c>
      <c r="G1" t="s">
        <v>48</v>
      </c>
    </row>
    <row r="2" spans="1:7">
      <c r="A2">
        <v>1960</v>
      </c>
      <c r="B2">
        <v>30607351920.84861</v>
      </c>
      <c r="C2">
        <v>8948346027169.0996</v>
      </c>
      <c r="D2">
        <v>486123900132.13757</v>
      </c>
    </row>
    <row r="3" spans="1:7">
      <c r="A3">
        <v>1961</v>
      </c>
      <c r="B3">
        <v>32165026473.276783</v>
      </c>
      <c r="C3">
        <v>9342852921542.502</v>
      </c>
      <c r="D3">
        <v>526021284061.97021</v>
      </c>
      <c r="E3" s="30">
        <f>+B3/B2-1</f>
        <v>5.0892169843910651E-2</v>
      </c>
      <c r="F3" s="30">
        <f>+C3/C2-1</f>
        <v>4.4087129976377204E-2</v>
      </c>
      <c r="G3" s="30">
        <f>+D3/D2-1</f>
        <v>8.2072459138478493E-2</v>
      </c>
    </row>
    <row r="4" spans="1:7">
      <c r="A4">
        <v>1962</v>
      </c>
      <c r="B4">
        <v>33905762200.137997</v>
      </c>
      <c r="C4">
        <v>9861499709315.4492</v>
      </c>
      <c r="D4">
        <v>558653805859.17993</v>
      </c>
      <c r="E4" s="30">
        <f t="shared" ref="E4:F65" si="0">+B4/B3-1</f>
        <v>5.411889613420473E-2</v>
      </c>
      <c r="F4" s="30">
        <f t="shared" si="0"/>
        <v>5.551267820743111E-2</v>
      </c>
      <c r="G4" s="30">
        <f t="shared" ref="G4" si="1">+D4/D3-1</f>
        <v>6.2036504578710794E-2</v>
      </c>
    </row>
    <row r="5" spans="1:7">
      <c r="A5">
        <v>1963</v>
      </c>
      <c r="B5">
        <v>35020145447.635284</v>
      </c>
      <c r="C5">
        <v>10363652967359.461</v>
      </c>
      <c r="D5">
        <v>589992764707.73242</v>
      </c>
      <c r="E5" s="30">
        <f t="shared" si="0"/>
        <v>3.2867075540710111E-2</v>
      </c>
      <c r="F5" s="30">
        <f t="shared" si="0"/>
        <v>5.0920577279910395E-2</v>
      </c>
      <c r="G5" s="30">
        <f t="shared" ref="G5" si="2">+D5/D4-1</f>
        <v>5.6097279781983866E-2</v>
      </c>
    </row>
    <row r="6" spans="1:7">
      <c r="A6">
        <v>1964</v>
      </c>
      <c r="B6">
        <v>37179817268.797844</v>
      </c>
      <c r="C6">
        <v>11032602623041.457</v>
      </c>
      <c r="D6">
        <v>606499005732.57397</v>
      </c>
      <c r="E6" s="30">
        <f t="shared" si="0"/>
        <v>6.1669413235072357E-2</v>
      </c>
      <c r="F6" s="30">
        <f t="shared" si="0"/>
        <v>6.454767038117426E-2</v>
      </c>
      <c r="G6" s="30">
        <f t="shared" ref="G6" si="3">+D6/D5-1</f>
        <v>2.7977022791149553E-2</v>
      </c>
    </row>
    <row r="7" spans="1:7">
      <c r="A7">
        <v>1965</v>
      </c>
      <c r="B7">
        <v>38518294925.195419</v>
      </c>
      <c r="C7">
        <v>11635240357323.914</v>
      </c>
      <c r="D7">
        <v>626319537099.30615</v>
      </c>
      <c r="E7" s="30">
        <f t="shared" si="0"/>
        <v>3.6000113898377206E-2</v>
      </c>
      <c r="F7" s="30">
        <f t="shared" si="0"/>
        <v>5.4623351794059527E-2</v>
      </c>
      <c r="G7" s="30">
        <f t="shared" ref="G7" si="4">+D7/D6-1</f>
        <v>3.2680237196417883E-2</v>
      </c>
    </row>
    <row r="8" spans="1:7">
      <c r="A8">
        <v>1966</v>
      </c>
      <c r="B8">
        <v>40535396289.087494</v>
      </c>
      <c r="C8">
        <v>12281623217755.781</v>
      </c>
      <c r="D8">
        <v>663803472586.90735</v>
      </c>
      <c r="E8" s="30">
        <f t="shared" si="0"/>
        <v>5.236735862294517E-2</v>
      </c>
      <c r="F8" s="30">
        <f t="shared" si="0"/>
        <v>5.5553889784923483E-2</v>
      </c>
      <c r="G8" s="30">
        <f t="shared" ref="G8" si="5">+D8/D7-1</f>
        <v>5.9847942251972208E-2</v>
      </c>
    </row>
    <row r="9" spans="1:7">
      <c r="A9">
        <v>1967</v>
      </c>
      <c r="B9">
        <v>42211479864.709419</v>
      </c>
      <c r="C9">
        <v>12750886249977.193</v>
      </c>
      <c r="D9">
        <v>711455351416.86267</v>
      </c>
      <c r="E9" s="30">
        <f t="shared" si="0"/>
        <v>4.1348641657985796E-2</v>
      </c>
      <c r="F9" s="30">
        <f t="shared" si="0"/>
        <v>3.8208551418756231E-2</v>
      </c>
      <c r="G9" s="30">
        <f t="shared" ref="G9" si="6">+D9/D8-1</f>
        <v>7.1786124655617289E-2</v>
      </c>
    </row>
    <row r="10" spans="1:7">
      <c r="A10">
        <v>1968</v>
      </c>
      <c r="B10">
        <v>44715936774.115112</v>
      </c>
      <c r="C10">
        <v>13508620794395.459</v>
      </c>
      <c r="D10">
        <v>758016935734.16479</v>
      </c>
      <c r="E10" s="30">
        <f t="shared" si="0"/>
        <v>5.9331179987828886E-2</v>
      </c>
      <c r="F10" s="30">
        <f t="shared" si="0"/>
        <v>5.9426029654967794E-2</v>
      </c>
      <c r="G10" s="30">
        <f t="shared" ref="G10" si="7">+D10/D9-1</f>
        <v>6.5445546547052924E-2</v>
      </c>
    </row>
    <row r="11" spans="1:7">
      <c r="A11">
        <v>1969</v>
      </c>
      <c r="B11">
        <v>47444734555.517738</v>
      </c>
      <c r="C11">
        <v>14254468474724.945</v>
      </c>
      <c r="D11">
        <v>804241263251.93762</v>
      </c>
      <c r="E11" s="30">
        <f t="shared" si="0"/>
        <v>6.102517308733324E-2</v>
      </c>
      <c r="F11" s="30">
        <f t="shared" si="0"/>
        <v>5.5212718728393728E-2</v>
      </c>
      <c r="G11" s="30">
        <f t="shared" ref="G11" si="8">+D11/D10-1</f>
        <v>6.0980599955861248E-2</v>
      </c>
    </row>
    <row r="12" spans="1:7">
      <c r="A12">
        <v>1970</v>
      </c>
      <c r="B12">
        <v>50390007345.5411</v>
      </c>
      <c r="C12">
        <v>14647877560579.303</v>
      </c>
      <c r="D12">
        <v>846950515068.32312</v>
      </c>
      <c r="E12" s="30">
        <f t="shared" si="0"/>
        <v>6.207796961276979E-2</v>
      </c>
      <c r="F12" s="30">
        <f t="shared" si="0"/>
        <v>2.75990007310285E-2</v>
      </c>
      <c r="G12" s="30">
        <f t="shared" ref="G12" si="9">+D12/D11-1</f>
        <v>5.3105024285487801E-2</v>
      </c>
    </row>
    <row r="13" spans="1:7">
      <c r="A13">
        <v>1971</v>
      </c>
      <c r="B13">
        <v>53393618595.524704</v>
      </c>
      <c r="C13">
        <v>15199271795499.953</v>
      </c>
      <c r="D13">
        <v>862348989577.02234</v>
      </c>
      <c r="E13" s="30">
        <f t="shared" si="0"/>
        <v>5.9607279462907004E-2</v>
      </c>
      <c r="F13" s="30">
        <f t="shared" si="0"/>
        <v>3.7643285359277856E-2</v>
      </c>
      <c r="G13" s="30">
        <f t="shared" ref="G13" si="10">+D13/D12-1</f>
        <v>1.8181079336680117E-2</v>
      </c>
    </row>
    <row r="14" spans="1:7">
      <c r="A14">
        <v>1972</v>
      </c>
      <c r="B14">
        <v>57488453984.91021</v>
      </c>
      <c r="C14">
        <v>16016917560333.016</v>
      </c>
      <c r="D14">
        <v>894173856797.55615</v>
      </c>
      <c r="E14" s="30">
        <f t="shared" si="0"/>
        <v>7.6691475444009782E-2</v>
      </c>
      <c r="F14" s="30">
        <f t="shared" si="0"/>
        <v>5.3795061752573092E-2</v>
      </c>
      <c r="G14" s="30">
        <f t="shared" ref="G14" si="11">+D14/D13-1</f>
        <v>3.6904858247869932E-2</v>
      </c>
    </row>
    <row r="15" spans="1:7">
      <c r="A15">
        <v>1973</v>
      </c>
      <c r="B15">
        <v>61353376858.800003</v>
      </c>
      <c r="C15">
        <v>16983912733219.061</v>
      </c>
      <c r="D15">
        <v>957891454594.5791</v>
      </c>
      <c r="E15" s="30">
        <f t="shared" si="0"/>
        <v>6.7229549691913304E-2</v>
      </c>
      <c r="F15" s="30">
        <f t="shared" si="0"/>
        <v>6.0373362680024911E-2</v>
      </c>
      <c r="G15" s="30">
        <f t="shared" ref="G15" si="12">+D15/D14-1</f>
        <v>7.1258623043649161E-2</v>
      </c>
    </row>
    <row r="16" spans="1:7">
      <c r="A16">
        <v>1974</v>
      </c>
      <c r="B16">
        <v>64878592920.43325</v>
      </c>
      <c r="C16">
        <v>17167646741588.658</v>
      </c>
      <c r="D16">
        <v>1010576836194.7892</v>
      </c>
      <c r="E16" s="30">
        <f t="shared" si="0"/>
        <v>5.7457571891214032E-2</v>
      </c>
      <c r="F16" s="30">
        <f t="shared" si="0"/>
        <v>1.0818120138490261E-2</v>
      </c>
      <c r="G16" s="30">
        <f t="shared" ref="G16" si="13">+D16/D15-1</f>
        <v>5.5001411013222645E-2</v>
      </c>
    </row>
    <row r="17" spans="1:7">
      <c r="A17">
        <v>1975</v>
      </c>
      <c r="B17">
        <v>66385888256.798187</v>
      </c>
      <c r="C17">
        <v>17188051101792.807</v>
      </c>
      <c r="D17">
        <v>989454133933.44226</v>
      </c>
      <c r="E17" s="30">
        <f t="shared" si="0"/>
        <v>2.3232552811579543E-2</v>
      </c>
      <c r="F17" s="30">
        <f t="shared" si="0"/>
        <v>1.1885356514658163E-3</v>
      </c>
      <c r="G17" s="30">
        <f t="shared" ref="G17" si="14">+D17/D16-1</f>
        <v>-2.0901629153585177E-2</v>
      </c>
    </row>
    <row r="18" spans="1:7">
      <c r="A18">
        <v>1976</v>
      </c>
      <c r="B18">
        <v>69524857841.278961</v>
      </c>
      <c r="C18">
        <v>18001061872412.398</v>
      </c>
      <c r="D18">
        <v>1059956551731.3644</v>
      </c>
      <c r="E18" s="30">
        <f t="shared" si="0"/>
        <v>4.7283687345395009E-2</v>
      </c>
      <c r="F18" s="30">
        <f t="shared" si="0"/>
        <v>4.73009281741541E-2</v>
      </c>
      <c r="G18" s="30">
        <f t="shared" ref="G18" si="15">+D18/D17-1</f>
        <v>7.125385137120932E-2</v>
      </c>
    </row>
    <row r="19" spans="1:7">
      <c r="A19">
        <v>1977</v>
      </c>
      <c r="B19">
        <v>72416052846.121765</v>
      </c>
      <c r="C19">
        <v>18675954697843.086</v>
      </c>
      <c r="D19">
        <v>1087096748192.6089</v>
      </c>
      <c r="E19" s="30">
        <f t="shared" si="0"/>
        <v>4.1585054534641896E-2</v>
      </c>
      <c r="F19" s="30">
        <f t="shared" si="0"/>
        <v>3.7491834104797839E-2</v>
      </c>
      <c r="G19" s="30">
        <f t="shared" ref="G19" si="16">+D19/D18-1</f>
        <v>2.5605008447669775E-2</v>
      </c>
    </row>
    <row r="20" spans="1:7">
      <c r="A20">
        <v>1978</v>
      </c>
      <c r="B20">
        <v>78549620712.742126</v>
      </c>
      <c r="C20">
        <v>19496564119654.086</v>
      </c>
      <c r="D20">
        <v>1122320202071.8545</v>
      </c>
      <c r="E20" s="30">
        <f t="shared" si="0"/>
        <v>8.469900837668809E-2</v>
      </c>
      <c r="F20" s="30">
        <f t="shared" si="0"/>
        <v>4.3939355984075723E-2</v>
      </c>
      <c r="G20" s="30">
        <f t="shared" ref="G20" si="17">+D20/D19-1</f>
        <v>3.2401397518489139E-2</v>
      </c>
    </row>
    <row r="21" spans="1:7">
      <c r="A21">
        <v>1979</v>
      </c>
      <c r="B21">
        <v>82774898275.661942</v>
      </c>
      <c r="C21">
        <v>20259500107055.523</v>
      </c>
      <c r="D21">
        <v>1189201052186.4102</v>
      </c>
      <c r="E21" s="30">
        <f t="shared" si="0"/>
        <v>5.3791189882020696E-2</v>
      </c>
      <c r="F21" s="30">
        <f t="shared" si="0"/>
        <v>3.9131817417630943E-2</v>
      </c>
      <c r="G21" s="30">
        <f t="shared" ref="G21" si="18">+D21/D20-1</f>
        <v>5.9591594262573766E-2</v>
      </c>
    </row>
    <row r="22" spans="1:7">
      <c r="A22">
        <v>1980</v>
      </c>
      <c r="B22">
        <v>86158201122.72995</v>
      </c>
      <c r="C22">
        <v>20513188915475.73</v>
      </c>
      <c r="D22">
        <v>1229990843476.8904</v>
      </c>
      <c r="E22" s="30">
        <f t="shared" si="0"/>
        <v>4.0873536755076767E-2</v>
      </c>
      <c r="F22" s="30">
        <f t="shared" si="0"/>
        <v>1.2521967821499169E-2</v>
      </c>
      <c r="G22" s="30">
        <f t="shared" ref="G22" si="19">+D22/D21-1</f>
        <v>3.4300164144225986E-2</v>
      </c>
    </row>
    <row r="23" spans="1:7">
      <c r="A23">
        <v>1981</v>
      </c>
      <c r="B23">
        <v>88119913721.780594</v>
      </c>
      <c r="C23">
        <v>20952487947905.137</v>
      </c>
      <c r="D23">
        <v>1240374765744.1465</v>
      </c>
      <c r="E23" s="30">
        <f t="shared" si="0"/>
        <v>2.2768727451217829E-2</v>
      </c>
      <c r="F23" s="30">
        <f t="shared" si="0"/>
        <v>2.14154432175091E-2</v>
      </c>
      <c r="G23" s="30">
        <f t="shared" ref="G23" si="20">+D23/D22-1</f>
        <v>8.4422760724813806E-3</v>
      </c>
    </row>
    <row r="24" spans="1:7">
      <c r="A24">
        <v>1982</v>
      </c>
      <c r="B24">
        <v>88955661300.655914</v>
      </c>
      <c r="C24">
        <v>20985846333457.676</v>
      </c>
      <c r="D24">
        <v>1245504778335.0396</v>
      </c>
      <c r="E24" s="30">
        <f t="shared" si="0"/>
        <v>9.4842078660450913E-3</v>
      </c>
      <c r="F24" s="30">
        <f t="shared" si="0"/>
        <v>1.5920966347995336E-3</v>
      </c>
      <c r="G24" s="30">
        <f t="shared" ref="G24" si="21">+D24/D23-1</f>
        <v>4.1358569462797146E-3</v>
      </c>
    </row>
    <row r="25" spans="1:7">
      <c r="A25">
        <v>1983</v>
      </c>
      <c r="B25">
        <v>90355784303.22905</v>
      </c>
      <c r="C25">
        <v>21588184215412.578</v>
      </c>
      <c r="D25">
        <v>1260067263727.988</v>
      </c>
      <c r="E25" s="30">
        <f t="shared" si="0"/>
        <v>1.5739560384368856E-2</v>
      </c>
      <c r="F25" s="30">
        <f t="shared" si="0"/>
        <v>2.8702101043911465E-2</v>
      </c>
      <c r="G25" s="30">
        <f t="shared" ref="G25" si="22">+D25/D24-1</f>
        <v>1.1692034945393948E-2</v>
      </c>
    </row>
    <row r="26" spans="1:7">
      <c r="A26">
        <v>1984</v>
      </c>
      <c r="B26">
        <v>93383320875.491058</v>
      </c>
      <c r="C26">
        <v>22607339655383.559</v>
      </c>
      <c r="D26">
        <v>1300715172729.0408</v>
      </c>
      <c r="E26" s="30">
        <f t="shared" si="0"/>
        <v>3.3506837394070565E-2</v>
      </c>
      <c r="F26" s="30">
        <f t="shared" si="0"/>
        <v>4.7208946792448137E-2</v>
      </c>
      <c r="G26" s="30">
        <f t="shared" ref="G26" si="23">+D26/D25-1</f>
        <v>3.2258523152798535E-2</v>
      </c>
    </row>
    <row r="27" spans="1:7">
      <c r="A27">
        <v>1985</v>
      </c>
      <c r="B27">
        <v>96284839824.191498</v>
      </c>
      <c r="C27">
        <v>23444945461518.535</v>
      </c>
      <c r="D27">
        <v>1337110298849.0959</v>
      </c>
      <c r="E27" s="30">
        <f t="shared" si="0"/>
        <v>3.1071061957296031E-2</v>
      </c>
      <c r="F27" s="30">
        <f t="shared" si="0"/>
        <v>3.7050171267520859E-2</v>
      </c>
      <c r="G27" s="30">
        <f t="shared" ref="G27" si="24">+D27/D26-1</f>
        <v>2.7980857672086801E-2</v>
      </c>
    </row>
    <row r="28" spans="1:7">
      <c r="A28">
        <v>1986</v>
      </c>
      <c r="B28">
        <v>101892542204.38252</v>
      </c>
      <c r="C28">
        <v>24153189678690.578</v>
      </c>
      <c r="D28">
        <v>1375351277184.7683</v>
      </c>
      <c r="E28" s="30">
        <f t="shared" si="0"/>
        <v>5.8240761374586558E-2</v>
      </c>
      <c r="F28" s="30">
        <f t="shared" si="0"/>
        <v>3.0208823404367591E-2</v>
      </c>
      <c r="G28" s="30">
        <f t="shared" ref="G28" si="25">+D28/D27-1</f>
        <v>2.859971863846078E-2</v>
      </c>
    </row>
    <row r="29" spans="1:7">
      <c r="A29">
        <v>1987</v>
      </c>
      <c r="B29">
        <v>107363083659.42535</v>
      </c>
      <c r="C29">
        <v>25007710547364.445</v>
      </c>
      <c r="D29">
        <v>1419251948455.8049</v>
      </c>
      <c r="E29" s="30">
        <f t="shared" si="0"/>
        <v>5.3689321482132346E-2</v>
      </c>
      <c r="F29" s="30">
        <f t="shared" si="0"/>
        <v>3.5379214093109068E-2</v>
      </c>
      <c r="G29" s="30">
        <f t="shared" ref="G29" si="26">+D29/D28-1</f>
        <v>3.1919606284801505E-2</v>
      </c>
    </row>
    <row r="30" spans="1:7">
      <c r="A30">
        <v>1988</v>
      </c>
      <c r="B30">
        <v>111726505380.41536</v>
      </c>
      <c r="C30">
        <v>26140007753037.996</v>
      </c>
      <c r="D30">
        <v>1478780730118.5132</v>
      </c>
      <c r="E30" s="30">
        <f t="shared" si="0"/>
        <v>4.0641732449037571E-2</v>
      </c>
      <c r="F30" s="30">
        <f t="shared" si="0"/>
        <v>4.5277923523986185E-2</v>
      </c>
      <c r="G30" s="30">
        <f t="shared" ref="G30" si="27">+D30/D29-1</f>
        <v>4.1943773075300506E-2</v>
      </c>
    </row>
    <row r="31" spans="1:7">
      <c r="A31">
        <v>1989</v>
      </c>
      <c r="B31">
        <v>115540955654.07385</v>
      </c>
      <c r="C31">
        <v>27128056710189.168</v>
      </c>
      <c r="D31">
        <v>1528887491700.1089</v>
      </c>
      <c r="E31" s="30">
        <f t="shared" si="0"/>
        <v>3.414096109665965E-2</v>
      </c>
      <c r="F31" s="30">
        <f t="shared" si="0"/>
        <v>3.7798342161407428E-2</v>
      </c>
      <c r="G31" s="30">
        <f t="shared" ref="G31" si="28">+D31/D30-1</f>
        <v>3.3883834540892277E-2</v>
      </c>
    </row>
    <row r="32" spans="1:7">
      <c r="A32">
        <v>1990</v>
      </c>
      <c r="B32">
        <v>120488417446.26038</v>
      </c>
      <c r="C32">
        <v>27925341151441.676</v>
      </c>
      <c r="D32">
        <v>1559247756414.9895</v>
      </c>
      <c r="E32" s="30">
        <f t="shared" si="0"/>
        <v>4.2819983305305787E-2</v>
      </c>
      <c r="F32" s="30">
        <f t="shared" si="0"/>
        <v>2.9389662878176237E-2</v>
      </c>
      <c r="G32" s="30">
        <f t="shared" ref="G32" si="29">+D32/D31-1</f>
        <v>1.9857749428717097E-2</v>
      </c>
    </row>
    <row r="33" spans="1:7">
      <c r="A33">
        <v>1991</v>
      </c>
      <c r="B33">
        <v>122900122761.67126</v>
      </c>
      <c r="C33">
        <v>28244954833652.168</v>
      </c>
      <c r="D33">
        <v>1583235965443.0798</v>
      </c>
      <c r="E33" s="30">
        <f t="shared" si="0"/>
        <v>2.0016075955902934E-2</v>
      </c>
      <c r="F33" s="30">
        <f t="shared" si="0"/>
        <v>1.1445291947453695E-2</v>
      </c>
      <c r="G33" s="30">
        <f t="shared" ref="G33" si="30">+D33/D32-1</f>
        <v>1.538447557766176E-2</v>
      </c>
    </row>
    <row r="34" spans="1:7">
      <c r="A34">
        <v>1992</v>
      </c>
      <c r="B34">
        <v>127871346008.23766</v>
      </c>
      <c r="C34">
        <v>28835319367937.617</v>
      </c>
      <c r="D34">
        <v>1596444514474.6245</v>
      </c>
      <c r="E34" s="30">
        <f t="shared" si="0"/>
        <v>4.044929439335565E-2</v>
      </c>
      <c r="F34" s="30">
        <f t="shared" si="0"/>
        <v>2.090159243526446E-2</v>
      </c>
      <c r="G34" s="30">
        <f t="shared" ref="G34" si="31">+D34/D33-1</f>
        <v>8.3427545355490018E-3</v>
      </c>
    </row>
    <row r="35" spans="1:7">
      <c r="A35">
        <v>1993</v>
      </c>
      <c r="B35">
        <v>134757742185.31152</v>
      </c>
      <c r="C35">
        <v>29237695196078.313</v>
      </c>
      <c r="D35">
        <v>1582829943638.8074</v>
      </c>
      <c r="E35" s="30">
        <f t="shared" si="0"/>
        <v>5.3854099390102883E-2</v>
      </c>
      <c r="F35" s="30">
        <f t="shared" si="0"/>
        <v>1.395426986628423E-2</v>
      </c>
      <c r="G35" s="30">
        <f t="shared" ref="G35" si="32">+D35/D34-1</f>
        <v>-8.5280576383185425E-3</v>
      </c>
    </row>
    <row r="36" spans="1:7">
      <c r="A36">
        <v>1994</v>
      </c>
      <c r="B36">
        <v>142593449287.22205</v>
      </c>
      <c r="C36">
        <v>30178543031138.68</v>
      </c>
      <c r="D36">
        <v>1616876989876.2263</v>
      </c>
      <c r="E36" s="30">
        <f t="shared" si="0"/>
        <v>5.814661907243357E-2</v>
      </c>
      <c r="F36" s="30">
        <f t="shared" si="0"/>
        <v>3.2179275033504151E-2</v>
      </c>
      <c r="G36" s="30">
        <f t="shared" ref="G36" si="33">+D36/D35-1</f>
        <v>2.151023638025662E-2</v>
      </c>
    </row>
    <row r="37" spans="1:7">
      <c r="A37">
        <v>1995</v>
      </c>
      <c r="B37">
        <v>150011784497.79153</v>
      </c>
      <c r="C37">
        <v>30984364722834.879</v>
      </c>
      <c r="D37">
        <v>1663553589171.7559</v>
      </c>
      <c r="E37" s="30">
        <f t="shared" si="0"/>
        <v>5.2024375927865574E-2</v>
      </c>
      <c r="F37" s="30">
        <f t="shared" si="0"/>
        <v>2.6701808992725118E-2</v>
      </c>
      <c r="G37" s="30">
        <f t="shared" ref="G37" si="34">+D37/D36-1</f>
        <v>2.8868367592455257E-2</v>
      </c>
    </row>
    <row r="38" spans="1:7">
      <c r="A38">
        <v>1996</v>
      </c>
      <c r="B38">
        <v>153095808839.25269</v>
      </c>
      <c r="C38">
        <v>31946556307940.289</v>
      </c>
      <c r="D38">
        <v>1684627233211.1311</v>
      </c>
      <c r="E38" s="30">
        <f t="shared" si="0"/>
        <v>2.0558547128719518E-2</v>
      </c>
      <c r="F38" s="30">
        <f t="shared" si="0"/>
        <v>3.1054100792852202E-2</v>
      </c>
      <c r="G38" s="30">
        <f t="shared" ref="G38" si="35">+D38/D37-1</f>
        <v>1.2667848019171535E-2</v>
      </c>
    </row>
    <row r="39" spans="1:7">
      <c r="A39">
        <v>1997</v>
      </c>
      <c r="B39">
        <v>158347444690.97055</v>
      </c>
      <c r="C39">
        <v>33107594496415.535</v>
      </c>
      <c r="D39">
        <v>1715459486928.7092</v>
      </c>
      <c r="E39" s="30">
        <f t="shared" si="0"/>
        <v>3.4302936778837445E-2</v>
      </c>
      <c r="F39" s="30">
        <f t="shared" si="0"/>
        <v>3.6343140627857595E-2</v>
      </c>
      <c r="G39" s="30">
        <f t="shared" ref="G39" si="36">+D39/D38-1</f>
        <v>1.8302122338843763E-2</v>
      </c>
    </row>
    <row r="40" spans="1:7">
      <c r="A40">
        <v>1998</v>
      </c>
      <c r="B40">
        <v>159249683235.26233</v>
      </c>
      <c r="C40">
        <v>34112449119805.629</v>
      </c>
      <c r="D40">
        <v>1746519856496.6001</v>
      </c>
      <c r="E40" s="30">
        <f t="shared" si="0"/>
        <v>5.6978408843451067E-3</v>
      </c>
      <c r="F40" s="30">
        <f t="shared" si="0"/>
        <v>3.0351181916852488E-2</v>
      </c>
      <c r="G40" s="30">
        <f t="shared" ref="G40" si="37">+D40/D39-1</f>
        <v>1.8106151619762256E-2</v>
      </c>
    </row>
    <row r="41" spans="1:7">
      <c r="A41">
        <v>1999</v>
      </c>
      <c r="B41">
        <v>152554802278.49942</v>
      </c>
      <c r="C41">
        <v>35280966758816.922</v>
      </c>
      <c r="D41">
        <v>1774913511831.8735</v>
      </c>
      <c r="E41" s="30">
        <f t="shared" si="0"/>
        <v>-4.2040152424494548E-2</v>
      </c>
      <c r="F41" s="30">
        <f t="shared" si="0"/>
        <v>3.4254873782511686E-2</v>
      </c>
      <c r="G41" s="30">
        <f t="shared" ref="G41" si="38">+D41/D40-1</f>
        <v>1.6257275993545983E-2</v>
      </c>
    </row>
    <row r="42" spans="1:7">
      <c r="A42">
        <v>2000</v>
      </c>
      <c r="B42">
        <v>157016818928.93024</v>
      </c>
      <c r="C42">
        <v>36725003644369.203</v>
      </c>
      <c r="D42">
        <v>1842128690356.2485</v>
      </c>
      <c r="E42" s="30">
        <f t="shared" si="0"/>
        <v>2.924861481767782E-2</v>
      </c>
      <c r="F42" s="30">
        <f t="shared" si="0"/>
        <v>4.0929629151712721E-2</v>
      </c>
      <c r="G42" s="30">
        <f t="shared" ref="G42" si="39">+D42/D41-1</f>
        <v>3.7869551432397897E-2</v>
      </c>
    </row>
    <row r="43" spans="1:7">
      <c r="A43">
        <v>2001</v>
      </c>
      <c r="B43">
        <v>159651401476.81915</v>
      </c>
      <c r="C43">
        <v>37245159622907.867</v>
      </c>
      <c r="D43">
        <v>1878075465645.7407</v>
      </c>
      <c r="E43" s="30">
        <f t="shared" si="0"/>
        <v>1.6778983078757914E-2</v>
      </c>
      <c r="F43" s="30">
        <f t="shared" si="0"/>
        <v>1.4163537833124629E-2</v>
      </c>
      <c r="G43" s="30">
        <f t="shared" ref="G43" si="40">+D43/D42-1</f>
        <v>1.9513715560523837E-2</v>
      </c>
    </row>
    <row r="44" spans="1:7">
      <c r="A44">
        <v>2002</v>
      </c>
      <c r="B44">
        <v>163649041384.44641</v>
      </c>
      <c r="C44">
        <v>37818678011455.258</v>
      </c>
      <c r="D44">
        <v>1882844706806.0923</v>
      </c>
      <c r="E44" s="30">
        <f t="shared" si="0"/>
        <v>2.5039804665965892E-2</v>
      </c>
      <c r="F44" s="30">
        <f t="shared" si="0"/>
        <v>1.5398467729875076E-2</v>
      </c>
      <c r="G44" s="30">
        <f t="shared" ref="G44" si="41">+D44/D43-1</f>
        <v>2.539429989684594E-3</v>
      </c>
    </row>
    <row r="45" spans="1:7">
      <c r="A45">
        <v>2003</v>
      </c>
      <c r="B45">
        <v>170061255792.91046</v>
      </c>
      <c r="C45">
        <v>38587568171425.25</v>
      </c>
      <c r="D45">
        <v>1885454835881.2876</v>
      </c>
      <c r="E45" s="30">
        <f t="shared" si="0"/>
        <v>3.9182719032251345E-2</v>
      </c>
      <c r="F45" s="30">
        <f t="shared" si="0"/>
        <v>2.0330963439205707E-2</v>
      </c>
      <c r="G45" s="30">
        <f t="shared" ref="G45" si="42">+D45/D44-1</f>
        <v>1.3862689077650536E-3</v>
      </c>
    </row>
    <row r="46" spans="1:7">
      <c r="A46">
        <v>2004</v>
      </c>
      <c r="B46">
        <v>179130660092.78244</v>
      </c>
      <c r="C46">
        <v>39847636952218.234</v>
      </c>
      <c r="D46">
        <v>1912296060779.9985</v>
      </c>
      <c r="E46" s="30">
        <f t="shared" si="0"/>
        <v>5.333022067599047E-2</v>
      </c>
      <c r="F46" s="30">
        <f t="shared" si="0"/>
        <v>3.2654785997270563E-2</v>
      </c>
      <c r="G46" s="30">
        <f t="shared" ref="G46" si="43">+D46/D45-1</f>
        <v>1.4235941581790756E-2</v>
      </c>
    </row>
    <row r="47" spans="1:7">
      <c r="A47">
        <v>2005</v>
      </c>
      <c r="B47">
        <v>187780451739.37601</v>
      </c>
      <c r="C47">
        <v>40971305309532.711</v>
      </c>
      <c r="D47">
        <v>1927935754486.2488</v>
      </c>
      <c r="E47" s="30">
        <f t="shared" si="0"/>
        <v>4.8287611077374004E-2</v>
      </c>
      <c r="F47" s="30">
        <f t="shared" si="0"/>
        <v>2.8199121535409599E-2</v>
      </c>
      <c r="G47" s="30">
        <f t="shared" ref="G47" si="44">+D47/D46-1</f>
        <v>8.1784897365060338E-3</v>
      </c>
    </row>
    <row r="48" spans="1:7">
      <c r="A48">
        <v>2006</v>
      </c>
      <c r="B48">
        <v>200393418124.05493</v>
      </c>
      <c r="C48">
        <v>42211234036336.969</v>
      </c>
      <c r="D48">
        <v>1962458137126.7568</v>
      </c>
      <c r="E48" s="30">
        <f t="shared" si="0"/>
        <v>6.7168686984440118E-2</v>
      </c>
      <c r="F48" s="30">
        <f t="shared" si="0"/>
        <v>3.0263344490412569E-2</v>
      </c>
      <c r="G48" s="30">
        <f t="shared" ref="G48" si="45">+D48/D47-1</f>
        <v>1.7906396808179625E-2</v>
      </c>
    </row>
    <row r="49" spans="1:7">
      <c r="A49">
        <v>2007</v>
      </c>
      <c r="B49">
        <v>213896316785.02258</v>
      </c>
      <c r="C49">
        <v>43306711817056.039</v>
      </c>
      <c r="D49">
        <v>1991641321834.9993</v>
      </c>
      <c r="E49" s="30">
        <f t="shared" si="0"/>
        <v>6.738194690909749E-2</v>
      </c>
      <c r="F49" s="30">
        <f t="shared" si="0"/>
        <v>2.5952280375789227E-2</v>
      </c>
      <c r="G49" s="30">
        <f t="shared" ref="G49" si="46">+D49/D48-1</f>
        <v>1.487072980367854E-2</v>
      </c>
    </row>
    <row r="50" spans="1:7">
      <c r="A50">
        <v>2008</v>
      </c>
      <c r="B50">
        <v>220919487240.84869</v>
      </c>
      <c r="C50">
        <v>43473485744242.898</v>
      </c>
      <c r="D50">
        <v>1972481476580.6633</v>
      </c>
      <c r="E50" s="30">
        <f t="shared" si="0"/>
        <v>3.2834461861654063E-2</v>
      </c>
      <c r="F50" s="30">
        <f t="shared" si="0"/>
        <v>3.8509949194798221E-3</v>
      </c>
      <c r="G50" s="30">
        <f t="shared" ref="G50" si="47">+D50/D49-1</f>
        <v>-9.6201284057929604E-3</v>
      </c>
    </row>
    <row r="51" spans="1:7">
      <c r="A51">
        <v>2009</v>
      </c>
      <c r="B51">
        <v>223437193184.79175</v>
      </c>
      <c r="C51">
        <v>41996583032200.414</v>
      </c>
      <c r="D51">
        <v>1868315968357.2258</v>
      </c>
      <c r="E51" s="30">
        <f t="shared" si="0"/>
        <v>1.1396486454806176E-2</v>
      </c>
      <c r="F51" s="30">
        <f t="shared" si="0"/>
        <v>-3.3972493503999002E-2</v>
      </c>
      <c r="G51" s="30">
        <f t="shared" ref="G51" si="48">+D51/D50-1</f>
        <v>-5.2809372082931016E-2</v>
      </c>
    </row>
    <row r="52" spans="1:7">
      <c r="A52">
        <v>2010</v>
      </c>
      <c r="B52">
        <v>233479933032.17288</v>
      </c>
      <c r="C52">
        <v>43243456457108.859</v>
      </c>
      <c r="D52">
        <v>1900325748105.6243</v>
      </c>
      <c r="E52" s="30">
        <f t="shared" si="0"/>
        <v>4.4946589707092199E-2</v>
      </c>
      <c r="F52" s="30">
        <f t="shared" si="0"/>
        <v>2.9689877958700039E-2</v>
      </c>
      <c r="G52" s="30">
        <f t="shared" ref="G52" si="49">+D52/D51-1</f>
        <v>1.7132958391692155E-2</v>
      </c>
    </row>
    <row r="53" spans="1:7">
      <c r="A53">
        <v>2011</v>
      </c>
      <c r="B53">
        <v>249701866578.27676</v>
      </c>
      <c r="C53">
        <v>44055885980384.656</v>
      </c>
      <c r="D53">
        <v>1913767385824.2568</v>
      </c>
      <c r="E53" s="30">
        <f t="shared" si="0"/>
        <v>6.9478919817355544E-2</v>
      </c>
      <c r="F53" s="30">
        <f t="shared" si="0"/>
        <v>1.8787340093445293E-2</v>
      </c>
      <c r="G53" s="30">
        <f t="shared" ref="G53" si="50">+D53/D52-1</f>
        <v>7.073333470344334E-3</v>
      </c>
    </row>
    <row r="54" spans="1:7">
      <c r="A54">
        <v>2012</v>
      </c>
      <c r="B54">
        <v>259471791121.28741</v>
      </c>
      <c r="C54">
        <v>44669635537732.391</v>
      </c>
      <c r="D54">
        <v>1856719783429.5693</v>
      </c>
      <c r="E54" s="30">
        <f t="shared" si="0"/>
        <v>3.9126357671611434E-2</v>
      </c>
      <c r="F54" s="30">
        <f t="shared" si="0"/>
        <v>1.3931159110521563E-2</v>
      </c>
      <c r="G54" s="30">
        <f t="shared" ref="G54" si="51">+D54/D53-1</f>
        <v>-2.9809057682377182E-2</v>
      </c>
    </row>
    <row r="55" spans="1:7">
      <c r="A55">
        <v>2013</v>
      </c>
      <c r="B55">
        <v>272793056063.56992</v>
      </c>
      <c r="C55">
        <v>45388405611186.328</v>
      </c>
      <c r="D55">
        <v>1822536356977.1475</v>
      </c>
      <c r="E55" s="30">
        <f t="shared" si="0"/>
        <v>5.1339935199567144E-2</v>
      </c>
      <c r="F55" s="30">
        <f t="shared" si="0"/>
        <v>1.6090797804848789E-2</v>
      </c>
      <c r="G55" s="30">
        <f t="shared" ref="G55" si="52">+D55/D54-1</f>
        <v>-1.8410654508824842E-2</v>
      </c>
    </row>
    <row r="56" spans="1:7">
      <c r="A56">
        <v>2014</v>
      </c>
      <c r="B56">
        <v>285066097496.81396</v>
      </c>
      <c r="C56">
        <v>46376303676516</v>
      </c>
      <c r="D56">
        <v>1822453476364.2178</v>
      </c>
      <c r="E56" s="30">
        <f t="shared" si="0"/>
        <v>4.4990300011097162E-2</v>
      </c>
      <c r="F56" s="30">
        <f t="shared" si="0"/>
        <v>2.1765427800931603E-2</v>
      </c>
      <c r="G56" s="30">
        <f t="shared" ref="G56" si="53">+D56/D55-1</f>
        <v>-4.5475423638308143E-5</v>
      </c>
    </row>
    <row r="57" spans="1:7">
      <c r="A57">
        <v>2015</v>
      </c>
      <c r="B57">
        <v>293492370193.16571</v>
      </c>
      <c r="C57">
        <v>47536673280840.758</v>
      </c>
      <c r="D57">
        <v>1836637711060.5459</v>
      </c>
      <c r="E57" s="30">
        <f t="shared" si="0"/>
        <v>2.9559013752752383E-2</v>
      </c>
      <c r="F57" s="30">
        <f t="shared" si="0"/>
        <v>2.5020743619814212E-2</v>
      </c>
      <c r="G57" s="30">
        <f t="shared" ref="G57" si="54">+D57/D56-1</f>
        <v>7.7830435071657433E-3</v>
      </c>
    </row>
    <row r="58" spans="1:7">
      <c r="A58">
        <v>2016</v>
      </c>
      <c r="B58">
        <v>299618678572.19098</v>
      </c>
      <c r="C58">
        <v>48416746488822.883</v>
      </c>
      <c r="D58">
        <v>1860393935366.8738</v>
      </c>
      <c r="E58" s="30">
        <f t="shared" si="0"/>
        <v>2.0873825016279435E-2</v>
      </c>
      <c r="F58" s="30">
        <f t="shared" si="0"/>
        <v>1.851356326057485E-2</v>
      </c>
      <c r="G58" s="30">
        <f t="shared" ref="G58" si="55">+D58/D57-1</f>
        <v>1.2934627315590808E-2</v>
      </c>
    </row>
    <row r="59" spans="1:7">
      <c r="A59">
        <v>2017</v>
      </c>
      <c r="B59">
        <v>303691577641.58282</v>
      </c>
      <c r="C59">
        <v>49668854619836.242</v>
      </c>
      <c r="D59">
        <v>1891422683817.3813</v>
      </c>
      <c r="E59" s="30">
        <f t="shared" si="0"/>
        <v>1.3593608678874602E-2</v>
      </c>
      <c r="F59" s="30">
        <f t="shared" si="0"/>
        <v>2.5861054734489741E-2</v>
      </c>
      <c r="G59" s="30">
        <f t="shared" ref="G59" si="56">+D59/D58-1</f>
        <v>1.6678590410685645E-2</v>
      </c>
    </row>
    <row r="60" spans="1:7">
      <c r="A60">
        <v>2018</v>
      </c>
      <c r="B60">
        <v>311479214511.79462</v>
      </c>
      <c r="C60">
        <v>50833007459349.953</v>
      </c>
      <c r="D60">
        <v>1908933681964.9595</v>
      </c>
      <c r="E60" s="30">
        <f t="shared" si="0"/>
        <v>2.5643242827770418E-2</v>
      </c>
      <c r="F60" s="30">
        <f t="shared" si="0"/>
        <v>2.3438286395450314E-2</v>
      </c>
      <c r="G60" s="30">
        <f t="shared" ref="G60" si="57">+D60/D59-1</f>
        <v>9.2581094101273909E-3</v>
      </c>
    </row>
    <row r="61" spans="1:7">
      <c r="A61">
        <v>2019</v>
      </c>
      <c r="B61">
        <v>321405606655.84125</v>
      </c>
      <c r="C61">
        <v>51747715567234.063</v>
      </c>
      <c r="D61">
        <v>1918157617381.1702</v>
      </c>
      <c r="E61" s="30">
        <f t="shared" si="0"/>
        <v>3.1868553924553344E-2</v>
      </c>
      <c r="F61" s="30">
        <f t="shared" si="0"/>
        <v>1.7994373215387327E-2</v>
      </c>
      <c r="G61" s="30">
        <f t="shared" ref="G61" si="58">+D61/D60-1</f>
        <v>4.831983165971554E-3</v>
      </c>
    </row>
    <row r="62" spans="1:7">
      <c r="A62">
        <v>2020</v>
      </c>
      <c r="B62">
        <v>298309675728.09247</v>
      </c>
      <c r="C62">
        <v>49701947999534.391</v>
      </c>
      <c r="D62">
        <v>1746018467621.3267</v>
      </c>
      <c r="E62" s="30">
        <f t="shared" si="0"/>
        <v>-7.1859141376085955E-2</v>
      </c>
      <c r="F62" s="30">
        <f t="shared" si="0"/>
        <v>-3.9533485590135364E-2</v>
      </c>
      <c r="G62" s="30">
        <f t="shared" ref="G62" si="59">+D62/D61-1</f>
        <v>-8.9741921206069719E-2</v>
      </c>
    </row>
    <row r="63" spans="1:7">
      <c r="A63">
        <v>2021</v>
      </c>
      <c r="B63">
        <v>330530695024.88531</v>
      </c>
      <c r="C63">
        <v>52542241395444.133</v>
      </c>
      <c r="D63">
        <v>1891116791113.4358</v>
      </c>
      <c r="E63" s="30">
        <f t="shared" si="0"/>
        <v>0.10801198190487837</v>
      </c>
      <c r="F63" s="30">
        <f t="shared" si="0"/>
        <v>5.7146520613967633E-2</v>
      </c>
      <c r="G63" s="30">
        <f t="shared" ref="G63" si="60">+D63/D62-1</f>
        <v>8.3102399077016997E-2</v>
      </c>
    </row>
    <row r="64" spans="1:7">
      <c r="A64">
        <v>2022</v>
      </c>
      <c r="B64">
        <v>354622693594.66052</v>
      </c>
      <c r="C64">
        <v>54002049401173.797</v>
      </c>
      <c r="D64">
        <v>1966494766925.428</v>
      </c>
      <c r="E64" s="30">
        <f t="shared" si="0"/>
        <v>7.2888838865514005E-2</v>
      </c>
      <c r="F64" s="30">
        <f t="shared" si="0"/>
        <v>2.7783512217205208E-2</v>
      </c>
      <c r="G64" s="30">
        <f t="shared" ref="G64" si="61">+D64/D63-1</f>
        <v>3.9858974425165838E-2</v>
      </c>
    </row>
    <row r="65" spans="1:7">
      <c r="A65">
        <v>2023</v>
      </c>
      <c r="B65">
        <v>356793627488.70349</v>
      </c>
      <c r="C65">
        <v>54902012663425.852</v>
      </c>
      <c r="D65">
        <v>1984600131128.5137</v>
      </c>
      <c r="E65" s="30">
        <f t="shared" si="0"/>
        <v>6.1218132207985221E-3</v>
      </c>
      <c r="F65" s="30">
        <f t="shared" si="0"/>
        <v>1.6665353856598175E-2</v>
      </c>
      <c r="G65" s="30">
        <f t="shared" ref="G65" si="62">+D65/D64-1</f>
        <v>9.2069221376027688E-3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6CFE-7494-4FC5-8323-B08E1CDBB3FC}">
  <dimension ref="B1:E237"/>
  <sheetViews>
    <sheetView workbookViewId="0">
      <selection activeCell="B1" sqref="B1:E237"/>
    </sheetView>
  </sheetViews>
  <sheetFormatPr defaultRowHeight="13.8"/>
  <sheetData>
    <row r="1" spans="2:5">
      <c r="B1" t="s">
        <v>30</v>
      </c>
      <c r="C1" t="s">
        <v>40</v>
      </c>
      <c r="D1" s="33" t="s">
        <v>27</v>
      </c>
      <c r="E1" s="34" t="s">
        <v>41</v>
      </c>
    </row>
    <row r="2" spans="2:5">
      <c r="B2" s="29" t="str">
        <f>+MONTH(C2)&amp;YEAR(C2)</f>
        <v>12004</v>
      </c>
      <c r="C2" s="29">
        <v>37987</v>
      </c>
      <c r="D2" s="35">
        <v>200401</v>
      </c>
      <c r="E2" s="36">
        <v>87.272433315427705</v>
      </c>
    </row>
    <row r="3" spans="2:5">
      <c r="B3" s="29" t="str">
        <f t="shared" ref="B3:B66" si="0">+MONTH(C3)&amp;YEAR(C3)</f>
        <v>22004</v>
      </c>
      <c r="C3" s="29">
        <v>38018</v>
      </c>
      <c r="D3" s="37">
        <v>200402</v>
      </c>
      <c r="E3" s="38">
        <v>86.539999839307399</v>
      </c>
    </row>
    <row r="4" spans="2:5">
      <c r="B4" s="29" t="str">
        <f t="shared" si="0"/>
        <v>32004</v>
      </c>
      <c r="C4" s="29">
        <v>38047</v>
      </c>
      <c r="D4" s="35">
        <v>200403</v>
      </c>
      <c r="E4" s="36">
        <v>86.028397413649003</v>
      </c>
    </row>
    <row r="5" spans="2:5">
      <c r="B5" s="29" t="str">
        <f t="shared" si="0"/>
        <v>42004</v>
      </c>
      <c r="C5" s="29">
        <v>38078</v>
      </c>
      <c r="D5" s="37">
        <v>200404</v>
      </c>
      <c r="E5" s="38">
        <v>86.582254426418601</v>
      </c>
    </row>
    <row r="6" spans="2:5">
      <c r="B6" s="29" t="str">
        <f t="shared" si="0"/>
        <v>52004</v>
      </c>
      <c r="C6" s="29">
        <v>38108</v>
      </c>
      <c r="D6" s="35">
        <v>200405</v>
      </c>
      <c r="E6" s="36">
        <v>86.153669469029495</v>
      </c>
    </row>
    <row r="7" spans="2:5">
      <c r="B7" s="29" t="str">
        <f t="shared" si="0"/>
        <v>62004</v>
      </c>
      <c r="C7" s="29">
        <v>38139</v>
      </c>
      <c r="D7" s="37">
        <v>200406</v>
      </c>
      <c r="E7" s="38">
        <v>85.600350015373493</v>
      </c>
    </row>
    <row r="8" spans="2:5">
      <c r="B8" s="29" t="str">
        <f t="shared" si="0"/>
        <v>72004</v>
      </c>
      <c r="C8" s="29">
        <v>38169</v>
      </c>
      <c r="D8" s="35">
        <v>200407</v>
      </c>
      <c r="E8" s="36">
        <v>86.761326958473603</v>
      </c>
    </row>
    <row r="9" spans="2:5">
      <c r="B9" s="29" t="str">
        <f t="shared" si="0"/>
        <v>82004</v>
      </c>
      <c r="C9" s="29">
        <v>38200</v>
      </c>
      <c r="D9" s="37">
        <v>200408</v>
      </c>
      <c r="E9" s="38">
        <v>86.912840859891602</v>
      </c>
    </row>
    <row r="10" spans="2:5">
      <c r="B10" s="29" t="str">
        <f t="shared" si="0"/>
        <v>92004</v>
      </c>
      <c r="C10" s="29">
        <v>38231</v>
      </c>
      <c r="D10" s="35">
        <v>200409</v>
      </c>
      <c r="E10" s="36">
        <v>86.9933715879842</v>
      </c>
    </row>
    <row r="11" spans="2:5">
      <c r="B11" s="29" t="str">
        <f t="shared" si="0"/>
        <v>102004</v>
      </c>
      <c r="C11" s="29">
        <v>38261</v>
      </c>
      <c r="D11" s="37">
        <v>200410</v>
      </c>
      <c r="E11" s="38">
        <v>87.109909676681099</v>
      </c>
    </row>
    <row r="12" spans="2:5">
      <c r="B12" s="29" t="str">
        <f t="shared" si="0"/>
        <v>112004</v>
      </c>
      <c r="C12" s="29">
        <v>38292</v>
      </c>
      <c r="D12" s="35">
        <v>200411</v>
      </c>
      <c r="E12" s="36">
        <v>87.817664857119297</v>
      </c>
    </row>
    <row r="13" spans="2:5">
      <c r="B13" s="29" t="str">
        <f t="shared" si="0"/>
        <v>122004</v>
      </c>
      <c r="C13" s="29">
        <v>38322</v>
      </c>
      <c r="D13" s="37">
        <v>200412</v>
      </c>
      <c r="E13" s="38">
        <v>88.130340518848399</v>
      </c>
    </row>
    <row r="14" spans="2:5">
      <c r="B14" s="29" t="str">
        <f t="shared" si="0"/>
        <v>12005</v>
      </c>
      <c r="C14" s="29">
        <v>38353</v>
      </c>
      <c r="D14" s="35">
        <v>200501</v>
      </c>
      <c r="E14" s="36">
        <v>88.598674825367397</v>
      </c>
    </row>
    <row r="15" spans="2:5">
      <c r="B15" s="29" t="str">
        <f t="shared" si="0"/>
        <v>22005</v>
      </c>
      <c r="C15" s="29">
        <v>38384</v>
      </c>
      <c r="D15" s="37">
        <v>200502</v>
      </c>
      <c r="E15" s="38">
        <v>88.146878615535201</v>
      </c>
    </row>
    <row r="16" spans="2:5">
      <c r="B16" s="29" t="str">
        <f t="shared" si="0"/>
        <v>32005</v>
      </c>
      <c r="C16" s="29">
        <v>38412</v>
      </c>
      <c r="D16" s="35">
        <v>200503</v>
      </c>
      <c r="E16" s="36">
        <v>87.646070703961897</v>
      </c>
    </row>
    <row r="17" spans="2:5">
      <c r="B17" s="29" t="str">
        <f t="shared" si="0"/>
        <v>42005</v>
      </c>
      <c r="C17" s="29">
        <v>38443</v>
      </c>
      <c r="D17" s="37">
        <v>200504</v>
      </c>
      <c r="E17" s="38">
        <v>87.744586920758096</v>
      </c>
    </row>
    <row r="18" spans="2:5">
      <c r="B18" s="29" t="str">
        <f t="shared" si="0"/>
        <v>52005</v>
      </c>
      <c r="C18" s="29">
        <v>38473</v>
      </c>
      <c r="D18" s="35">
        <v>200505</v>
      </c>
      <c r="E18" s="36">
        <v>88.090853924442399</v>
      </c>
    </row>
    <row r="19" spans="2:5">
      <c r="B19" s="29" t="str">
        <f t="shared" si="0"/>
        <v>62005</v>
      </c>
      <c r="C19" s="29">
        <v>38504</v>
      </c>
      <c r="D19" s="37">
        <v>200506</v>
      </c>
      <c r="E19" s="38">
        <v>87.527783729410999</v>
      </c>
    </row>
    <row r="20" spans="2:5">
      <c r="B20" s="29" t="str">
        <f t="shared" si="0"/>
        <v>72005</v>
      </c>
      <c r="C20" s="29">
        <v>38534</v>
      </c>
      <c r="D20" s="35">
        <v>200507</v>
      </c>
      <c r="E20" s="36">
        <v>87.349977667985499</v>
      </c>
    </row>
    <row r="21" spans="2:5">
      <c r="B21" s="29" t="str">
        <f t="shared" si="0"/>
        <v>82005</v>
      </c>
      <c r="C21" s="29">
        <v>38565</v>
      </c>
      <c r="D21" s="37">
        <v>200508</v>
      </c>
      <c r="E21" s="38">
        <v>87.749206087856805</v>
      </c>
    </row>
    <row r="22" spans="2:5">
      <c r="B22" s="29" t="str">
        <f t="shared" si="0"/>
        <v>92005</v>
      </c>
      <c r="C22" s="29">
        <v>38596</v>
      </c>
      <c r="D22" s="35">
        <v>200509</v>
      </c>
      <c r="E22" s="36">
        <v>88.321262466875794</v>
      </c>
    </row>
    <row r="23" spans="2:5">
      <c r="B23" s="29" t="str">
        <f t="shared" si="0"/>
        <v>102005</v>
      </c>
      <c r="C23" s="29">
        <v>38626</v>
      </c>
      <c r="D23" s="37">
        <v>200510</v>
      </c>
      <c r="E23" s="38">
        <v>88.5860860157849</v>
      </c>
    </row>
    <row r="24" spans="2:5">
      <c r="B24" s="29" t="str">
        <f t="shared" si="0"/>
        <v>112005</v>
      </c>
      <c r="C24" s="29">
        <v>38657</v>
      </c>
      <c r="D24" s="35">
        <v>200511</v>
      </c>
      <c r="E24" s="36">
        <v>89.207655496616894</v>
      </c>
    </row>
    <row r="25" spans="2:5">
      <c r="B25" s="29" t="str">
        <f t="shared" si="0"/>
        <v>122005</v>
      </c>
      <c r="C25" s="29">
        <v>38687</v>
      </c>
      <c r="D25" s="37">
        <v>200512</v>
      </c>
      <c r="E25" s="38">
        <v>89.584298493631195</v>
      </c>
    </row>
    <row r="26" spans="2:5">
      <c r="B26" s="29" t="str">
        <f t="shared" si="0"/>
        <v>12006</v>
      </c>
      <c r="C26" s="29">
        <v>38718</v>
      </c>
      <c r="D26" s="35">
        <v>200601</v>
      </c>
      <c r="E26" s="36">
        <v>89.902734396914298</v>
      </c>
    </row>
    <row r="27" spans="2:5">
      <c r="B27" s="29" t="str">
        <f t="shared" si="0"/>
        <v>22006</v>
      </c>
      <c r="C27" s="29">
        <v>38749</v>
      </c>
      <c r="D27" s="37">
        <v>200602</v>
      </c>
      <c r="E27" s="38">
        <v>90.190177592201394</v>
      </c>
    </row>
    <row r="28" spans="2:5">
      <c r="B28" s="29" t="str">
        <f t="shared" si="0"/>
        <v>32006</v>
      </c>
      <c r="C28" s="29">
        <v>38777</v>
      </c>
      <c r="D28" s="35">
        <v>200603</v>
      </c>
      <c r="E28" s="36">
        <v>90.454173926098605</v>
      </c>
    </row>
    <row r="29" spans="2:5">
      <c r="B29" s="29" t="str">
        <f t="shared" si="0"/>
        <v>42006</v>
      </c>
      <c r="C29" s="29">
        <v>38808</v>
      </c>
      <c r="D29" s="37">
        <v>200604</v>
      </c>
      <c r="E29" s="38">
        <v>90.758489719459106</v>
      </c>
    </row>
    <row r="30" spans="2:5">
      <c r="B30" s="29" t="str">
        <f t="shared" si="0"/>
        <v>52006</v>
      </c>
      <c r="C30" s="29">
        <v>38838</v>
      </c>
      <c r="D30" s="35">
        <v>200605</v>
      </c>
      <c r="E30" s="36">
        <v>91.902589152587595</v>
      </c>
    </row>
    <row r="31" spans="2:5">
      <c r="B31" s="29" t="str">
        <f t="shared" si="0"/>
        <v>62006</v>
      </c>
      <c r="C31" s="29">
        <v>38869</v>
      </c>
      <c r="D31" s="37">
        <v>200606</v>
      </c>
      <c r="E31" s="38">
        <v>92.915292591747701</v>
      </c>
    </row>
    <row r="32" spans="2:5">
      <c r="B32" s="29" t="str">
        <f t="shared" si="0"/>
        <v>72006</v>
      </c>
      <c r="C32" s="29">
        <v>38899</v>
      </c>
      <c r="D32" s="35">
        <v>200607</v>
      </c>
      <c r="E32" s="36">
        <v>93.513821825386501</v>
      </c>
    </row>
    <row r="33" spans="2:5">
      <c r="B33" s="29" t="str">
        <f t="shared" si="0"/>
        <v>82006</v>
      </c>
      <c r="C33" s="29">
        <v>38930</v>
      </c>
      <c r="D33" s="37">
        <v>200608</v>
      </c>
      <c r="E33" s="38">
        <v>94.393299362102397</v>
      </c>
    </row>
    <row r="34" spans="2:5">
      <c r="B34" s="29" t="str">
        <f t="shared" si="0"/>
        <v>92006</v>
      </c>
      <c r="C34" s="29">
        <v>38961</v>
      </c>
      <c r="D34" s="35">
        <v>200609</v>
      </c>
      <c r="E34" s="36">
        <v>94.992160972190803</v>
      </c>
    </row>
    <row r="35" spans="2:5">
      <c r="B35" s="29" t="str">
        <f t="shared" si="0"/>
        <v>102006</v>
      </c>
      <c r="C35" s="29">
        <v>38991</v>
      </c>
      <c r="D35" s="37">
        <v>200610</v>
      </c>
      <c r="E35" s="38">
        <v>96.855687057574997</v>
      </c>
    </row>
    <row r="36" spans="2:5">
      <c r="B36" s="29" t="str">
        <f t="shared" si="0"/>
        <v>112006</v>
      </c>
      <c r="C36" s="29">
        <v>39022</v>
      </c>
      <c r="D36" s="35">
        <v>200611</v>
      </c>
      <c r="E36" s="36">
        <v>98.856653784271998</v>
      </c>
    </row>
    <row r="37" spans="2:5">
      <c r="B37" s="29" t="str">
        <f t="shared" si="0"/>
        <v>122006</v>
      </c>
      <c r="C37" s="29">
        <v>39052</v>
      </c>
      <c r="D37" s="37">
        <v>200612</v>
      </c>
      <c r="E37" s="38">
        <v>100</v>
      </c>
    </row>
    <row r="38" spans="2:5">
      <c r="B38" s="29" t="str">
        <f t="shared" si="0"/>
        <v>12007</v>
      </c>
      <c r="C38" s="29">
        <v>39083</v>
      </c>
      <c r="D38" s="35">
        <v>200701</v>
      </c>
      <c r="E38" s="36">
        <v>100.386053474642</v>
      </c>
    </row>
    <row r="39" spans="2:5">
      <c r="B39" s="29" t="str">
        <f t="shared" si="0"/>
        <v>22007</v>
      </c>
      <c r="C39" s="29">
        <v>39114</v>
      </c>
      <c r="D39" s="37">
        <v>200702</v>
      </c>
      <c r="E39" s="38">
        <v>100.553806724355</v>
      </c>
    </row>
    <row r="40" spans="2:5">
      <c r="B40" s="29" t="str">
        <f t="shared" si="0"/>
        <v>32007</v>
      </c>
      <c r="C40" s="29">
        <v>39142</v>
      </c>
      <c r="D40" s="35">
        <v>200703</v>
      </c>
      <c r="E40" s="36">
        <v>100.443161597269</v>
      </c>
    </row>
    <row r="41" spans="2:5">
      <c r="B41" s="29" t="str">
        <f t="shared" si="0"/>
        <v>42007</v>
      </c>
      <c r="C41" s="29">
        <v>39173</v>
      </c>
      <c r="D41" s="37">
        <v>200704</v>
      </c>
      <c r="E41" s="38">
        <v>100.879284183203</v>
      </c>
    </row>
    <row r="42" spans="2:5">
      <c r="B42" s="29" t="str">
        <f t="shared" si="0"/>
        <v>52007</v>
      </c>
      <c r="C42" s="29">
        <v>39203</v>
      </c>
      <c r="D42" s="35">
        <v>200705</v>
      </c>
      <c r="E42" s="36">
        <v>101.73839997198</v>
      </c>
    </row>
    <row r="43" spans="2:5">
      <c r="B43" s="29" t="str">
        <f t="shared" si="0"/>
        <v>62007</v>
      </c>
      <c r="C43" s="29">
        <v>39234</v>
      </c>
      <c r="D43" s="37">
        <v>200706</v>
      </c>
      <c r="E43" s="38">
        <v>102.795926450173</v>
      </c>
    </row>
    <row r="44" spans="2:5">
      <c r="B44" s="29" t="str">
        <f t="shared" si="0"/>
        <v>72007</v>
      </c>
      <c r="C44" s="29">
        <v>39264</v>
      </c>
      <c r="D44" s="35">
        <v>200707</v>
      </c>
      <c r="E44" s="36">
        <v>103.186130669253</v>
      </c>
    </row>
    <row r="45" spans="2:5">
      <c r="B45" s="29" t="str">
        <f t="shared" si="0"/>
        <v>82007</v>
      </c>
      <c r="C45" s="29">
        <v>39295</v>
      </c>
      <c r="D45" s="37">
        <v>200708</v>
      </c>
      <c r="E45" s="38">
        <v>103.90017431875999</v>
      </c>
    </row>
    <row r="46" spans="2:5">
      <c r="B46" s="29" t="str">
        <f t="shared" si="0"/>
        <v>92007</v>
      </c>
      <c r="C46" s="29">
        <v>39326</v>
      </c>
      <c r="D46" s="35">
        <v>200709</v>
      </c>
      <c r="E46" s="36">
        <v>104.139322962637</v>
      </c>
    </row>
    <row r="47" spans="2:5">
      <c r="B47" s="29" t="str">
        <f t="shared" si="0"/>
        <v>102007</v>
      </c>
      <c r="C47" s="29">
        <v>39356</v>
      </c>
      <c r="D47" s="37">
        <v>200710</v>
      </c>
      <c r="E47" s="38">
        <v>105.503397316743</v>
      </c>
    </row>
    <row r="48" spans="2:5">
      <c r="B48" s="29" t="str">
        <f t="shared" si="0"/>
        <v>112007</v>
      </c>
      <c r="C48" s="29">
        <v>39387</v>
      </c>
      <c r="D48" s="35">
        <v>200711</v>
      </c>
      <c r="E48" s="36">
        <v>106.533024447629</v>
      </c>
    </row>
    <row r="49" spans="2:5">
      <c r="B49" s="29" t="str">
        <f t="shared" si="0"/>
        <v>122007</v>
      </c>
      <c r="C49" s="29">
        <v>39417</v>
      </c>
      <c r="D49" s="37">
        <v>200712</v>
      </c>
      <c r="E49" s="38">
        <v>106.87559381199701</v>
      </c>
    </row>
    <row r="50" spans="2:5">
      <c r="B50" s="29" t="str">
        <f t="shared" si="0"/>
        <v>12008</v>
      </c>
      <c r="C50" s="29">
        <v>39448</v>
      </c>
      <c r="D50" s="35">
        <v>200801</v>
      </c>
      <c r="E50" s="36">
        <v>106.47505236601501</v>
      </c>
    </row>
    <row r="51" spans="2:5">
      <c r="B51" s="29" t="str">
        <f t="shared" si="0"/>
        <v>22008</v>
      </c>
      <c r="C51" s="29">
        <v>39479</v>
      </c>
      <c r="D51" s="37">
        <v>200802</v>
      </c>
      <c r="E51" s="38">
        <v>105.715989887418</v>
      </c>
    </row>
    <row r="52" spans="2:5">
      <c r="B52" s="29" t="str">
        <f t="shared" si="0"/>
        <v>32008</v>
      </c>
      <c r="C52" s="29">
        <v>39508</v>
      </c>
      <c r="D52" s="35">
        <v>200803</v>
      </c>
      <c r="E52" s="36">
        <v>105.81466125726899</v>
      </c>
    </row>
    <row r="53" spans="2:5">
      <c r="B53" s="29" t="str">
        <f t="shared" si="0"/>
        <v>42008</v>
      </c>
      <c r="C53" s="29">
        <v>39539</v>
      </c>
      <c r="D53" s="37">
        <v>200804</v>
      </c>
      <c r="E53" s="38">
        <v>105.88828796627701</v>
      </c>
    </row>
    <row r="54" spans="2:5">
      <c r="B54" s="29" t="str">
        <f t="shared" si="0"/>
        <v>52008</v>
      </c>
      <c r="C54" s="29">
        <v>39569</v>
      </c>
      <c r="D54" s="35">
        <v>200805</v>
      </c>
      <c r="E54" s="36">
        <v>105.64503056137001</v>
      </c>
    </row>
    <row r="55" spans="2:5">
      <c r="B55" s="29" t="str">
        <f t="shared" si="0"/>
        <v>62008</v>
      </c>
      <c r="C55" s="29">
        <v>39600</v>
      </c>
      <c r="D55" s="37">
        <v>200806</v>
      </c>
      <c r="E55" s="38">
        <v>105.391620500717</v>
      </c>
    </row>
    <row r="56" spans="2:5">
      <c r="B56" s="29" t="str">
        <f t="shared" si="0"/>
        <v>72008</v>
      </c>
      <c r="C56" s="29">
        <v>39630</v>
      </c>
      <c r="D56" s="35">
        <v>200807</v>
      </c>
      <c r="E56" s="36">
        <v>105.080625826907</v>
      </c>
    </row>
    <row r="57" spans="2:5">
      <c r="B57" s="29" t="str">
        <f t="shared" si="0"/>
        <v>82008</v>
      </c>
      <c r="C57" s="29">
        <v>39661</v>
      </c>
      <c r="D57" s="37">
        <v>200808</v>
      </c>
      <c r="E57" s="38">
        <v>105.749386890883</v>
      </c>
    </row>
    <row r="58" spans="2:5">
      <c r="B58" s="29" t="str">
        <f t="shared" si="0"/>
        <v>92008</v>
      </c>
      <c r="C58" s="29">
        <v>39692</v>
      </c>
      <c r="D58" s="35">
        <v>200809</v>
      </c>
      <c r="E58" s="36">
        <v>106.851603975022</v>
      </c>
    </row>
    <row r="59" spans="2:5">
      <c r="B59" s="29" t="str">
        <f t="shared" si="0"/>
        <v>102008</v>
      </c>
      <c r="C59" s="29">
        <v>39722</v>
      </c>
      <c r="D59" s="37">
        <v>200810</v>
      </c>
      <c r="E59" s="38">
        <v>107.17569842448501</v>
      </c>
    </row>
    <row r="60" spans="2:5">
      <c r="B60" s="29" t="str">
        <f t="shared" si="0"/>
        <v>112008</v>
      </c>
      <c r="C60" s="29">
        <v>39753</v>
      </c>
      <c r="D60" s="35">
        <v>200811</v>
      </c>
      <c r="E60" s="36">
        <v>107.959241806115</v>
      </c>
    </row>
    <row r="61" spans="2:5">
      <c r="B61" s="29" t="str">
        <f t="shared" si="0"/>
        <v>122008</v>
      </c>
      <c r="C61" s="29">
        <v>39783</v>
      </c>
      <c r="D61" s="37">
        <v>200812</v>
      </c>
      <c r="E61" s="38">
        <v>107.64499140425001</v>
      </c>
    </row>
    <row r="62" spans="2:5">
      <c r="B62" s="29" t="str">
        <f t="shared" si="0"/>
        <v>12009</v>
      </c>
      <c r="C62" s="29">
        <v>39814</v>
      </c>
      <c r="D62" s="35">
        <v>200901</v>
      </c>
      <c r="E62" s="36">
        <v>107.62312850774499</v>
      </c>
    </row>
    <row r="63" spans="2:5">
      <c r="B63" s="29" t="str">
        <f t="shared" si="0"/>
        <v>22009</v>
      </c>
      <c r="C63" s="29">
        <v>39845</v>
      </c>
      <c r="D63" s="37">
        <v>200902</v>
      </c>
      <c r="E63" s="38">
        <v>107.11350787353</v>
      </c>
    </row>
    <row r="64" spans="2:5">
      <c r="B64" s="29" t="str">
        <f t="shared" si="0"/>
        <v>32009</v>
      </c>
      <c r="C64" s="29">
        <v>39873</v>
      </c>
      <c r="D64" s="35">
        <v>200903</v>
      </c>
      <c r="E64" s="36">
        <v>107.20822387052</v>
      </c>
    </row>
    <row r="65" spans="2:5">
      <c r="B65" s="29" t="str">
        <f t="shared" si="0"/>
        <v>42009</v>
      </c>
      <c r="C65" s="29">
        <v>39904</v>
      </c>
      <c r="D65" s="37">
        <v>200904</v>
      </c>
      <c r="E65" s="38">
        <v>107.304153230171</v>
      </c>
    </row>
    <row r="66" spans="2:5">
      <c r="B66" s="29" t="str">
        <f t="shared" si="0"/>
        <v>52009</v>
      </c>
      <c r="C66" s="29">
        <v>39934</v>
      </c>
      <c r="D66" s="35">
        <v>200905</v>
      </c>
      <c r="E66" s="36">
        <v>107.834549257129</v>
      </c>
    </row>
    <row r="67" spans="2:5">
      <c r="B67" s="29" t="str">
        <f t="shared" ref="B67:B130" si="1">+MONTH(C67)&amp;YEAR(C67)</f>
        <v>62009</v>
      </c>
      <c r="C67" s="29">
        <v>39965</v>
      </c>
      <c r="D67" s="37">
        <v>200906</v>
      </c>
      <c r="E67" s="38">
        <v>108.34149954736699</v>
      </c>
    </row>
    <row r="68" spans="2:5">
      <c r="B68" s="29" t="str">
        <f t="shared" si="1"/>
        <v>72009</v>
      </c>
      <c r="C68" s="29">
        <v>39995</v>
      </c>
      <c r="D68" s="35">
        <v>200907</v>
      </c>
      <c r="E68" s="36">
        <v>109.05443075398099</v>
      </c>
    </row>
    <row r="69" spans="2:5">
      <c r="B69" s="29" t="str">
        <f t="shared" si="1"/>
        <v>82009</v>
      </c>
      <c r="C69" s="29">
        <v>40026</v>
      </c>
      <c r="D69" s="37">
        <v>200908</v>
      </c>
      <c r="E69" s="38">
        <v>109.944909732231</v>
      </c>
    </row>
    <row r="70" spans="2:5">
      <c r="B70" s="29" t="str">
        <f t="shared" si="1"/>
        <v>92009</v>
      </c>
      <c r="C70" s="29">
        <v>40057</v>
      </c>
      <c r="D70" s="35">
        <v>200909</v>
      </c>
      <c r="E70" s="36">
        <v>110.687607812195</v>
      </c>
    </row>
    <row r="71" spans="2:5">
      <c r="B71" s="29" t="str">
        <f t="shared" si="1"/>
        <v>102009</v>
      </c>
      <c r="C71" s="29">
        <v>40087</v>
      </c>
      <c r="D71" s="37">
        <v>200910</v>
      </c>
      <c r="E71" s="38">
        <v>111.46514797377699</v>
      </c>
    </row>
    <row r="72" spans="2:5">
      <c r="B72" s="29" t="str">
        <f t="shared" si="1"/>
        <v>112009</v>
      </c>
      <c r="C72" s="29">
        <v>40118</v>
      </c>
      <c r="D72" s="35">
        <v>200911</v>
      </c>
      <c r="E72" s="36">
        <v>112.206985581781</v>
      </c>
    </row>
    <row r="73" spans="2:5">
      <c r="B73" s="29" t="str">
        <f t="shared" si="1"/>
        <v>122009</v>
      </c>
      <c r="C73" s="29">
        <v>40148</v>
      </c>
      <c r="D73" s="37">
        <v>200912</v>
      </c>
      <c r="E73" s="38">
        <v>112.629523545078</v>
      </c>
    </row>
    <row r="74" spans="2:5">
      <c r="B74" s="29" t="str">
        <f t="shared" si="1"/>
        <v>12010</v>
      </c>
      <c r="C74" s="29">
        <v>40179</v>
      </c>
      <c r="D74" s="35">
        <v>201001</v>
      </c>
      <c r="E74" s="36">
        <v>113.09220523594099</v>
      </c>
    </row>
    <row r="75" spans="2:5">
      <c r="B75" s="29" t="str">
        <f t="shared" si="1"/>
        <v>22010</v>
      </c>
      <c r="C75" s="29">
        <v>40210</v>
      </c>
      <c r="D75" s="37">
        <v>201002</v>
      </c>
      <c r="E75" s="38">
        <v>113.118501099933</v>
      </c>
    </row>
    <row r="76" spans="2:5">
      <c r="B76" s="29" t="str">
        <f t="shared" si="1"/>
        <v>32010</v>
      </c>
      <c r="C76" s="29">
        <v>40238</v>
      </c>
      <c r="D76" s="35">
        <v>201003</v>
      </c>
      <c r="E76" s="36">
        <v>113.654748726207</v>
      </c>
    </row>
    <row r="77" spans="2:5">
      <c r="B77" s="29" t="str">
        <f t="shared" si="1"/>
        <v>42010</v>
      </c>
      <c r="C77" s="29">
        <v>40269</v>
      </c>
      <c r="D77" s="37">
        <v>201004</v>
      </c>
      <c r="E77" s="38">
        <v>113.31525414151299</v>
      </c>
    </row>
    <row r="78" spans="2:5">
      <c r="B78" s="29" t="str">
        <f t="shared" si="1"/>
        <v>52010</v>
      </c>
      <c r="C78" s="29">
        <v>40299</v>
      </c>
      <c r="D78" s="35">
        <v>201005</v>
      </c>
      <c r="E78" s="36">
        <v>113.927747699628</v>
      </c>
    </row>
    <row r="79" spans="2:5">
      <c r="B79" s="29" t="str">
        <f t="shared" si="1"/>
        <v>62010</v>
      </c>
      <c r="C79" s="29">
        <v>40330</v>
      </c>
      <c r="D79" s="37">
        <v>201006</v>
      </c>
      <c r="E79" s="38">
        <v>114.575830835288</v>
      </c>
    </row>
    <row r="80" spans="2:5">
      <c r="B80" s="29" t="str">
        <f t="shared" si="1"/>
        <v>72010</v>
      </c>
      <c r="C80" s="29">
        <v>40360</v>
      </c>
      <c r="D80" s="35">
        <v>201007</v>
      </c>
      <c r="E80" s="36">
        <v>115.05047464385</v>
      </c>
    </row>
    <row r="81" spans="2:5">
      <c r="B81" s="29" t="str">
        <f t="shared" si="1"/>
        <v>82010</v>
      </c>
      <c r="C81" s="29">
        <v>40391</v>
      </c>
      <c r="D81" s="37">
        <v>201008</v>
      </c>
      <c r="E81" s="38">
        <v>115.35852705073999</v>
      </c>
    </row>
    <row r="82" spans="2:5">
      <c r="B82" s="29" t="str">
        <f t="shared" si="1"/>
        <v>92010</v>
      </c>
      <c r="C82" s="29">
        <v>40422</v>
      </c>
      <c r="D82" s="35">
        <v>201009</v>
      </c>
      <c r="E82" s="36">
        <v>116.887074784403</v>
      </c>
    </row>
    <row r="83" spans="2:5">
      <c r="B83" s="29" t="str">
        <f t="shared" si="1"/>
        <v>102010</v>
      </c>
      <c r="C83" s="29">
        <v>40452</v>
      </c>
      <c r="D83" s="37">
        <v>201010</v>
      </c>
      <c r="E83" s="38">
        <v>118.288758913667</v>
      </c>
    </row>
    <row r="84" spans="2:5">
      <c r="B84" s="29" t="str">
        <f t="shared" si="1"/>
        <v>112010</v>
      </c>
      <c r="C84" s="29">
        <v>40483</v>
      </c>
      <c r="D84" s="35">
        <v>201011</v>
      </c>
      <c r="E84" s="36">
        <v>119.359357554646</v>
      </c>
    </row>
    <row r="85" spans="2:5">
      <c r="B85" s="29" t="str">
        <f t="shared" si="1"/>
        <v>122010</v>
      </c>
      <c r="C85" s="29">
        <v>40513</v>
      </c>
      <c r="D85" s="37">
        <v>201012</v>
      </c>
      <c r="E85" s="38">
        <v>119.45004396634501</v>
      </c>
    </row>
    <row r="86" spans="2:5">
      <c r="B86" s="29" t="str">
        <f t="shared" si="1"/>
        <v>12011</v>
      </c>
      <c r="C86" s="29">
        <v>40544</v>
      </c>
      <c r="D86" s="35">
        <v>201101</v>
      </c>
      <c r="E86" s="36">
        <v>120.293536015212</v>
      </c>
    </row>
    <row r="87" spans="2:5">
      <c r="B87" s="29" t="str">
        <f t="shared" si="1"/>
        <v>22011</v>
      </c>
      <c r="C87" s="29">
        <v>40575</v>
      </c>
      <c r="D87" s="37">
        <v>201102</v>
      </c>
      <c r="E87" s="38">
        <v>121.006257125643</v>
      </c>
    </row>
    <row r="88" spans="2:5">
      <c r="B88" s="29" t="str">
        <f t="shared" si="1"/>
        <v>32011</v>
      </c>
      <c r="C88" s="29">
        <v>40603</v>
      </c>
      <c r="D88" s="35">
        <v>201103</v>
      </c>
      <c r="E88" s="36">
        <v>122.005050923003</v>
      </c>
    </row>
    <row r="89" spans="2:5">
      <c r="B89" s="29" t="str">
        <f t="shared" si="1"/>
        <v>42011</v>
      </c>
      <c r="C89" s="29">
        <v>40634</v>
      </c>
      <c r="D89" s="37">
        <v>201104</v>
      </c>
      <c r="E89" s="38">
        <v>123.40592146419</v>
      </c>
    </row>
    <row r="90" spans="2:5">
      <c r="B90" s="29" t="str">
        <f t="shared" si="1"/>
        <v>52011</v>
      </c>
      <c r="C90" s="29">
        <v>40664</v>
      </c>
      <c r="D90" s="35">
        <v>201105</v>
      </c>
      <c r="E90" s="36">
        <v>124.213877890367</v>
      </c>
    </row>
    <row r="91" spans="2:5">
      <c r="B91" s="29" t="str">
        <f t="shared" si="1"/>
        <v>62011</v>
      </c>
      <c r="C91" s="29">
        <v>40695</v>
      </c>
      <c r="D91" s="37">
        <v>201106</v>
      </c>
      <c r="E91" s="38">
        <v>124.797241459229</v>
      </c>
    </row>
    <row r="92" spans="2:5">
      <c r="B92" s="29" t="str">
        <f t="shared" si="1"/>
        <v>72011</v>
      </c>
      <c r="C92" s="29">
        <v>40725</v>
      </c>
      <c r="D92" s="35">
        <v>201107</v>
      </c>
      <c r="E92" s="36">
        <v>125.065370616217</v>
      </c>
    </row>
    <row r="93" spans="2:5">
      <c r="B93" s="29" t="str">
        <f t="shared" si="1"/>
        <v>82011</v>
      </c>
      <c r="C93" s="29">
        <v>40756</v>
      </c>
      <c r="D93" s="37">
        <v>201108</v>
      </c>
      <c r="E93" s="38">
        <v>125.660298156793</v>
      </c>
    </row>
    <row r="94" spans="2:5">
      <c r="B94" s="29" t="str">
        <f t="shared" si="1"/>
        <v>92011</v>
      </c>
      <c r="C94" s="29">
        <v>40787</v>
      </c>
      <c r="D94" s="35">
        <v>201109</v>
      </c>
      <c r="E94" s="36">
        <v>127.166460490023</v>
      </c>
    </row>
    <row r="95" spans="2:5">
      <c r="B95" s="29" t="str">
        <f t="shared" si="1"/>
        <v>102011</v>
      </c>
      <c r="C95" s="29">
        <v>40817</v>
      </c>
      <c r="D95" s="37">
        <v>201110</v>
      </c>
      <c r="E95" s="38">
        <v>128.15592145119999</v>
      </c>
    </row>
    <row r="96" spans="2:5">
      <c r="B96" s="29" t="str">
        <f t="shared" si="1"/>
        <v>112011</v>
      </c>
      <c r="C96" s="29">
        <v>40848</v>
      </c>
      <c r="D96" s="35">
        <v>201111</v>
      </c>
      <c r="E96" s="36">
        <v>128.91612560705801</v>
      </c>
    </row>
    <row r="97" spans="2:5">
      <c r="B97" s="29" t="str">
        <f t="shared" si="1"/>
        <v>122011</v>
      </c>
      <c r="C97" s="29">
        <v>40878</v>
      </c>
      <c r="D97" s="37">
        <v>201112</v>
      </c>
      <c r="E97" s="38">
        <v>129.61165559820699</v>
      </c>
    </row>
    <row r="98" spans="2:5">
      <c r="B98" s="29" t="str">
        <f t="shared" si="1"/>
        <v>12012</v>
      </c>
      <c r="C98" s="29">
        <v>40909</v>
      </c>
      <c r="D98" s="35">
        <v>201201</v>
      </c>
      <c r="E98" s="36">
        <v>129.05500049202001</v>
      </c>
    </row>
    <row r="99" spans="2:5">
      <c r="B99" s="29" t="str">
        <f t="shared" si="1"/>
        <v>22012</v>
      </c>
      <c r="C99" s="29">
        <v>40940</v>
      </c>
      <c r="D99" s="37">
        <v>201202</v>
      </c>
      <c r="E99" s="38">
        <v>129.59797000219899</v>
      </c>
    </row>
    <row r="100" spans="2:5">
      <c r="B100" s="29" t="str">
        <f t="shared" si="1"/>
        <v>32012</v>
      </c>
      <c r="C100" s="29">
        <v>40969</v>
      </c>
      <c r="D100" s="35">
        <v>201203</v>
      </c>
      <c r="E100" s="36">
        <v>131.647593454266</v>
      </c>
    </row>
    <row r="101" spans="2:5">
      <c r="B101" s="29" t="str">
        <f t="shared" si="1"/>
        <v>42012</v>
      </c>
      <c r="C101" s="29">
        <v>41000</v>
      </c>
      <c r="D101" s="37">
        <v>201204</v>
      </c>
      <c r="E101" s="38">
        <v>132.97687062379001</v>
      </c>
    </row>
    <row r="102" spans="2:5">
      <c r="B102" s="29" t="str">
        <f t="shared" si="1"/>
        <v>52012</v>
      </c>
      <c r="C102" s="29">
        <v>41030</v>
      </c>
      <c r="D102" s="35">
        <v>201205</v>
      </c>
      <c r="E102" s="36">
        <v>134.22848005711299</v>
      </c>
    </row>
    <row r="103" spans="2:5">
      <c r="B103" s="29" t="str">
        <f t="shared" si="1"/>
        <v>62012</v>
      </c>
      <c r="C103" s="29">
        <v>41061</v>
      </c>
      <c r="D103" s="37">
        <v>201206</v>
      </c>
      <c r="E103" s="38">
        <v>134.98650894506201</v>
      </c>
    </row>
    <row r="104" spans="2:5">
      <c r="B104" s="29" t="str">
        <f t="shared" si="1"/>
        <v>72012</v>
      </c>
      <c r="C104" s="29">
        <v>41091</v>
      </c>
      <c r="D104" s="35">
        <v>201207</v>
      </c>
      <c r="E104" s="36">
        <v>136.25080960022501</v>
      </c>
    </row>
    <row r="105" spans="2:5">
      <c r="B105" s="29" t="str">
        <f t="shared" si="1"/>
        <v>82012</v>
      </c>
      <c r="C105" s="29">
        <v>41122</v>
      </c>
      <c r="D105" s="37">
        <v>201208</v>
      </c>
      <c r="E105" s="38">
        <v>137.36481494732999</v>
      </c>
    </row>
    <row r="106" spans="2:5">
      <c r="B106" s="29" t="str">
        <f t="shared" si="1"/>
        <v>92012</v>
      </c>
      <c r="C106" s="29">
        <v>41153</v>
      </c>
      <c r="D106" s="35">
        <v>201209</v>
      </c>
      <c r="E106" s="36">
        <v>138.62516653791101</v>
      </c>
    </row>
    <row r="107" spans="2:5">
      <c r="B107" s="29" t="str">
        <f t="shared" si="1"/>
        <v>102012</v>
      </c>
      <c r="C107" s="29">
        <v>41183</v>
      </c>
      <c r="D107" s="37">
        <v>201210</v>
      </c>
      <c r="E107" s="38">
        <v>140.003462901603</v>
      </c>
    </row>
    <row r="108" spans="2:5">
      <c r="B108" s="29" t="str">
        <f t="shared" si="1"/>
        <v>112012</v>
      </c>
      <c r="C108" s="29">
        <v>41214</v>
      </c>
      <c r="D108" s="35">
        <v>201211</v>
      </c>
      <c r="E108" s="36">
        <v>140.97256532037301</v>
      </c>
    </row>
    <row r="109" spans="2:5">
      <c r="B109" s="29" t="str">
        <f t="shared" si="1"/>
        <v>122012</v>
      </c>
      <c r="C109" s="29">
        <v>41244</v>
      </c>
      <c r="D109" s="37">
        <v>201212</v>
      </c>
      <c r="E109" s="38">
        <v>142.103768542534</v>
      </c>
    </row>
    <row r="110" spans="2:5">
      <c r="B110" s="29" t="str">
        <f t="shared" si="1"/>
        <v>12013</v>
      </c>
      <c r="C110" s="29">
        <v>41275</v>
      </c>
      <c r="D110" s="35">
        <v>201301</v>
      </c>
      <c r="E110" s="36">
        <v>143.257269520916</v>
      </c>
    </row>
    <row r="111" spans="2:5">
      <c r="B111" s="29" t="str">
        <f t="shared" si="1"/>
        <v>22013</v>
      </c>
      <c r="C111" s="29">
        <v>41306</v>
      </c>
      <c r="D111" s="37">
        <v>201302</v>
      </c>
      <c r="E111" s="38">
        <v>143.80502231558501</v>
      </c>
    </row>
    <row r="112" spans="2:5">
      <c r="B112" s="29" t="str">
        <f t="shared" si="1"/>
        <v>32013</v>
      </c>
      <c r="C112" s="29">
        <v>41334</v>
      </c>
      <c r="D112" s="35">
        <v>201303</v>
      </c>
      <c r="E112" s="36">
        <v>144.90234433027001</v>
      </c>
    </row>
    <row r="113" spans="2:5">
      <c r="B113" s="29" t="str">
        <f t="shared" si="1"/>
        <v>42013</v>
      </c>
      <c r="C113" s="29">
        <v>41365</v>
      </c>
      <c r="D113" s="37">
        <v>201304</v>
      </c>
      <c r="E113" s="38">
        <v>145.33096099173301</v>
      </c>
    </row>
    <row r="114" spans="2:5">
      <c r="B114" s="29" t="str">
        <f t="shared" si="1"/>
        <v>52013</v>
      </c>
      <c r="C114" s="29">
        <v>41395</v>
      </c>
      <c r="D114" s="35">
        <v>201305</v>
      </c>
      <c r="E114" s="36">
        <v>146.22380212385099</v>
      </c>
    </row>
    <row r="115" spans="2:5">
      <c r="B115" s="29" t="str">
        <f t="shared" si="1"/>
        <v>62013</v>
      </c>
      <c r="C115" s="29">
        <v>41426</v>
      </c>
      <c r="D115" s="37">
        <v>201306</v>
      </c>
      <c r="E115" s="38">
        <v>147.478425950738</v>
      </c>
    </row>
    <row r="116" spans="2:5">
      <c r="B116" s="29" t="str">
        <f t="shared" si="1"/>
        <v>72013</v>
      </c>
      <c r="C116" s="29">
        <v>41456</v>
      </c>
      <c r="D116" s="35">
        <v>201307</v>
      </c>
      <c r="E116" s="36">
        <v>148.76966081846899</v>
      </c>
    </row>
    <row r="117" spans="2:5">
      <c r="B117" s="29" t="str">
        <f t="shared" si="1"/>
        <v>82013</v>
      </c>
      <c r="C117" s="29">
        <v>41487</v>
      </c>
      <c r="D117" s="37">
        <v>201308</v>
      </c>
      <c r="E117" s="38">
        <v>149.920544287561</v>
      </c>
    </row>
    <row r="118" spans="2:5">
      <c r="B118" s="29" t="str">
        <f t="shared" si="1"/>
        <v>92013</v>
      </c>
      <c r="C118" s="29">
        <v>41518</v>
      </c>
      <c r="D118" s="35">
        <v>201309</v>
      </c>
      <c r="E118" s="36">
        <v>150.83126827410501</v>
      </c>
    </row>
    <row r="119" spans="2:5">
      <c r="B119" s="29" t="str">
        <f t="shared" si="1"/>
        <v>102013</v>
      </c>
      <c r="C119" s="29">
        <v>41548</v>
      </c>
      <c r="D119" s="37">
        <v>201310</v>
      </c>
      <c r="E119" s="38">
        <v>153.038717485375</v>
      </c>
    </row>
    <row r="120" spans="2:5">
      <c r="B120" s="29" t="str">
        <f t="shared" si="1"/>
        <v>112013</v>
      </c>
      <c r="C120" s="29">
        <v>41579</v>
      </c>
      <c r="D120" s="35">
        <v>201311</v>
      </c>
      <c r="E120" s="36">
        <v>155.165236281522</v>
      </c>
    </row>
    <row r="121" spans="2:5">
      <c r="B121" s="29" t="str">
        <f t="shared" si="1"/>
        <v>122013</v>
      </c>
      <c r="C121" s="29">
        <v>41609</v>
      </c>
      <c r="D121" s="37">
        <v>201312</v>
      </c>
      <c r="E121" s="38">
        <v>155.78257419478399</v>
      </c>
    </row>
    <row r="122" spans="2:5">
      <c r="B122" s="29" t="str">
        <f t="shared" si="1"/>
        <v>12014</v>
      </c>
      <c r="C122" s="29">
        <v>41640</v>
      </c>
      <c r="D122" s="35">
        <v>201401</v>
      </c>
      <c r="E122" s="36">
        <v>156.103214793566</v>
      </c>
    </row>
    <row r="123" spans="2:5">
      <c r="B123" s="29" t="str">
        <f t="shared" si="1"/>
        <v>22014</v>
      </c>
      <c r="C123" s="29">
        <v>41671</v>
      </c>
      <c r="D123" s="37">
        <v>201402</v>
      </c>
      <c r="E123" s="38">
        <v>156.72207696075401</v>
      </c>
    </row>
    <row r="124" spans="2:5">
      <c r="B124" s="29" t="str">
        <f t="shared" si="1"/>
        <v>32014</v>
      </c>
      <c r="C124" s="29">
        <v>41699</v>
      </c>
      <c r="D124" s="35">
        <v>201403</v>
      </c>
      <c r="E124" s="36">
        <v>157.03305973259401</v>
      </c>
    </row>
    <row r="125" spans="2:5">
      <c r="B125" s="29" t="str">
        <f t="shared" si="1"/>
        <v>42014</v>
      </c>
      <c r="C125" s="29">
        <v>41730</v>
      </c>
      <c r="D125" s="37">
        <v>201404</v>
      </c>
      <c r="E125" s="38">
        <v>157.86030840262401</v>
      </c>
    </row>
    <row r="126" spans="2:5">
      <c r="B126" s="29" t="str">
        <f t="shared" si="1"/>
        <v>52014</v>
      </c>
      <c r="C126" s="29">
        <v>41760</v>
      </c>
      <c r="D126" s="35">
        <v>201405</v>
      </c>
      <c r="E126" s="36">
        <v>157.97127855310001</v>
      </c>
    </row>
    <row r="127" spans="2:5">
      <c r="B127" s="29" t="str">
        <f t="shared" si="1"/>
        <v>62014</v>
      </c>
      <c r="C127" s="29">
        <v>41791</v>
      </c>
      <c r="D127" s="37">
        <v>201406</v>
      </c>
      <c r="E127" s="38">
        <v>159.00129978996799</v>
      </c>
    </row>
    <row r="128" spans="2:5">
      <c r="B128" s="29" t="str">
        <f t="shared" si="1"/>
        <v>72014</v>
      </c>
      <c r="C128" s="29">
        <v>41821</v>
      </c>
      <c r="D128" s="35">
        <v>201407</v>
      </c>
      <c r="E128" s="36">
        <v>159.742724385288</v>
      </c>
    </row>
    <row r="129" spans="2:5">
      <c r="B129" s="29" t="str">
        <f t="shared" si="1"/>
        <v>82014</v>
      </c>
      <c r="C129" s="29">
        <v>41852</v>
      </c>
      <c r="D129" s="37">
        <v>201408</v>
      </c>
      <c r="E129" s="38">
        <v>160.168472004319</v>
      </c>
    </row>
    <row r="130" spans="2:5">
      <c r="B130" s="29" t="str">
        <f t="shared" si="1"/>
        <v>92014</v>
      </c>
      <c r="C130" s="29">
        <v>41883</v>
      </c>
      <c r="D130" s="35">
        <v>201409</v>
      </c>
      <c r="E130" s="36">
        <v>160.974797416341</v>
      </c>
    </row>
    <row r="131" spans="2:5">
      <c r="B131" s="29" t="str">
        <f t="shared" ref="B131:B194" si="2">+MONTH(C131)&amp;YEAR(C131)</f>
        <v>102014</v>
      </c>
      <c r="C131" s="29">
        <v>41913</v>
      </c>
      <c r="D131" s="37">
        <v>201410</v>
      </c>
      <c r="E131" s="38">
        <v>162.07144139494</v>
      </c>
    </row>
    <row r="132" spans="2:5">
      <c r="B132" s="29" t="str">
        <f t="shared" si="2"/>
        <v>112014</v>
      </c>
      <c r="C132" s="29">
        <v>41944</v>
      </c>
      <c r="D132" s="35">
        <v>201411</v>
      </c>
      <c r="E132" s="36">
        <v>163.17078309459001</v>
      </c>
    </row>
    <row r="133" spans="2:5">
      <c r="B133" s="29" t="str">
        <f t="shared" si="2"/>
        <v>122014</v>
      </c>
      <c r="C133" s="29">
        <v>41974</v>
      </c>
      <c r="D133" s="37">
        <v>201412</v>
      </c>
      <c r="E133" s="38">
        <v>163.779000589265</v>
      </c>
    </row>
    <row r="134" spans="2:5">
      <c r="B134" s="29" t="str">
        <f t="shared" si="2"/>
        <v>12015</v>
      </c>
      <c r="C134" s="29">
        <v>42005</v>
      </c>
      <c r="D134" s="35">
        <v>201501</v>
      </c>
      <c r="E134" s="36">
        <v>164.07248565938099</v>
      </c>
    </row>
    <row r="135" spans="2:5">
      <c r="B135" s="29" t="str">
        <f t="shared" si="2"/>
        <v>22015</v>
      </c>
      <c r="C135" s="29">
        <v>42036</v>
      </c>
      <c r="D135" s="37">
        <v>201502</v>
      </c>
      <c r="E135" s="38">
        <v>163.59190851764899</v>
      </c>
    </row>
    <row r="136" spans="2:5">
      <c r="B136" s="29" t="str">
        <f t="shared" si="2"/>
        <v>32015</v>
      </c>
      <c r="C136" s="29">
        <v>42064</v>
      </c>
      <c r="D136" s="35">
        <v>201503</v>
      </c>
      <c r="E136" s="36">
        <v>163.51077958625899</v>
      </c>
    </row>
    <row r="137" spans="2:5">
      <c r="B137" s="29" t="str">
        <f t="shared" si="2"/>
        <v>42015</v>
      </c>
      <c r="C137" s="29">
        <v>42095</v>
      </c>
      <c r="D137" s="37">
        <v>201504</v>
      </c>
      <c r="E137" s="38">
        <v>163.412844380671</v>
      </c>
    </row>
    <row r="138" spans="2:5">
      <c r="B138" s="29" t="str">
        <f t="shared" si="2"/>
        <v>52015</v>
      </c>
      <c r="C138" s="29">
        <v>42125</v>
      </c>
      <c r="D138" s="35">
        <v>201505</v>
      </c>
      <c r="E138" s="36">
        <v>164.39089195787301</v>
      </c>
    </row>
    <row r="139" spans="2:5">
      <c r="B139" s="29" t="str">
        <f t="shared" si="2"/>
        <v>62015</v>
      </c>
      <c r="C139" s="29">
        <v>42156</v>
      </c>
      <c r="D139" s="37">
        <v>201506</v>
      </c>
      <c r="E139" s="38">
        <v>164.92908508161</v>
      </c>
    </row>
    <row r="140" spans="2:5">
      <c r="B140" s="29" t="str">
        <f t="shared" si="2"/>
        <v>72015</v>
      </c>
      <c r="C140" s="29">
        <v>42186</v>
      </c>
      <c r="D140" s="35">
        <v>201507</v>
      </c>
      <c r="E140" s="36">
        <v>165.50487153219501</v>
      </c>
    </row>
    <row r="141" spans="2:5">
      <c r="B141" s="29" t="str">
        <f t="shared" si="2"/>
        <v>82015</v>
      </c>
      <c r="C141" s="29">
        <v>42217</v>
      </c>
      <c r="D141" s="37">
        <v>201508</v>
      </c>
      <c r="E141" s="38">
        <v>166.64262703811301</v>
      </c>
    </row>
    <row r="142" spans="2:5">
      <c r="B142" s="29" t="str">
        <f t="shared" si="2"/>
        <v>92015</v>
      </c>
      <c r="C142" s="29">
        <v>42248</v>
      </c>
      <c r="D142" s="35">
        <v>201509</v>
      </c>
      <c r="E142" s="36">
        <v>166.60808887822</v>
      </c>
    </row>
    <row r="143" spans="2:5">
      <c r="B143" s="29" t="str">
        <f t="shared" si="2"/>
        <v>102015</v>
      </c>
      <c r="C143" s="29">
        <v>42278</v>
      </c>
      <c r="D143" s="37">
        <v>201510</v>
      </c>
      <c r="E143" s="38">
        <v>167.501716480829</v>
      </c>
    </row>
    <row r="144" spans="2:5">
      <c r="B144" s="29" t="str">
        <f t="shared" si="2"/>
        <v>112015</v>
      </c>
      <c r="C144" s="29">
        <v>42309</v>
      </c>
      <c r="D144" s="35">
        <v>201511</v>
      </c>
      <c r="E144" s="36">
        <v>167.50958779399099</v>
      </c>
    </row>
    <row r="145" spans="2:5">
      <c r="B145" s="29" t="str">
        <f t="shared" si="2"/>
        <v>122015</v>
      </c>
      <c r="C145" s="29">
        <v>42339</v>
      </c>
      <c r="D145" s="37">
        <v>201512</v>
      </c>
      <c r="E145" s="38">
        <v>167.67207702253</v>
      </c>
    </row>
    <row r="146" spans="2:5">
      <c r="B146" s="29" t="str">
        <f t="shared" si="2"/>
        <v>12016</v>
      </c>
      <c r="C146" s="29">
        <v>42370</v>
      </c>
      <c r="D146" s="35">
        <v>201601</v>
      </c>
      <c r="E146" s="36">
        <v>165.67027654137499</v>
      </c>
    </row>
    <row r="147" spans="2:5">
      <c r="B147" s="29" t="str">
        <f t="shared" si="2"/>
        <v>22016</v>
      </c>
      <c r="C147" s="29">
        <v>42401</v>
      </c>
      <c r="D147" s="37">
        <v>201602</v>
      </c>
      <c r="E147" s="38">
        <v>164.40945167734699</v>
      </c>
    </row>
    <row r="148" spans="2:5">
      <c r="B148" s="29" t="str">
        <f t="shared" si="2"/>
        <v>32016</v>
      </c>
      <c r="C148" s="29">
        <v>42430</v>
      </c>
      <c r="D148" s="35">
        <v>201603</v>
      </c>
      <c r="E148" s="36">
        <v>163.78241290162899</v>
      </c>
    </row>
    <row r="149" spans="2:5">
      <c r="B149" s="29" t="str">
        <f t="shared" si="2"/>
        <v>42016</v>
      </c>
      <c r="C149" s="29">
        <v>42461</v>
      </c>
      <c r="D149" s="37">
        <v>201604</v>
      </c>
      <c r="E149" s="38">
        <v>164.20931639913201</v>
      </c>
    </row>
    <row r="150" spans="2:5">
      <c r="B150" s="29" t="str">
        <f t="shared" si="2"/>
        <v>52016</v>
      </c>
      <c r="C150" s="29">
        <v>42491</v>
      </c>
      <c r="D150" s="35">
        <v>201605</v>
      </c>
      <c r="E150" s="36">
        <v>164.692549937926</v>
      </c>
    </row>
    <row r="151" spans="2:5">
      <c r="B151" s="29" t="str">
        <f t="shared" si="2"/>
        <v>62016</v>
      </c>
      <c r="C151" s="29">
        <v>42522</v>
      </c>
      <c r="D151" s="37">
        <v>201606</v>
      </c>
      <c r="E151" s="38">
        <v>165.11910367630901</v>
      </c>
    </row>
    <row r="152" spans="2:5">
      <c r="B152" s="29" t="str">
        <f t="shared" si="2"/>
        <v>72016</v>
      </c>
      <c r="C152" s="29">
        <v>42552</v>
      </c>
      <c r="D152" s="35">
        <v>201607</v>
      </c>
      <c r="E152" s="36">
        <v>165.846468529905</v>
      </c>
    </row>
    <row r="153" spans="2:5">
      <c r="B153" s="29" t="str">
        <f t="shared" si="2"/>
        <v>82016</v>
      </c>
      <c r="C153" s="29">
        <v>42583</v>
      </c>
      <c r="D153" s="37">
        <v>201608</v>
      </c>
      <c r="E153" s="38">
        <v>167.48005102814199</v>
      </c>
    </row>
    <row r="154" spans="2:5">
      <c r="B154" s="29" t="str">
        <f t="shared" si="2"/>
        <v>92016</v>
      </c>
      <c r="C154" s="29">
        <v>42614</v>
      </c>
      <c r="D154" s="35">
        <v>201609</v>
      </c>
      <c r="E154" s="36">
        <v>168.38496558248599</v>
      </c>
    </row>
    <row r="155" spans="2:5">
      <c r="B155" s="29" t="str">
        <f t="shared" si="2"/>
        <v>102016</v>
      </c>
      <c r="C155" s="29">
        <v>42644</v>
      </c>
      <c r="D155" s="37">
        <v>201610</v>
      </c>
      <c r="E155" s="38">
        <v>170.10840644540201</v>
      </c>
    </row>
    <row r="156" spans="2:5">
      <c r="B156" s="29" t="str">
        <f t="shared" si="2"/>
        <v>112016</v>
      </c>
      <c r="C156" s="29">
        <v>42675</v>
      </c>
      <c r="D156" s="35">
        <v>201611</v>
      </c>
      <c r="E156" s="36">
        <v>171.232064437323</v>
      </c>
    </row>
    <row r="157" spans="2:5">
      <c r="B157" s="29" t="str">
        <f t="shared" si="2"/>
        <v>122016</v>
      </c>
      <c r="C157" s="29">
        <v>42705</v>
      </c>
      <c r="D157" s="37">
        <v>201612</v>
      </c>
      <c r="E157" s="38">
        <v>171.06407177139701</v>
      </c>
    </row>
    <row r="158" spans="2:5">
      <c r="B158" s="29" t="str">
        <f t="shared" si="2"/>
        <v>12017</v>
      </c>
      <c r="C158" s="29">
        <v>42736</v>
      </c>
      <c r="D158" s="35">
        <v>201701</v>
      </c>
      <c r="E158" s="36">
        <v>170.031147078809</v>
      </c>
    </row>
    <row r="159" spans="2:5">
      <c r="B159" s="29" t="str">
        <f t="shared" si="2"/>
        <v>22017</v>
      </c>
      <c r="C159" s="29">
        <v>42767</v>
      </c>
      <c r="D159" s="37">
        <v>201702</v>
      </c>
      <c r="E159" s="38">
        <v>168.916917062685</v>
      </c>
    </row>
    <row r="160" spans="2:5">
      <c r="B160" s="29" t="str">
        <f t="shared" si="2"/>
        <v>32017</v>
      </c>
      <c r="C160" s="29">
        <v>42795</v>
      </c>
      <c r="D160" s="35">
        <v>201703</v>
      </c>
      <c r="E160" s="36">
        <v>169.23400400954401</v>
      </c>
    </row>
    <row r="161" spans="2:5">
      <c r="B161" s="29" t="str">
        <f t="shared" si="2"/>
        <v>42017</v>
      </c>
      <c r="C161" s="29">
        <v>42826</v>
      </c>
      <c r="D161" s="37">
        <v>201704</v>
      </c>
      <c r="E161" s="38">
        <v>169.08089922269801</v>
      </c>
    </row>
    <row r="162" spans="2:5">
      <c r="B162" s="29" t="str">
        <f t="shared" si="2"/>
        <v>52017</v>
      </c>
      <c r="C162" s="29">
        <v>42856</v>
      </c>
      <c r="D162" s="35">
        <v>201705</v>
      </c>
      <c r="E162" s="36">
        <v>170.35616023459801</v>
      </c>
    </row>
    <row r="163" spans="2:5">
      <c r="B163" s="29" t="str">
        <f t="shared" si="2"/>
        <v>62017</v>
      </c>
      <c r="C163" s="29">
        <v>42887</v>
      </c>
      <c r="D163" s="37">
        <v>201706</v>
      </c>
      <c r="E163" s="38">
        <v>170.996645802042</v>
      </c>
    </row>
    <row r="164" spans="2:5">
      <c r="B164" s="29" t="str">
        <f t="shared" si="2"/>
        <v>72017</v>
      </c>
      <c r="C164" s="29">
        <v>42917</v>
      </c>
      <c r="D164" s="35">
        <v>201707</v>
      </c>
      <c r="E164" s="36">
        <v>171.72634579447899</v>
      </c>
    </row>
    <row r="165" spans="2:5">
      <c r="B165" s="29" t="str">
        <f t="shared" si="2"/>
        <v>82017</v>
      </c>
      <c r="C165" s="29">
        <v>42948</v>
      </c>
      <c r="D165" s="37">
        <v>201708</v>
      </c>
      <c r="E165" s="38">
        <v>172.49865868789701</v>
      </c>
    </row>
    <row r="166" spans="2:5">
      <c r="B166" s="29" t="str">
        <f t="shared" si="2"/>
        <v>92017</v>
      </c>
      <c r="C166" s="29">
        <v>42979</v>
      </c>
      <c r="D166" s="35">
        <v>201709</v>
      </c>
      <c r="E166" s="36">
        <v>173.592253744679</v>
      </c>
    </row>
    <row r="167" spans="2:5">
      <c r="B167" s="29" t="str">
        <f t="shared" si="2"/>
        <v>102017</v>
      </c>
      <c r="C167" s="29">
        <v>43009</v>
      </c>
      <c r="D167" s="37">
        <v>201710</v>
      </c>
      <c r="E167" s="38">
        <v>174.92164898123599</v>
      </c>
    </row>
    <row r="168" spans="2:5">
      <c r="B168" s="29" t="str">
        <f t="shared" si="2"/>
        <v>112017</v>
      </c>
      <c r="C168" s="29">
        <v>43040</v>
      </c>
      <c r="D168" s="35">
        <v>201711</v>
      </c>
      <c r="E168" s="36">
        <v>175.791856114735</v>
      </c>
    </row>
    <row r="169" spans="2:5">
      <c r="B169" s="29" t="str">
        <f t="shared" si="2"/>
        <v>122017</v>
      </c>
      <c r="C169" s="29">
        <v>43070</v>
      </c>
      <c r="D169" s="37">
        <v>201712</v>
      </c>
      <c r="E169" s="38">
        <v>176.49804964935299</v>
      </c>
    </row>
    <row r="170" spans="2:5">
      <c r="B170" s="29" t="str">
        <f t="shared" si="2"/>
        <v>12018</v>
      </c>
      <c r="C170" s="29">
        <v>43101</v>
      </c>
      <c r="D170" s="35">
        <v>201801</v>
      </c>
      <c r="E170" s="36">
        <v>176.329862147505</v>
      </c>
    </row>
    <row r="171" spans="2:5">
      <c r="B171" s="29" t="str">
        <f t="shared" si="2"/>
        <v>22018</v>
      </c>
      <c r="C171" s="29">
        <v>43132</v>
      </c>
      <c r="D171" s="37">
        <v>201802</v>
      </c>
      <c r="E171" s="38">
        <v>176.40491474744701</v>
      </c>
    </row>
    <row r="172" spans="2:5">
      <c r="B172" s="29" t="str">
        <f t="shared" si="2"/>
        <v>32018</v>
      </c>
      <c r="C172" s="29">
        <v>43160</v>
      </c>
      <c r="D172" s="35">
        <v>201803</v>
      </c>
      <c r="E172" s="36">
        <v>176.86530809898099</v>
      </c>
    </row>
    <row r="173" spans="2:5">
      <c r="B173" s="29" t="str">
        <f t="shared" si="2"/>
        <v>42018</v>
      </c>
      <c r="C173" s="29">
        <v>43191</v>
      </c>
      <c r="D173" s="37">
        <v>201804</v>
      </c>
      <c r="E173" s="38">
        <v>176.148708010734</v>
      </c>
    </row>
    <row r="174" spans="2:5">
      <c r="B174" s="29" t="str">
        <f t="shared" si="2"/>
        <v>52018</v>
      </c>
      <c r="C174" s="29">
        <v>43221</v>
      </c>
      <c r="D174" s="35">
        <v>201805</v>
      </c>
      <c r="E174" s="36">
        <v>177.845335679675</v>
      </c>
    </row>
    <row r="175" spans="2:5">
      <c r="B175" s="29" t="str">
        <f t="shared" si="2"/>
        <v>62018</v>
      </c>
      <c r="C175" s="29">
        <v>43252</v>
      </c>
      <c r="D175" s="37">
        <v>201806</v>
      </c>
      <c r="E175" s="38">
        <v>177.25292935252401</v>
      </c>
    </row>
    <row r="176" spans="2:5">
      <c r="B176" s="29" t="str">
        <f t="shared" si="2"/>
        <v>72018</v>
      </c>
      <c r="C176" s="29">
        <v>43282</v>
      </c>
      <c r="D176" s="35">
        <v>201807</v>
      </c>
      <c r="E176" s="36">
        <v>178.67010433352499</v>
      </c>
    </row>
    <row r="177" spans="2:5">
      <c r="B177" s="29" t="str">
        <f t="shared" si="2"/>
        <v>82018</v>
      </c>
      <c r="C177" s="29">
        <v>43313</v>
      </c>
      <c r="D177" s="37">
        <v>201808</v>
      </c>
      <c r="E177" s="38">
        <v>180.017251150052</v>
      </c>
    </row>
    <row r="178" spans="2:5">
      <c r="B178" s="29" t="str">
        <f t="shared" si="2"/>
        <v>92018</v>
      </c>
      <c r="C178" s="29">
        <v>43344</v>
      </c>
      <c r="D178" s="35">
        <v>201809</v>
      </c>
      <c r="E178" s="36">
        <v>180.85641237698701</v>
      </c>
    </row>
    <row r="179" spans="2:5">
      <c r="B179" s="29" t="str">
        <f t="shared" si="2"/>
        <v>102018</v>
      </c>
      <c r="C179" s="29">
        <v>43374</v>
      </c>
      <c r="D179" s="37">
        <v>201810</v>
      </c>
      <c r="E179" s="38">
        <v>181.75754601012301</v>
      </c>
    </row>
    <row r="180" spans="2:5">
      <c r="B180" s="29" t="str">
        <f t="shared" si="2"/>
        <v>112018</v>
      </c>
      <c r="C180" s="29">
        <v>43405</v>
      </c>
      <c r="D180" s="35">
        <v>201811</v>
      </c>
      <c r="E180" s="36">
        <v>182.19531126463701</v>
      </c>
    </row>
    <row r="181" spans="2:5">
      <c r="B181" s="29" t="str">
        <f t="shared" si="2"/>
        <v>122018</v>
      </c>
      <c r="C181" s="29">
        <v>43435</v>
      </c>
      <c r="D181" s="37">
        <v>201812</v>
      </c>
      <c r="E181" s="38">
        <v>181.81014174426801</v>
      </c>
    </row>
    <row r="182" spans="2:5">
      <c r="B182" s="29" t="str">
        <f t="shared" si="2"/>
        <v>12019</v>
      </c>
      <c r="C182" s="29">
        <v>43466</v>
      </c>
      <c r="D182" s="35">
        <v>201901</v>
      </c>
      <c r="E182" s="36">
        <v>180.968684320557</v>
      </c>
    </row>
    <row r="183" spans="2:5">
      <c r="B183" s="29" t="str">
        <f t="shared" si="2"/>
        <v>22019</v>
      </c>
      <c r="C183" s="29">
        <v>43497</v>
      </c>
      <c r="D183" s="37">
        <v>201902</v>
      </c>
      <c r="E183" s="38">
        <v>180.29144709595101</v>
      </c>
    </row>
    <row r="184" spans="2:5">
      <c r="B184" s="29" t="str">
        <f t="shared" si="2"/>
        <v>32019</v>
      </c>
      <c r="C184" s="29">
        <v>43525</v>
      </c>
      <c r="D184" s="35">
        <v>201903</v>
      </c>
      <c r="E184" s="36">
        <v>180.59974973811299</v>
      </c>
    </row>
    <row r="185" spans="2:5">
      <c r="B185" s="29" t="str">
        <f t="shared" si="2"/>
        <v>42019</v>
      </c>
      <c r="C185" s="29">
        <v>43556</v>
      </c>
      <c r="D185" s="37">
        <v>201904</v>
      </c>
      <c r="E185" s="38">
        <v>180.54308838425899</v>
      </c>
    </row>
    <row r="186" spans="2:5">
      <c r="B186" s="29" t="str">
        <f t="shared" si="2"/>
        <v>52019</v>
      </c>
      <c r="C186" s="29">
        <v>43586</v>
      </c>
      <c r="D186" s="35">
        <v>201905</v>
      </c>
      <c r="E186" s="36">
        <v>181.13049458767</v>
      </c>
    </row>
    <row r="187" spans="2:5">
      <c r="B187" s="29" t="str">
        <f t="shared" si="2"/>
        <v>62019</v>
      </c>
      <c r="C187" s="29">
        <v>43617</v>
      </c>
      <c r="D187" s="37">
        <v>201906</v>
      </c>
      <c r="E187" s="38">
        <v>181.24713170439</v>
      </c>
    </row>
    <row r="188" spans="2:5">
      <c r="B188" s="29" t="str">
        <f t="shared" si="2"/>
        <v>72019</v>
      </c>
      <c r="C188" s="29">
        <v>43647</v>
      </c>
      <c r="D188" s="35">
        <v>201907</v>
      </c>
      <c r="E188" s="36">
        <v>182.63095516764099</v>
      </c>
    </row>
    <row r="189" spans="2:5">
      <c r="B189" s="29" t="str">
        <f t="shared" si="2"/>
        <v>82019</v>
      </c>
      <c r="C189" s="29">
        <v>43678</v>
      </c>
      <c r="D189" s="37">
        <v>201908</v>
      </c>
      <c r="E189" s="38">
        <v>182.71673558577501</v>
      </c>
    </row>
    <row r="190" spans="2:5">
      <c r="B190" s="29" t="str">
        <f t="shared" si="2"/>
        <v>92019</v>
      </c>
      <c r="C190" s="29">
        <v>43709</v>
      </c>
      <c r="D190" s="35">
        <v>201909</v>
      </c>
      <c r="E190" s="36">
        <v>183.53265297282201</v>
      </c>
    </row>
    <row r="191" spans="2:5">
      <c r="B191" s="29" t="str">
        <f t="shared" si="2"/>
        <v>102019</v>
      </c>
      <c r="C191" s="29">
        <v>43739</v>
      </c>
      <c r="D191" s="37">
        <v>201910</v>
      </c>
      <c r="E191" s="38">
        <v>183.89775599374599</v>
      </c>
    </row>
    <row r="192" spans="2:5">
      <c r="B192" s="29" t="str">
        <f t="shared" si="2"/>
        <v>112019</v>
      </c>
      <c r="C192" s="29">
        <v>43770</v>
      </c>
      <c r="D192" s="35">
        <v>201911</v>
      </c>
      <c r="E192" s="36">
        <v>185.94254483156601</v>
      </c>
    </row>
    <row r="193" spans="2:5">
      <c r="B193" s="29" t="str">
        <f t="shared" si="2"/>
        <v>122019</v>
      </c>
      <c r="C193" s="29">
        <v>43800</v>
      </c>
      <c r="D193" s="37">
        <v>201912</v>
      </c>
      <c r="E193" s="38">
        <v>187.47670553117101</v>
      </c>
    </row>
    <row r="194" spans="2:5">
      <c r="B194" s="29" t="str">
        <f t="shared" si="2"/>
        <v>12020</v>
      </c>
      <c r="C194" s="29">
        <v>43831</v>
      </c>
      <c r="D194" s="35">
        <v>202001</v>
      </c>
      <c r="E194" s="36">
        <v>186.56494701827799</v>
      </c>
    </row>
    <row r="195" spans="2:5">
      <c r="B195" s="29" t="str">
        <f t="shared" ref="B195:B237" si="3">+MONTH(C195)&amp;YEAR(C195)</f>
        <v>22020</v>
      </c>
      <c r="C195" s="29">
        <v>43862</v>
      </c>
      <c r="D195" s="37">
        <v>202002</v>
      </c>
      <c r="E195" s="38">
        <v>186.17875694073501</v>
      </c>
    </row>
    <row r="196" spans="2:5">
      <c r="B196" s="29" t="str">
        <f t="shared" si="3"/>
        <v>32020</v>
      </c>
      <c r="C196" s="29">
        <v>43891</v>
      </c>
      <c r="D196" s="35">
        <v>202003</v>
      </c>
      <c r="E196" s="36">
        <v>186.63593649223699</v>
      </c>
    </row>
    <row r="197" spans="2:5">
      <c r="B197" s="29" t="str">
        <f t="shared" si="3"/>
        <v>42020</v>
      </c>
      <c r="C197" s="29">
        <v>43922</v>
      </c>
      <c r="D197" s="37">
        <v>202004</v>
      </c>
      <c r="E197" s="38">
        <v>187.166501023085</v>
      </c>
    </row>
    <row r="198" spans="2:5">
      <c r="B198" s="29" t="str">
        <f t="shared" si="3"/>
        <v>52020</v>
      </c>
      <c r="C198" s="29">
        <v>43952</v>
      </c>
      <c r="D198" s="35">
        <v>202005</v>
      </c>
      <c r="E198" s="36">
        <v>187.95203329638801</v>
      </c>
    </row>
    <row r="199" spans="2:5">
      <c r="B199" s="29" t="str">
        <f t="shared" si="3"/>
        <v>62020</v>
      </c>
      <c r="C199" s="29">
        <v>43983</v>
      </c>
      <c r="D199" s="37">
        <v>202006</v>
      </c>
      <c r="E199" s="38">
        <v>189.48079855421</v>
      </c>
    </row>
    <row r="200" spans="2:5">
      <c r="B200" s="29" t="str">
        <f t="shared" si="3"/>
        <v>72020</v>
      </c>
      <c r="C200" s="29">
        <v>44013</v>
      </c>
      <c r="D200" s="35">
        <v>202007</v>
      </c>
      <c r="E200" s="36">
        <v>189.67709412472999</v>
      </c>
    </row>
    <row r="201" spans="2:5">
      <c r="B201" s="29" t="str">
        <f t="shared" si="3"/>
        <v>82020</v>
      </c>
      <c r="C201" s="29">
        <v>44044</v>
      </c>
      <c r="D201" s="37">
        <v>202008</v>
      </c>
      <c r="E201" s="38">
        <v>190.450820407278</v>
      </c>
    </row>
    <row r="202" spans="2:5">
      <c r="B202" s="29" t="str">
        <f t="shared" si="3"/>
        <v>92020</v>
      </c>
      <c r="C202" s="29">
        <v>44075</v>
      </c>
      <c r="D202" s="35">
        <v>202009</v>
      </c>
      <c r="E202" s="36">
        <v>189.89689167729301</v>
      </c>
    </row>
    <row r="203" spans="2:5">
      <c r="B203" s="29" t="str">
        <f t="shared" si="3"/>
        <v>102020</v>
      </c>
      <c r="C203" s="29">
        <v>44105</v>
      </c>
      <c r="D203" s="37">
        <v>202010</v>
      </c>
      <c r="E203" s="38">
        <v>192.693930049323</v>
      </c>
    </row>
    <row r="204" spans="2:5">
      <c r="B204" s="29" t="str">
        <f t="shared" si="3"/>
        <v>112020</v>
      </c>
      <c r="C204" s="29">
        <v>44136</v>
      </c>
      <c r="D204" s="35">
        <v>202011</v>
      </c>
      <c r="E204" s="36">
        <v>194.837124444366</v>
      </c>
    </row>
    <row r="205" spans="2:5">
      <c r="B205" s="29" t="str">
        <f t="shared" si="3"/>
        <v>122020</v>
      </c>
      <c r="C205" s="29">
        <v>44166</v>
      </c>
      <c r="D205" s="37">
        <v>202012</v>
      </c>
      <c r="E205" s="38">
        <v>195.60263249189401</v>
      </c>
    </row>
    <row r="206" spans="2:5">
      <c r="B206" s="29" t="str">
        <f t="shared" si="3"/>
        <v>12021</v>
      </c>
      <c r="C206" s="29">
        <v>44197</v>
      </c>
      <c r="D206" s="35">
        <v>202101</v>
      </c>
      <c r="E206" s="36">
        <v>195.52298906827701</v>
      </c>
    </row>
    <row r="207" spans="2:5">
      <c r="B207" s="29" t="str">
        <f t="shared" si="3"/>
        <v>22021</v>
      </c>
      <c r="C207" s="29">
        <v>44228</v>
      </c>
      <c r="D207" s="37">
        <v>202102</v>
      </c>
      <c r="E207" s="38">
        <v>195.67967314650301</v>
      </c>
    </row>
    <row r="208" spans="2:5">
      <c r="B208" s="29" t="str">
        <f t="shared" si="3"/>
        <v>32021</v>
      </c>
      <c r="C208" s="29">
        <v>44256</v>
      </c>
      <c r="D208" s="35">
        <v>202103</v>
      </c>
      <c r="E208" s="36">
        <v>196.456129545745</v>
      </c>
    </row>
    <row r="209" spans="2:5">
      <c r="B209" s="29" t="str">
        <f t="shared" si="3"/>
        <v>42021</v>
      </c>
      <c r="C209" s="29">
        <v>44287</v>
      </c>
      <c r="D209" s="37">
        <v>202104</v>
      </c>
      <c r="E209" s="38">
        <v>196.18244242807</v>
      </c>
    </row>
    <row r="210" spans="2:5">
      <c r="B210" s="29" t="str">
        <f t="shared" si="3"/>
        <v>52021</v>
      </c>
      <c r="C210" s="29">
        <v>44317</v>
      </c>
      <c r="D210" s="35">
        <v>202105</v>
      </c>
      <c r="E210" s="36">
        <v>195.30935867070301</v>
      </c>
    </row>
    <row r="211" spans="2:5">
      <c r="B211" s="29" t="str">
        <f t="shared" si="3"/>
        <v>62021</v>
      </c>
      <c r="C211" s="29">
        <v>44348</v>
      </c>
      <c r="D211" s="37">
        <v>202106</v>
      </c>
      <c r="E211" s="38">
        <v>196.339131327064</v>
      </c>
    </row>
    <row r="212" spans="2:5">
      <c r="B212" s="29" t="str">
        <f t="shared" si="3"/>
        <v>72021</v>
      </c>
      <c r="C212" s="29">
        <v>44378</v>
      </c>
      <c r="D212" s="35">
        <v>202107</v>
      </c>
      <c r="E212" s="36">
        <v>198.47834070373099</v>
      </c>
    </row>
    <row r="213" spans="2:5">
      <c r="B213" s="29" t="str">
        <f t="shared" si="3"/>
        <v>82021</v>
      </c>
      <c r="C213" s="29">
        <v>44409</v>
      </c>
      <c r="D213" s="37">
        <v>202108</v>
      </c>
      <c r="E213" s="38">
        <v>199.71702080133699</v>
      </c>
    </row>
    <row r="214" spans="2:5">
      <c r="B214" s="29" t="str">
        <f t="shared" si="3"/>
        <v>92021</v>
      </c>
      <c r="C214" s="29">
        <v>44440</v>
      </c>
      <c r="D214" s="35">
        <v>202109</v>
      </c>
      <c r="E214" s="36">
        <v>199.486649130551</v>
      </c>
    </row>
    <row r="215" spans="2:5">
      <c r="B215" s="29" t="str">
        <f t="shared" si="3"/>
        <v>102021</v>
      </c>
      <c r="C215" s="29">
        <v>44470</v>
      </c>
      <c r="D215" s="37">
        <v>202110</v>
      </c>
      <c r="E215" s="38">
        <v>201.59065462370799</v>
      </c>
    </row>
    <row r="216" spans="2:5">
      <c r="B216" s="29" t="str">
        <f t="shared" si="3"/>
        <v>112021</v>
      </c>
      <c r="C216" s="29">
        <v>44501</v>
      </c>
      <c r="D216" s="35">
        <v>202111</v>
      </c>
      <c r="E216" s="36">
        <v>203.19979106186099</v>
      </c>
    </row>
    <row r="217" spans="2:5">
      <c r="B217" s="29" t="str">
        <f t="shared" si="3"/>
        <v>122021</v>
      </c>
      <c r="C217" s="29">
        <v>44531</v>
      </c>
      <c r="D217" s="37">
        <v>202112</v>
      </c>
      <c r="E217" s="38">
        <v>203.50208685209299</v>
      </c>
    </row>
    <row r="218" spans="2:5">
      <c r="B218" s="29" t="str">
        <f t="shared" si="3"/>
        <v>12022</v>
      </c>
      <c r="C218" s="29">
        <v>44562</v>
      </c>
      <c r="D218" s="35">
        <v>202201</v>
      </c>
      <c r="E218" s="36">
        <v>201.945045293845</v>
      </c>
    </row>
    <row r="219" spans="2:5">
      <c r="B219" s="29" t="str">
        <f t="shared" si="3"/>
        <v>22022</v>
      </c>
      <c r="C219" s="29">
        <v>44593</v>
      </c>
      <c r="D219" s="37">
        <v>202202</v>
      </c>
      <c r="E219" s="38">
        <v>199.708675351594</v>
      </c>
    </row>
    <row r="220" spans="2:5">
      <c r="B220" s="29" t="str">
        <f t="shared" si="3"/>
        <v>32022</v>
      </c>
      <c r="C220" s="29">
        <v>44621</v>
      </c>
      <c r="D220" s="35">
        <v>202203</v>
      </c>
      <c r="E220" s="36">
        <v>197.526451420803</v>
      </c>
    </row>
    <row r="221" spans="2:5">
      <c r="B221" s="29" t="str">
        <f t="shared" si="3"/>
        <v>42022</v>
      </c>
      <c r="C221" s="29">
        <v>44652</v>
      </c>
      <c r="D221" s="37">
        <v>202204</v>
      </c>
      <c r="E221" s="38">
        <v>195.40552590247799</v>
      </c>
    </row>
    <row r="222" spans="2:5">
      <c r="B222" s="29" t="str">
        <f t="shared" si="3"/>
        <v>52022</v>
      </c>
      <c r="C222" s="29">
        <v>44682</v>
      </c>
      <c r="D222" s="35">
        <v>202205</v>
      </c>
      <c r="E222" s="36">
        <v>195.38342233406499</v>
      </c>
    </row>
    <row r="223" spans="2:5">
      <c r="B223" s="29" t="str">
        <f t="shared" si="3"/>
        <v>62022</v>
      </c>
      <c r="C223" s="29">
        <v>44713</v>
      </c>
      <c r="D223" s="37">
        <v>202206</v>
      </c>
      <c r="E223" s="38">
        <v>195.70759603512201</v>
      </c>
    </row>
    <row r="224" spans="2:5">
      <c r="B224" s="29" t="str">
        <f t="shared" si="3"/>
        <v>72022</v>
      </c>
      <c r="C224" s="29">
        <v>44743</v>
      </c>
      <c r="D224" s="35">
        <v>202207</v>
      </c>
      <c r="E224" s="36">
        <v>194.873265092765</v>
      </c>
    </row>
    <row r="225" spans="2:5">
      <c r="B225" s="29" t="str">
        <f t="shared" si="3"/>
        <v>82022</v>
      </c>
      <c r="C225" s="29">
        <v>44774</v>
      </c>
      <c r="D225" s="37">
        <v>202208</v>
      </c>
      <c r="E225" s="38">
        <v>192.63444194367301</v>
      </c>
    </row>
    <row r="226" spans="2:5">
      <c r="B226" s="29" t="str">
        <f t="shared" si="3"/>
        <v>92022</v>
      </c>
      <c r="C226" s="29">
        <v>44805</v>
      </c>
      <c r="D226" s="35">
        <v>202209</v>
      </c>
      <c r="E226" s="36">
        <v>193.249982322574</v>
      </c>
    </row>
    <row r="227" spans="2:5">
      <c r="B227" s="29" t="str">
        <f t="shared" si="3"/>
        <v>102022</v>
      </c>
      <c r="C227" s="29">
        <v>44835</v>
      </c>
      <c r="D227" s="37">
        <v>202210</v>
      </c>
      <c r="E227" s="38">
        <v>193.59709970702599</v>
      </c>
    </row>
    <row r="228" spans="2:5">
      <c r="B228" s="29" t="str">
        <f t="shared" si="3"/>
        <v>112022</v>
      </c>
      <c r="C228" s="29">
        <v>44866</v>
      </c>
      <c r="D228" s="35">
        <v>202211</v>
      </c>
      <c r="E228" s="36">
        <v>192.54703211112999</v>
      </c>
    </row>
    <row r="229" spans="2:5">
      <c r="B229" s="29" t="str">
        <f t="shared" si="3"/>
        <v>122022</v>
      </c>
      <c r="C229" s="29">
        <v>44896</v>
      </c>
      <c r="D229" s="37">
        <v>202212</v>
      </c>
      <c r="E229" s="38">
        <v>190.847652543799</v>
      </c>
    </row>
    <row r="230" spans="2:5">
      <c r="B230" s="29" t="str">
        <f t="shared" si="3"/>
        <v>12023</v>
      </c>
      <c r="C230" s="29">
        <v>44927</v>
      </c>
      <c r="D230" s="35">
        <v>202301</v>
      </c>
      <c r="E230" s="36">
        <v>188.056768679578</v>
      </c>
    </row>
    <row r="231" spans="2:5">
      <c r="B231" s="29" t="str">
        <f t="shared" si="3"/>
        <v>22023</v>
      </c>
      <c r="C231" s="29">
        <v>44958</v>
      </c>
      <c r="D231" s="37">
        <v>202302</v>
      </c>
      <c r="E231" s="38">
        <v>185.87940844239</v>
      </c>
    </row>
    <row r="232" spans="2:5">
      <c r="B232" s="29" t="str">
        <f t="shared" si="3"/>
        <v>32023</v>
      </c>
      <c r="C232" s="29">
        <v>44986</v>
      </c>
      <c r="D232" s="35">
        <v>202303</v>
      </c>
      <c r="E232" s="36">
        <v>184.70088050901501</v>
      </c>
    </row>
    <row r="233" spans="2:5">
      <c r="B233" s="29" t="str">
        <f t="shared" si="3"/>
        <v>42023</v>
      </c>
      <c r="C233" s="29">
        <v>45017</v>
      </c>
      <c r="D233" s="37">
        <v>202304</v>
      </c>
      <c r="E233" s="38">
        <v>183.27023188697399</v>
      </c>
    </row>
    <row r="234" spans="2:5">
      <c r="B234" s="29" t="str">
        <f t="shared" si="3"/>
        <v>52023</v>
      </c>
      <c r="C234" s="29">
        <v>45047</v>
      </c>
      <c r="D234" s="35">
        <v>202305</v>
      </c>
      <c r="E234" s="36">
        <v>183.20653706832499</v>
      </c>
    </row>
    <row r="235" spans="2:5">
      <c r="B235" s="29" t="str">
        <f t="shared" si="3"/>
        <v>62023</v>
      </c>
      <c r="C235" s="29">
        <v>45078</v>
      </c>
      <c r="D235" s="37">
        <v>202306</v>
      </c>
      <c r="E235" s="38">
        <v>184.192695950858</v>
      </c>
    </row>
    <row r="236" spans="2:5">
      <c r="B236" s="29" t="str">
        <f t="shared" si="3"/>
        <v>72023</v>
      </c>
      <c r="C236" s="29">
        <v>45108</v>
      </c>
      <c r="D236" s="35">
        <v>202307</v>
      </c>
      <c r="E236" s="36">
        <v>183.93993710545701</v>
      </c>
    </row>
    <row r="237" spans="2:5">
      <c r="B237" s="29" t="str">
        <f t="shared" si="3"/>
        <v>82023</v>
      </c>
      <c r="C237" s="29">
        <v>45139</v>
      </c>
      <c r="D237" s="37">
        <v>202308</v>
      </c>
      <c r="E237" s="38">
        <v>183.335091320397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82E6-DCDA-4DDB-800E-92A9B6FB598B}">
  <dimension ref="B1:H17"/>
  <sheetViews>
    <sheetView workbookViewId="0">
      <selection activeCell="C17" sqref="C17"/>
    </sheetView>
  </sheetViews>
  <sheetFormatPr defaultRowHeight="13.8"/>
  <cols>
    <col min="1" max="1" width="1.796875" customWidth="1"/>
    <col min="3" max="3" width="21.8984375" customWidth="1"/>
    <col min="4" max="4" width="20.296875" customWidth="1"/>
    <col min="5" max="5" width="21.3984375" customWidth="1"/>
    <col min="6" max="6" width="52.59765625" customWidth="1"/>
    <col min="7" max="7" width="32.3984375" customWidth="1"/>
    <col min="8" max="8" width="16.09765625" customWidth="1"/>
  </cols>
  <sheetData>
    <row r="1" spans="2:8" ht="14.4" customHeight="1">
      <c r="B1" s="2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8">
      <c r="B2">
        <v>2023</v>
      </c>
      <c r="C2" s="5">
        <v>35.35871393</v>
      </c>
      <c r="D2" s="5">
        <v>4.0944366700000003</v>
      </c>
      <c r="E2" s="5">
        <v>40.2907966</v>
      </c>
      <c r="F2" s="5">
        <v>14.451042449999999</v>
      </c>
      <c r="G2" s="5">
        <v>3.3535982</v>
      </c>
      <c r="H2" s="5">
        <v>2.4514121499999999</v>
      </c>
    </row>
    <row r="3" spans="2:8">
      <c r="B3">
        <v>2022</v>
      </c>
      <c r="C3" s="5">
        <v>34.90292814</v>
      </c>
      <c r="D3" s="5">
        <v>4.0552234800000004</v>
      </c>
      <c r="E3" s="5">
        <v>40.219859929999998</v>
      </c>
      <c r="F3" s="5">
        <v>13.90650305</v>
      </c>
      <c r="G3" s="5">
        <v>4.4931380499999998</v>
      </c>
      <c r="H3" s="5">
        <v>2.4223473499999999</v>
      </c>
    </row>
    <row r="4" spans="2:8">
      <c r="B4">
        <v>2021</v>
      </c>
      <c r="C4" s="5">
        <v>34.69106</v>
      </c>
      <c r="D4" s="5">
        <v>4.6534168600000001</v>
      </c>
      <c r="E4" s="5">
        <v>38.630684899999999</v>
      </c>
      <c r="F4" s="5">
        <v>15.40526</v>
      </c>
      <c r="G4" s="5">
        <v>3.55381371</v>
      </c>
      <c r="H4" s="5">
        <v>3.0657645499999999</v>
      </c>
    </row>
    <row r="5" spans="2:8">
      <c r="B5">
        <v>2020</v>
      </c>
      <c r="C5" s="8">
        <v>37.314784799999998</v>
      </c>
      <c r="D5" s="8">
        <v>4.7789501999999997</v>
      </c>
      <c r="E5" s="8">
        <v>36.9435638</v>
      </c>
      <c r="F5" s="8">
        <v>14.567541800000001</v>
      </c>
      <c r="G5" s="8">
        <v>3.4001121900000002</v>
      </c>
      <c r="H5" s="8">
        <v>2.9950472000000001</v>
      </c>
    </row>
    <row r="6" spans="2:8">
      <c r="B6">
        <v>2019</v>
      </c>
      <c r="C6" s="6">
        <v>41.559868299999998</v>
      </c>
      <c r="D6" s="6">
        <v>4.5571669899999998</v>
      </c>
      <c r="E6" s="6">
        <v>35.736724199999998</v>
      </c>
      <c r="F6" s="6">
        <v>14.0868261</v>
      </c>
      <c r="G6" s="6">
        <v>2.2462938700000001</v>
      </c>
      <c r="H6" s="6">
        <v>1.8131206499999999</v>
      </c>
    </row>
    <row r="7" spans="2:8">
      <c r="B7">
        <v>2018</v>
      </c>
      <c r="C7" s="9">
        <v>42.935682999999997</v>
      </c>
      <c r="D7" s="9">
        <v>4.9684335900000001</v>
      </c>
      <c r="E7" s="9">
        <v>33.489330899999999</v>
      </c>
      <c r="F7" s="9">
        <v>14.881978999999999</v>
      </c>
      <c r="G7" s="9">
        <v>2.5672860700000002</v>
      </c>
      <c r="H7" s="9">
        <v>1.15728735</v>
      </c>
    </row>
    <row r="8" spans="2:8">
      <c r="B8">
        <v>2017</v>
      </c>
      <c r="C8" s="12">
        <v>42.1449742</v>
      </c>
      <c r="D8" s="12">
        <v>4.3929292699999998</v>
      </c>
      <c r="E8" s="12">
        <v>39.450530999999998</v>
      </c>
      <c r="F8" s="12">
        <v>9.9042492099999997</v>
      </c>
      <c r="G8" s="12">
        <v>2.24615842</v>
      </c>
      <c r="H8" s="12">
        <v>1.8611579199999999</v>
      </c>
    </row>
    <row r="9" spans="2:8">
      <c r="B9">
        <v>2016</v>
      </c>
      <c r="C9" s="13">
        <v>42.8</v>
      </c>
      <c r="D9" s="13">
        <v>4</v>
      </c>
      <c r="E9" s="13">
        <v>36.799999999999997</v>
      </c>
      <c r="F9" s="13">
        <v>13.6</v>
      </c>
      <c r="G9" s="10">
        <v>2.8</v>
      </c>
      <c r="H9" s="11"/>
    </row>
    <row r="10" spans="2:8">
      <c r="B10">
        <v>2015</v>
      </c>
      <c r="C10" s="14">
        <v>41.6</v>
      </c>
      <c r="D10" s="14">
        <v>4.3</v>
      </c>
      <c r="E10" s="14">
        <v>37.299999999999997</v>
      </c>
      <c r="F10" s="14">
        <v>14.5</v>
      </c>
      <c r="G10" s="7">
        <v>2.2000000000000002</v>
      </c>
      <c r="H10" s="11"/>
    </row>
    <row r="11" spans="2:8">
      <c r="B11">
        <v>2014</v>
      </c>
      <c r="C11" s="15">
        <v>41.4</v>
      </c>
      <c r="D11" s="15">
        <v>4.3</v>
      </c>
      <c r="E11" s="15">
        <v>36.200000000000003</v>
      </c>
      <c r="F11" s="15">
        <v>15.4</v>
      </c>
      <c r="G11" s="15">
        <v>2.8</v>
      </c>
      <c r="H11" s="11"/>
    </row>
    <row r="12" spans="2:8">
      <c r="B12">
        <v>2013</v>
      </c>
      <c r="C12" s="16">
        <v>43</v>
      </c>
      <c r="D12" s="16">
        <v>4.0999999999999996</v>
      </c>
      <c r="E12" s="16">
        <v>34.799999999999997</v>
      </c>
      <c r="F12" s="16">
        <v>16.3</v>
      </c>
      <c r="G12" s="16">
        <v>1.8</v>
      </c>
      <c r="H12" s="11"/>
    </row>
    <row r="13" spans="2:8">
      <c r="B13">
        <v>2012</v>
      </c>
      <c r="C13" s="16" t="s">
        <v>11</v>
      </c>
      <c r="D13" s="16" t="s">
        <v>12</v>
      </c>
      <c r="E13" s="16" t="s">
        <v>13</v>
      </c>
      <c r="F13" s="16" t="s">
        <v>14</v>
      </c>
      <c r="G13" s="16" t="s">
        <v>15</v>
      </c>
      <c r="H13" s="11"/>
    </row>
    <row r="14" spans="2:8">
      <c r="B14">
        <v>2011</v>
      </c>
      <c r="C14" s="17" t="s">
        <v>16</v>
      </c>
      <c r="D14" s="17" t="s">
        <v>17</v>
      </c>
      <c r="E14" s="17" t="s">
        <v>18</v>
      </c>
      <c r="F14" s="17" t="s">
        <v>19</v>
      </c>
      <c r="G14" s="17" t="s">
        <v>20</v>
      </c>
      <c r="H14" s="11"/>
    </row>
    <row r="15" spans="2:8">
      <c r="B15">
        <v>2010</v>
      </c>
      <c r="G15" s="11"/>
      <c r="H15" s="11"/>
    </row>
    <row r="16" spans="2:8">
      <c r="B16">
        <v>2009</v>
      </c>
      <c r="G16" s="11"/>
      <c r="H16" s="11"/>
    </row>
    <row r="17" spans="2:8">
      <c r="B17">
        <v>2008</v>
      </c>
      <c r="C17" s="18">
        <v>44.9</v>
      </c>
      <c r="D17" s="18">
        <v>6.1</v>
      </c>
      <c r="E17" s="18">
        <v>31.6</v>
      </c>
      <c r="F17" s="18">
        <v>13.8</v>
      </c>
      <c r="G17" s="18">
        <v>3.6</v>
      </c>
      <c r="H1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C92F-507A-4BD6-AE82-C215B9165E01}">
  <dimension ref="B1:D42"/>
  <sheetViews>
    <sheetView workbookViewId="0">
      <selection activeCell="D3" sqref="D3"/>
    </sheetView>
  </sheetViews>
  <sheetFormatPr defaultRowHeight="13.8"/>
  <cols>
    <col min="1" max="1" width="1.796875" customWidth="1"/>
    <col min="2" max="2" width="5.296875" customWidth="1"/>
    <col min="3" max="3" width="16.59765625" customWidth="1"/>
    <col min="4" max="4" width="25.09765625" customWidth="1"/>
  </cols>
  <sheetData>
    <row r="1" spans="2:4">
      <c r="B1" s="19" t="s">
        <v>6</v>
      </c>
      <c r="C1" s="19" t="s">
        <v>21</v>
      </c>
      <c r="D1" s="19" t="s">
        <v>22</v>
      </c>
    </row>
    <row r="2" spans="2:4">
      <c r="B2" s="20">
        <v>1984</v>
      </c>
      <c r="C2" s="21">
        <v>11298</v>
      </c>
      <c r="D2" s="22"/>
    </row>
    <row r="3" spans="2:4">
      <c r="B3" s="20">
        <v>1985</v>
      </c>
      <c r="C3" s="21">
        <v>13558</v>
      </c>
      <c r="D3" s="21">
        <f>+C3/C2-1</f>
        <v>0.20003540449637103</v>
      </c>
    </row>
    <row r="4" spans="2:4">
      <c r="B4" s="20">
        <v>1986</v>
      </c>
      <c r="C4" s="21">
        <v>16811</v>
      </c>
      <c r="D4" s="21">
        <f t="shared" ref="D4:D42" si="0">+C4/C3-1</f>
        <v>0.23993214338397983</v>
      </c>
    </row>
    <row r="5" spans="2:4">
      <c r="B5" s="20">
        <v>1987</v>
      </c>
      <c r="C5" s="21">
        <v>20510</v>
      </c>
      <c r="D5" s="21">
        <f t="shared" si="0"/>
        <v>0.22003450121943957</v>
      </c>
    </row>
    <row r="6" spans="2:4">
      <c r="B6" s="20">
        <v>1988</v>
      </c>
      <c r="C6" s="21">
        <v>25637</v>
      </c>
      <c r="D6" s="21">
        <f t="shared" si="0"/>
        <v>0.24997562164797649</v>
      </c>
    </row>
    <row r="7" spans="2:4">
      <c r="B7" s="20">
        <v>1989</v>
      </c>
      <c r="C7" s="21">
        <v>32560</v>
      </c>
      <c r="D7" s="21">
        <f t="shared" si="0"/>
        <v>0.27003939618520101</v>
      </c>
    </row>
    <row r="8" spans="2:4">
      <c r="B8" s="20">
        <v>1990</v>
      </c>
      <c r="C8" s="21">
        <v>41025</v>
      </c>
      <c r="D8" s="21">
        <f t="shared" si="0"/>
        <v>0.25998157248157239</v>
      </c>
    </row>
    <row r="9" spans="2:4">
      <c r="B9" s="20">
        <v>1991</v>
      </c>
      <c r="C9" s="21">
        <v>51720</v>
      </c>
      <c r="D9" s="21">
        <f t="shared" si="0"/>
        <v>0.26069469835466186</v>
      </c>
    </row>
    <row r="10" spans="2:4">
      <c r="B10" s="20">
        <v>1992</v>
      </c>
      <c r="C10" s="21">
        <v>65190</v>
      </c>
      <c r="D10" s="21">
        <f t="shared" si="0"/>
        <v>0.26044083526682127</v>
      </c>
    </row>
    <row r="11" spans="2:4">
      <c r="B11" s="20">
        <v>1993</v>
      </c>
      <c r="C11" s="21">
        <v>81510</v>
      </c>
      <c r="D11" s="21">
        <f t="shared" si="0"/>
        <v>0.25034514496088356</v>
      </c>
    </row>
    <row r="12" spans="2:4">
      <c r="B12" s="20">
        <v>1994</v>
      </c>
      <c r="C12" s="21">
        <v>98700</v>
      </c>
      <c r="D12" s="21">
        <f t="shared" si="0"/>
        <v>0.21089436878910561</v>
      </c>
    </row>
    <row r="13" spans="2:4">
      <c r="B13" s="20">
        <v>1995</v>
      </c>
      <c r="C13" s="21">
        <v>118934</v>
      </c>
      <c r="D13" s="21">
        <f t="shared" si="0"/>
        <v>0.20500506585612976</v>
      </c>
    </row>
    <row r="14" spans="2:4">
      <c r="B14" s="20">
        <v>1996</v>
      </c>
      <c r="C14" s="21">
        <v>142125</v>
      </c>
      <c r="D14" s="21">
        <f t="shared" si="0"/>
        <v>0.1949904989321809</v>
      </c>
    </row>
    <row r="15" spans="2:4">
      <c r="B15" s="20">
        <v>1997</v>
      </c>
      <c r="C15" s="21">
        <v>172005</v>
      </c>
      <c r="D15" s="21">
        <f t="shared" si="0"/>
        <v>0.21023746701846968</v>
      </c>
    </row>
    <row r="16" spans="2:4">
      <c r="B16" s="20">
        <v>1998</v>
      </c>
      <c r="C16" s="21">
        <v>203826</v>
      </c>
      <c r="D16" s="21">
        <f t="shared" si="0"/>
        <v>0.1850004360338362</v>
      </c>
    </row>
    <row r="17" spans="2:4">
      <c r="B17" s="20">
        <v>1999</v>
      </c>
      <c r="C17" s="21">
        <v>236460</v>
      </c>
      <c r="D17" s="21">
        <f t="shared" si="0"/>
        <v>0.16010715021636091</v>
      </c>
    </row>
    <row r="18" spans="2:4">
      <c r="B18" s="20">
        <v>2000</v>
      </c>
      <c r="C18" s="21">
        <v>260100</v>
      </c>
      <c r="D18" s="21">
        <f t="shared" si="0"/>
        <v>9.9974625729510214E-2</v>
      </c>
    </row>
    <row r="19" spans="2:4">
      <c r="B19" s="20">
        <v>2001</v>
      </c>
      <c r="C19" s="21">
        <v>286000</v>
      </c>
      <c r="D19" s="21">
        <f t="shared" si="0"/>
        <v>9.9577085736255233E-2</v>
      </c>
    </row>
    <row r="20" spans="2:4">
      <c r="B20" s="20">
        <v>2002</v>
      </c>
      <c r="C20" s="21">
        <v>309000</v>
      </c>
      <c r="D20" s="21">
        <f t="shared" si="0"/>
        <v>8.0419580419580416E-2</v>
      </c>
    </row>
    <row r="21" spans="2:4">
      <c r="B21" s="20">
        <v>2003</v>
      </c>
      <c r="C21" s="21">
        <v>332000</v>
      </c>
      <c r="D21" s="21">
        <f t="shared" si="0"/>
        <v>7.4433656957928696E-2</v>
      </c>
    </row>
    <row r="22" spans="2:4">
      <c r="B22" s="20">
        <v>2004</v>
      </c>
      <c r="C22" s="21">
        <v>358000</v>
      </c>
      <c r="D22" s="21">
        <f t="shared" si="0"/>
        <v>7.8313253012048278E-2</v>
      </c>
    </row>
    <row r="23" spans="2:4">
      <c r="B23" s="20">
        <v>2005</v>
      </c>
      <c r="C23" s="21">
        <v>381500</v>
      </c>
      <c r="D23" s="21">
        <f t="shared" si="0"/>
        <v>6.5642458100558576E-2</v>
      </c>
    </row>
    <row r="24" spans="2:4">
      <c r="B24" s="20">
        <v>2006</v>
      </c>
      <c r="C24" s="21">
        <v>408000</v>
      </c>
      <c r="D24" s="21">
        <f t="shared" si="0"/>
        <v>6.9462647444298753E-2</v>
      </c>
    </row>
    <row r="25" spans="2:4">
      <c r="B25" s="20">
        <v>2007</v>
      </c>
      <c r="C25" s="21">
        <v>433700</v>
      </c>
      <c r="D25" s="21">
        <f t="shared" si="0"/>
        <v>6.2990196078431371E-2</v>
      </c>
    </row>
    <row r="26" spans="2:4">
      <c r="B26" s="20">
        <v>2008</v>
      </c>
      <c r="C26" s="21">
        <v>461500</v>
      </c>
      <c r="D26" s="21">
        <f t="shared" si="0"/>
        <v>6.4099608023979737E-2</v>
      </c>
    </row>
    <row r="27" spans="2:4">
      <c r="B27" s="20">
        <v>2009</v>
      </c>
      <c r="C27" s="21">
        <v>496900</v>
      </c>
      <c r="D27" s="21">
        <f t="shared" si="0"/>
        <v>7.6706392199350049E-2</v>
      </c>
    </row>
    <row r="28" spans="2:4">
      <c r="B28" s="20">
        <v>2010</v>
      </c>
      <c r="C28" s="21">
        <v>515000</v>
      </c>
      <c r="D28" s="21">
        <f t="shared" si="0"/>
        <v>3.6425840209297622E-2</v>
      </c>
    </row>
    <row r="29" spans="2:4">
      <c r="B29" s="20">
        <v>2011</v>
      </c>
      <c r="C29" s="21">
        <v>535600</v>
      </c>
      <c r="D29" s="21">
        <f t="shared" si="0"/>
        <v>4.0000000000000036E-2</v>
      </c>
    </row>
    <row r="30" spans="2:4">
      <c r="B30" s="20">
        <v>2012</v>
      </c>
      <c r="C30" s="21">
        <v>566700</v>
      </c>
      <c r="D30" s="21">
        <f t="shared" si="0"/>
        <v>5.8065720687079825E-2</v>
      </c>
    </row>
    <row r="31" spans="2:4">
      <c r="B31" s="20">
        <v>2013</v>
      </c>
      <c r="C31" s="21">
        <v>589500</v>
      </c>
      <c r="D31" s="21">
        <f t="shared" si="0"/>
        <v>4.0232927474854518E-2</v>
      </c>
    </row>
    <row r="32" spans="2:4">
      <c r="B32" s="20">
        <v>2014</v>
      </c>
      <c r="C32" s="21">
        <v>616000</v>
      </c>
      <c r="D32" s="21">
        <f t="shared" si="0"/>
        <v>4.495335029686176E-2</v>
      </c>
    </row>
    <row r="33" spans="2:4">
      <c r="B33" s="20">
        <v>2015</v>
      </c>
      <c r="C33" s="21">
        <v>644350</v>
      </c>
      <c r="D33" s="21">
        <f t="shared" si="0"/>
        <v>4.6022727272727382E-2</v>
      </c>
    </row>
    <row r="34" spans="2:4">
      <c r="B34" s="20">
        <v>2016</v>
      </c>
      <c r="C34" s="21">
        <v>689455</v>
      </c>
      <c r="D34" s="21">
        <f t="shared" si="0"/>
        <v>7.0000775975789464E-2</v>
      </c>
    </row>
    <row r="35" spans="2:4">
      <c r="B35" s="20">
        <v>2017</v>
      </c>
      <c r="C35" s="21">
        <v>737717</v>
      </c>
      <c r="D35" s="21">
        <f t="shared" si="0"/>
        <v>7.0000217563147782E-2</v>
      </c>
    </row>
    <row r="36" spans="2:4">
      <c r="B36" s="20">
        <v>2018</v>
      </c>
      <c r="C36" s="21">
        <v>781242</v>
      </c>
      <c r="D36" s="21">
        <f t="shared" si="0"/>
        <v>5.8999589273393438E-2</v>
      </c>
    </row>
    <row r="37" spans="2:4">
      <c r="B37" s="20">
        <v>2019</v>
      </c>
      <c r="C37" s="21">
        <v>828116</v>
      </c>
      <c r="D37" s="21">
        <f t="shared" si="0"/>
        <v>5.9999334393184167E-2</v>
      </c>
    </row>
    <row r="38" spans="2:4">
      <c r="B38" s="20">
        <v>2020</v>
      </c>
      <c r="C38" s="21">
        <v>877803</v>
      </c>
      <c r="D38" s="21">
        <f t="shared" si="0"/>
        <v>6.0000048302411679E-2</v>
      </c>
    </row>
    <row r="39" spans="2:4">
      <c r="B39" s="20">
        <v>2021</v>
      </c>
      <c r="C39" s="21">
        <v>908526</v>
      </c>
      <c r="D39" s="21">
        <f t="shared" si="0"/>
        <v>3.4999880383183912E-2</v>
      </c>
    </row>
    <row r="40" spans="2:4">
      <c r="B40" s="20">
        <v>2022</v>
      </c>
      <c r="C40" s="21">
        <v>1000000</v>
      </c>
      <c r="D40" s="21">
        <f t="shared" si="0"/>
        <v>0.10068396501586085</v>
      </c>
    </row>
    <row r="41" spans="2:4">
      <c r="B41" s="20">
        <v>2023</v>
      </c>
      <c r="C41" s="21">
        <v>1160000</v>
      </c>
      <c r="D41" s="21">
        <f t="shared" si="0"/>
        <v>0.15999999999999992</v>
      </c>
    </row>
    <row r="42" spans="2:4">
      <c r="B42" s="20">
        <v>2024</v>
      </c>
      <c r="C42" s="21">
        <v>1300000</v>
      </c>
      <c r="D42" s="21">
        <f t="shared" si="0"/>
        <v>0.1206896551724137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61E4-5D0F-4A32-A719-112071ED51BD}">
  <dimension ref="B4:C9"/>
  <sheetViews>
    <sheetView workbookViewId="0">
      <selection activeCell="C9" sqref="C9"/>
    </sheetView>
  </sheetViews>
  <sheetFormatPr defaultRowHeight="13.8"/>
  <cols>
    <col min="1" max="1" width="1.796875" customWidth="1"/>
  </cols>
  <sheetData>
    <row r="4" spans="2:3">
      <c r="B4" s="3" t="s">
        <v>9</v>
      </c>
      <c r="C4" s="3" t="s">
        <v>8</v>
      </c>
    </row>
    <row r="5" spans="2:3">
      <c r="B5" t="s">
        <v>7</v>
      </c>
      <c r="C5" s="4" t="s">
        <v>10</v>
      </c>
    </row>
    <row r="6" spans="2:3">
      <c r="B6" t="s">
        <v>24</v>
      </c>
      <c r="C6" s="4" t="s">
        <v>23</v>
      </c>
    </row>
    <row r="7" spans="2:3">
      <c r="B7" t="s">
        <v>26</v>
      </c>
      <c r="C7" s="4" t="s">
        <v>25</v>
      </c>
    </row>
    <row r="8" spans="2:3">
      <c r="B8" t="s">
        <v>43</v>
      </c>
      <c r="C8" s="4" t="s">
        <v>44</v>
      </c>
    </row>
    <row r="9" spans="2:3">
      <c r="B9" t="s">
        <v>52</v>
      </c>
      <c r="C9" s="4" t="s">
        <v>53</v>
      </c>
    </row>
  </sheetData>
  <hyperlinks>
    <hyperlink ref="C5" r:id="rId1" xr:uid="{C3DB0065-4D49-4807-9601-24D1CDA57C83}"/>
    <hyperlink ref="C6" r:id="rId2" xr:uid="{1CC202E6-97CC-4480-B878-06FCF1508C75}"/>
    <hyperlink ref="C7" r:id="rId3" xr:uid="{35C84636-50CD-4863-83ED-CEFC4C7A75B5}"/>
    <hyperlink ref="C8" r:id="rId4" xr:uid="{6D541197-4D89-4716-9511-8222F1FBE471}"/>
    <hyperlink ref="C9" r:id="rId5" xr:uid="{CF16E6E5-B2BE-4D74-85E5-54EE99FFE96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A490-5AFA-49A8-80DC-5D1CA9E0CBC4}">
  <dimension ref="A1:G65"/>
  <sheetViews>
    <sheetView workbookViewId="0">
      <selection activeCell="G2" sqref="G2:G65"/>
    </sheetView>
  </sheetViews>
  <sheetFormatPr defaultRowHeight="13.8"/>
  <sheetData>
    <row r="1" spans="1:7">
      <c r="A1" t="s">
        <v>54</v>
      </c>
      <c r="B1" t="s">
        <v>45</v>
      </c>
      <c r="C1" t="s">
        <v>48</v>
      </c>
      <c r="D1" t="s">
        <v>55</v>
      </c>
      <c r="E1" t="s">
        <v>45</v>
      </c>
      <c r="F1" t="s">
        <v>48</v>
      </c>
      <c r="G1" t="s">
        <v>55</v>
      </c>
    </row>
    <row r="2" spans="1:7">
      <c r="A2">
        <v>1960</v>
      </c>
      <c r="B2">
        <v>5.8140762820498599</v>
      </c>
      <c r="C2">
        <v>2.3501614137705</v>
      </c>
      <c r="D2">
        <v>1.9457493519864499</v>
      </c>
      <c r="E2">
        <f>+B2/100</f>
        <v>5.8140762820498598E-2</v>
      </c>
      <c r="F2">
        <f>+C2/100</f>
        <v>2.3501614137705001E-2</v>
      </c>
      <c r="G2">
        <f>+D2/100</f>
        <v>1.9457493519864498E-2</v>
      </c>
    </row>
    <row r="3" spans="1:7">
      <c r="A3">
        <v>1961</v>
      </c>
      <c r="B3">
        <v>8.2831904564871603</v>
      </c>
      <c r="C3">
        <v>2.0506973127869799</v>
      </c>
      <c r="D3">
        <v>2.1579731098196402</v>
      </c>
      <c r="E3">
        <f t="shared" ref="E3:G65" si="0">+B3/100</f>
        <v>8.2831904564871606E-2</v>
      </c>
      <c r="F3">
        <f t="shared" si="0"/>
        <v>2.0506973127869799E-2</v>
      </c>
      <c r="G3">
        <f t="shared" si="0"/>
        <v>2.15797310981964E-2</v>
      </c>
    </row>
    <row r="4" spans="1:7">
      <c r="A4">
        <v>1962</v>
      </c>
      <c r="B4">
        <v>4.6970939506246996</v>
      </c>
      <c r="C4">
        <v>4.6911436074047099</v>
      </c>
      <c r="D4">
        <v>4.2637271214908496</v>
      </c>
      <c r="E4">
        <f t="shared" si="0"/>
        <v>4.6970939506246999E-2</v>
      </c>
      <c r="F4">
        <f t="shared" si="0"/>
        <v>4.6911436074047103E-2</v>
      </c>
      <c r="G4">
        <f t="shared" si="0"/>
        <v>4.2637271214908498E-2</v>
      </c>
    </row>
    <row r="5" spans="1:7">
      <c r="A5">
        <v>1963</v>
      </c>
      <c r="B5">
        <v>26.355435525046701</v>
      </c>
      <c r="C5">
        <v>7.45471822539103</v>
      </c>
      <c r="D5">
        <v>2.9669597758771</v>
      </c>
      <c r="E5">
        <f t="shared" si="0"/>
        <v>0.263554355250467</v>
      </c>
      <c r="F5">
        <f t="shared" si="0"/>
        <v>7.4547182253910299E-2</v>
      </c>
      <c r="G5">
        <f t="shared" si="0"/>
        <v>2.9669597758771E-2</v>
      </c>
    </row>
    <row r="6" spans="1:7">
      <c r="A6">
        <v>1964</v>
      </c>
      <c r="B6">
        <v>17.0724352164554</v>
      </c>
      <c r="C6">
        <v>5.9123225321858701</v>
      </c>
      <c r="D6">
        <v>3.4448984822276798</v>
      </c>
      <c r="E6">
        <f t="shared" si="0"/>
        <v>0.17072435216455401</v>
      </c>
      <c r="F6">
        <f t="shared" si="0"/>
        <v>5.9123225321858701E-2</v>
      </c>
      <c r="G6">
        <f t="shared" si="0"/>
        <v>3.4448984822276797E-2</v>
      </c>
    </row>
    <row r="7" spans="1:7">
      <c r="A7">
        <v>1965</v>
      </c>
      <c r="B7">
        <v>7.5906836693158004</v>
      </c>
      <c r="C7">
        <v>4.5192683074345803</v>
      </c>
      <c r="D7">
        <v>4.1872244399800396</v>
      </c>
      <c r="E7">
        <f t="shared" si="0"/>
        <v>7.5906836693158009E-2</v>
      </c>
      <c r="F7">
        <f t="shared" si="0"/>
        <v>4.5192683074345805E-2</v>
      </c>
      <c r="G7">
        <f t="shared" si="0"/>
        <v>4.1872244399800397E-2</v>
      </c>
    </row>
    <row r="8" spans="1:7">
      <c r="A8">
        <v>1966</v>
      </c>
      <c r="B8">
        <v>16.728168274859801</v>
      </c>
      <c r="C8">
        <v>2.3465889341331798</v>
      </c>
      <c r="D8">
        <v>4.17434761852995</v>
      </c>
      <c r="E8">
        <f t="shared" si="0"/>
        <v>0.167281682748598</v>
      </c>
      <c r="F8">
        <f t="shared" si="0"/>
        <v>2.34658893413318E-2</v>
      </c>
      <c r="G8">
        <f t="shared" si="0"/>
        <v>4.17434761852995E-2</v>
      </c>
    </row>
    <row r="9" spans="1:7">
      <c r="A9">
        <v>1967</v>
      </c>
      <c r="B9">
        <v>8.3281913642594798</v>
      </c>
      <c r="C9">
        <v>3.7333383207382198</v>
      </c>
      <c r="D9">
        <v>3.5799522673031201</v>
      </c>
      <c r="E9">
        <f t="shared" si="0"/>
        <v>8.3281913642594796E-2</v>
      </c>
      <c r="F9">
        <f t="shared" si="0"/>
        <v>3.7333383207382199E-2</v>
      </c>
      <c r="G9">
        <f t="shared" si="0"/>
        <v>3.5799522673031201E-2</v>
      </c>
    </row>
    <row r="10" spans="1:7">
      <c r="A10">
        <v>1968</v>
      </c>
      <c r="B10">
        <v>7.4475387831777002</v>
      </c>
      <c r="C10">
        <v>1.27731335390797</v>
      </c>
      <c r="D10">
        <v>4.0938914310683598</v>
      </c>
      <c r="E10">
        <f t="shared" si="0"/>
        <v>7.4475387831776999E-2</v>
      </c>
      <c r="F10">
        <f t="shared" si="0"/>
        <v>1.27731335390797E-2</v>
      </c>
      <c r="G10">
        <f t="shared" si="0"/>
        <v>4.0938914310683597E-2</v>
      </c>
    </row>
    <row r="11" spans="1:7">
      <c r="A11">
        <v>1969</v>
      </c>
      <c r="B11">
        <v>6.9816630795537504</v>
      </c>
      <c r="C11">
        <v>2.6572527338697198</v>
      </c>
      <c r="D11">
        <v>3.48791924395193</v>
      </c>
      <c r="E11">
        <f t="shared" si="0"/>
        <v>6.9816630795537502E-2</v>
      </c>
      <c r="F11">
        <f t="shared" si="0"/>
        <v>2.6572527338697197E-2</v>
      </c>
      <c r="G11">
        <f t="shared" si="0"/>
        <v>3.4879192439519299E-2</v>
      </c>
    </row>
    <row r="12" spans="1:7">
      <c r="A12">
        <v>1970</v>
      </c>
      <c r="B12">
        <v>6.9086227584824096</v>
      </c>
      <c r="C12">
        <v>4.9683198732933498</v>
      </c>
      <c r="D12">
        <v>5.7311448429353202</v>
      </c>
      <c r="E12">
        <f t="shared" si="0"/>
        <v>6.9086227584824092E-2</v>
      </c>
      <c r="F12">
        <f t="shared" si="0"/>
        <v>4.9683198732933496E-2</v>
      </c>
      <c r="G12">
        <f t="shared" si="0"/>
        <v>5.73114484293532E-2</v>
      </c>
    </row>
    <row r="13" spans="1:7">
      <c r="A13">
        <v>1971</v>
      </c>
      <c r="B13">
        <v>11.940261697921599</v>
      </c>
      <c r="C13">
        <v>4.79166438333786</v>
      </c>
      <c r="D13">
        <v>6.3953488372092604</v>
      </c>
      <c r="E13">
        <f t="shared" si="0"/>
        <v>0.11940261697921599</v>
      </c>
      <c r="F13">
        <f t="shared" si="0"/>
        <v>4.7916643833378597E-2</v>
      </c>
      <c r="G13">
        <f t="shared" si="0"/>
        <v>6.395348837209261E-2</v>
      </c>
    </row>
    <row r="14" spans="1:7">
      <c r="A14">
        <v>1972</v>
      </c>
      <c r="B14">
        <v>12.444458990772899</v>
      </c>
      <c r="C14">
        <v>5.7495039373000703</v>
      </c>
      <c r="D14">
        <v>6.5623609025653602</v>
      </c>
      <c r="E14">
        <f t="shared" si="0"/>
        <v>0.124444589907729</v>
      </c>
      <c r="F14">
        <f t="shared" si="0"/>
        <v>5.7495039373000704E-2</v>
      </c>
      <c r="G14">
        <f t="shared" si="0"/>
        <v>6.5623609025653604E-2</v>
      </c>
    </row>
    <row r="15" spans="1:7">
      <c r="A15">
        <v>1973</v>
      </c>
      <c r="B15">
        <v>22.529648678184302</v>
      </c>
      <c r="C15">
        <v>10.798617454760199</v>
      </c>
      <c r="D15">
        <v>9.1434711287436343</v>
      </c>
      <c r="E15">
        <f t="shared" si="0"/>
        <v>0.22529648678184303</v>
      </c>
      <c r="F15">
        <f t="shared" si="0"/>
        <v>0.107986174547602</v>
      </c>
      <c r="G15">
        <f t="shared" si="0"/>
        <v>9.143471128743634E-2</v>
      </c>
    </row>
    <row r="16" spans="1:7">
      <c r="A16">
        <v>1974</v>
      </c>
      <c r="B16">
        <v>23.8709573656697</v>
      </c>
      <c r="C16">
        <v>19.159769585469899</v>
      </c>
      <c r="D16">
        <v>15.5485200326028</v>
      </c>
      <c r="E16">
        <f t="shared" si="0"/>
        <v>0.23870957365669698</v>
      </c>
      <c r="F16">
        <f t="shared" si="0"/>
        <v>0.19159769585469899</v>
      </c>
      <c r="G16">
        <f t="shared" si="0"/>
        <v>0.155485200326028</v>
      </c>
    </row>
    <row r="17" spans="1:7">
      <c r="A17">
        <v>1975</v>
      </c>
      <c r="B17">
        <v>23.4375025650554</v>
      </c>
      <c r="C17">
        <v>16.9505025668306</v>
      </c>
      <c r="D17">
        <v>14.15687262728745</v>
      </c>
      <c r="E17">
        <f t="shared" si="0"/>
        <v>0.23437502565055401</v>
      </c>
      <c r="F17">
        <f t="shared" si="0"/>
        <v>0.169505025668306</v>
      </c>
      <c r="G17">
        <f t="shared" si="0"/>
        <v>0.14156872627287451</v>
      </c>
    </row>
    <row r="18" spans="1:7">
      <c r="A18">
        <v>1976</v>
      </c>
      <c r="B18">
        <v>19.831224916793101</v>
      </c>
      <c r="C18">
        <v>16.614166472578798</v>
      </c>
      <c r="D18">
        <v>11.63675205588695</v>
      </c>
      <c r="E18">
        <f t="shared" si="0"/>
        <v>0.198312249167931</v>
      </c>
      <c r="F18">
        <f t="shared" si="0"/>
        <v>0.16614166472578798</v>
      </c>
      <c r="G18">
        <f t="shared" si="0"/>
        <v>0.11636752055886949</v>
      </c>
    </row>
    <row r="19" spans="1:7">
      <c r="A19">
        <v>1977</v>
      </c>
      <c r="B19">
        <v>33.802818357981998</v>
      </c>
      <c r="C19">
        <v>17.130048786650001</v>
      </c>
      <c r="D19">
        <v>11.182021459570301</v>
      </c>
      <c r="E19">
        <f t="shared" si="0"/>
        <v>0.33802818357982001</v>
      </c>
      <c r="F19">
        <f t="shared" si="0"/>
        <v>0.17130048786650001</v>
      </c>
      <c r="G19">
        <f t="shared" si="0"/>
        <v>0.111820214595703</v>
      </c>
    </row>
    <row r="20" spans="1:7">
      <c r="A20">
        <v>1978</v>
      </c>
      <c r="B20">
        <v>17.763159085346199</v>
      </c>
      <c r="C20">
        <v>12.094013842507399</v>
      </c>
      <c r="D20">
        <v>8.6184321950599099</v>
      </c>
      <c r="E20">
        <f t="shared" si="0"/>
        <v>0.177631590853462</v>
      </c>
      <c r="F20">
        <f t="shared" si="0"/>
        <v>0.12094013842507399</v>
      </c>
      <c r="G20">
        <f t="shared" si="0"/>
        <v>8.6184321950599094E-2</v>
      </c>
    </row>
    <row r="21" spans="1:7">
      <c r="A21">
        <v>1979</v>
      </c>
      <c r="B21">
        <v>24.1340757440455</v>
      </c>
      <c r="C21">
        <v>14.7985735661484</v>
      </c>
      <c r="D21">
        <v>10.128892275368809</v>
      </c>
      <c r="E21">
        <f t="shared" si="0"/>
        <v>0.24134075744045499</v>
      </c>
      <c r="F21">
        <f t="shared" si="0"/>
        <v>0.14798573566148401</v>
      </c>
      <c r="G21">
        <f t="shared" si="0"/>
        <v>0.10128892275368809</v>
      </c>
    </row>
    <row r="22" spans="1:7">
      <c r="A22">
        <v>1980</v>
      </c>
      <c r="B22">
        <v>26.552653149535601</v>
      </c>
      <c r="C22">
        <v>21.064168277074501</v>
      </c>
      <c r="D22">
        <v>13.63445060660105</v>
      </c>
      <c r="E22">
        <f t="shared" si="0"/>
        <v>0.26552653149535599</v>
      </c>
      <c r="F22">
        <f t="shared" si="0"/>
        <v>0.21064168277074502</v>
      </c>
      <c r="G22">
        <f t="shared" si="0"/>
        <v>0.13634450606601051</v>
      </c>
    </row>
    <row r="23" spans="1:7">
      <c r="A23">
        <v>1981</v>
      </c>
      <c r="B23">
        <v>27.453762434799302</v>
      </c>
      <c r="C23">
        <v>17.969298751967202</v>
      </c>
      <c r="D23">
        <v>13.6429608127722</v>
      </c>
      <c r="E23">
        <f t="shared" si="0"/>
        <v>0.274537624347993</v>
      </c>
      <c r="F23">
        <f t="shared" si="0"/>
        <v>0.17969298751967203</v>
      </c>
      <c r="G23">
        <f t="shared" si="0"/>
        <v>0.13642960812772201</v>
      </c>
    </row>
    <row r="24" spans="1:7">
      <c r="A24">
        <v>1982</v>
      </c>
      <c r="B24">
        <v>24.720988252858501</v>
      </c>
      <c r="C24">
        <v>16.480414620221399</v>
      </c>
      <c r="D24">
        <v>11.3409961685824</v>
      </c>
      <c r="E24">
        <f t="shared" si="0"/>
        <v>0.247209882528585</v>
      </c>
      <c r="F24">
        <f t="shared" si="0"/>
        <v>0.16480414620221398</v>
      </c>
      <c r="G24">
        <f t="shared" si="0"/>
        <v>0.113409961685824</v>
      </c>
    </row>
    <row r="25" spans="1:7">
      <c r="A25">
        <v>1983</v>
      </c>
      <c r="B25">
        <v>19.597317062476499</v>
      </c>
      <c r="C25">
        <v>14.646576674877</v>
      </c>
      <c r="D25">
        <v>8.8730215236321293</v>
      </c>
      <c r="E25">
        <f t="shared" si="0"/>
        <v>0.19597317062476499</v>
      </c>
      <c r="F25">
        <f t="shared" si="0"/>
        <v>0.14646576674876999</v>
      </c>
      <c r="G25">
        <f t="shared" si="0"/>
        <v>8.8730215236321297E-2</v>
      </c>
    </row>
    <row r="26" spans="1:7">
      <c r="A26">
        <v>1984</v>
      </c>
      <c r="B26">
        <v>16.161617136142599</v>
      </c>
      <c r="C26">
        <v>10.794496007681101</v>
      </c>
      <c r="D26">
        <v>7.6738026224732101</v>
      </c>
      <c r="E26">
        <f t="shared" si="0"/>
        <v>0.161616171361426</v>
      </c>
      <c r="F26">
        <f t="shared" si="0"/>
        <v>0.10794496007681101</v>
      </c>
      <c r="G26">
        <f t="shared" si="0"/>
        <v>7.6738026224732095E-2</v>
      </c>
    </row>
    <row r="27" spans="1:7">
      <c r="A27">
        <v>1985</v>
      </c>
      <c r="B27">
        <v>24.090174368124998</v>
      </c>
      <c r="C27">
        <v>9.2059914425311806</v>
      </c>
      <c r="D27">
        <v>6.7346938775509999</v>
      </c>
      <c r="E27">
        <f t="shared" si="0"/>
        <v>0.24090174368124997</v>
      </c>
      <c r="F27">
        <f t="shared" si="0"/>
        <v>9.2059914425311806E-2</v>
      </c>
      <c r="G27">
        <f t="shared" si="0"/>
        <v>6.7346938775509999E-2</v>
      </c>
    </row>
    <row r="28" spans="1:7">
      <c r="A28">
        <v>1986</v>
      </c>
      <c r="B28">
        <v>18.842463161240602</v>
      </c>
      <c r="C28">
        <v>5.8235469186201696</v>
      </c>
      <c r="D28">
        <v>5.2916617007109101</v>
      </c>
      <c r="E28">
        <f t="shared" si="0"/>
        <v>0.18842463161240602</v>
      </c>
      <c r="F28">
        <f t="shared" si="0"/>
        <v>5.8235469186201698E-2</v>
      </c>
      <c r="G28">
        <f t="shared" si="0"/>
        <v>5.2916617007109104E-2</v>
      </c>
    </row>
    <row r="29" spans="1:7">
      <c r="A29">
        <v>1987</v>
      </c>
      <c r="B29">
        <v>23.302028364018</v>
      </c>
      <c r="C29">
        <v>4.7472849038978904</v>
      </c>
      <c r="D29">
        <v>4.7472849038978904</v>
      </c>
      <c r="E29">
        <f t="shared" si="0"/>
        <v>0.23302028364017999</v>
      </c>
      <c r="F29">
        <f t="shared" si="0"/>
        <v>4.7472849038978901E-2</v>
      </c>
      <c r="G29">
        <f t="shared" si="0"/>
        <v>4.7472849038978901E-2</v>
      </c>
    </row>
    <row r="30" spans="1:7">
      <c r="A30">
        <v>1988</v>
      </c>
      <c r="B30">
        <v>28.108396977170401</v>
      </c>
      <c r="C30">
        <v>5.0582474766711902</v>
      </c>
      <c r="D30">
        <v>5.8248986843943698</v>
      </c>
      <c r="E30">
        <f t="shared" si="0"/>
        <v>0.28108396977170402</v>
      </c>
      <c r="F30">
        <f t="shared" si="0"/>
        <v>5.0582474766711905E-2</v>
      </c>
      <c r="G30">
        <f t="shared" si="0"/>
        <v>5.8248986843943695E-2</v>
      </c>
    </row>
    <row r="31" spans="1:7">
      <c r="A31">
        <v>1989</v>
      </c>
      <c r="B31">
        <v>25.867548083198798</v>
      </c>
      <c r="C31">
        <v>6.2598313795697704</v>
      </c>
      <c r="D31">
        <v>6.2598313795697704</v>
      </c>
      <c r="E31">
        <f t="shared" si="0"/>
        <v>0.25867548083198799</v>
      </c>
      <c r="F31">
        <f t="shared" si="0"/>
        <v>6.2598313795697705E-2</v>
      </c>
      <c r="G31">
        <f t="shared" si="0"/>
        <v>6.2598313795697705E-2</v>
      </c>
    </row>
    <row r="32" spans="1:7">
      <c r="A32">
        <v>1990</v>
      </c>
      <c r="B32">
        <v>29.152024597621502</v>
      </c>
      <c r="C32">
        <v>6.4566090614640004</v>
      </c>
      <c r="D32">
        <v>6.7218195222865704</v>
      </c>
      <c r="E32">
        <f t="shared" si="0"/>
        <v>0.29152024597621501</v>
      </c>
      <c r="F32">
        <f t="shared" si="0"/>
        <v>6.4566090614639998E-2</v>
      </c>
      <c r="G32">
        <f t="shared" si="0"/>
        <v>6.7218195222865706E-2</v>
      </c>
    </row>
    <row r="33" spans="1:7">
      <c r="A33">
        <v>1991</v>
      </c>
      <c r="B33">
        <v>30.387820485443601</v>
      </c>
      <c r="C33">
        <v>6.2499992979029102</v>
      </c>
      <c r="D33">
        <v>5.9342134433592397</v>
      </c>
      <c r="E33">
        <f t="shared" si="0"/>
        <v>0.30387820485443601</v>
      </c>
      <c r="F33">
        <f t="shared" si="0"/>
        <v>6.2499992979029105E-2</v>
      </c>
      <c r="G33">
        <f t="shared" si="0"/>
        <v>5.9342134433592396E-2</v>
      </c>
    </row>
    <row r="34" spans="1:7">
      <c r="A34">
        <v>1992</v>
      </c>
      <c r="B34">
        <v>27.010626623136101</v>
      </c>
      <c r="C34">
        <v>5.2705899859293002</v>
      </c>
      <c r="D34">
        <v>5.0569779673173096</v>
      </c>
      <c r="E34">
        <f t="shared" si="0"/>
        <v>0.27010626623136103</v>
      </c>
      <c r="F34">
        <f t="shared" si="0"/>
        <v>5.2705899859292998E-2</v>
      </c>
      <c r="G34">
        <f t="shared" si="0"/>
        <v>5.0569779673173096E-2</v>
      </c>
    </row>
    <row r="35" spans="1:7">
      <c r="A35">
        <v>1993</v>
      </c>
      <c r="B35">
        <v>22.442482853327501</v>
      </c>
      <c r="C35">
        <v>4.6267346833129803</v>
      </c>
      <c r="D35">
        <v>4.5979032100655548</v>
      </c>
      <c r="E35">
        <f t="shared" si="0"/>
        <v>0.224424828533275</v>
      </c>
      <c r="F35">
        <f t="shared" si="0"/>
        <v>4.6267346833129802E-2</v>
      </c>
      <c r="G35">
        <f t="shared" si="0"/>
        <v>4.5979032100655549E-2</v>
      </c>
    </row>
    <row r="36" spans="1:7">
      <c r="A36">
        <v>1994</v>
      </c>
      <c r="B36">
        <v>22.846241755304501</v>
      </c>
      <c r="C36">
        <v>4.0518421806571601</v>
      </c>
      <c r="D36">
        <v>3.5026257741339748</v>
      </c>
      <c r="E36">
        <f t="shared" si="0"/>
        <v>0.228462417553045</v>
      </c>
      <c r="F36">
        <f t="shared" si="0"/>
        <v>4.05184218065716E-2</v>
      </c>
      <c r="G36">
        <f t="shared" si="0"/>
        <v>3.5026257741339745E-2</v>
      </c>
    </row>
    <row r="37" spans="1:7">
      <c r="A37">
        <v>1995</v>
      </c>
      <c r="B37">
        <v>20.891793019484901</v>
      </c>
      <c r="C37">
        <v>5.2354225804430099</v>
      </c>
      <c r="D37">
        <v>4.3517786132836704</v>
      </c>
      <c r="E37">
        <f t="shared" si="0"/>
        <v>0.208917930194849</v>
      </c>
      <c r="F37">
        <f t="shared" si="0"/>
        <v>5.2354225804430096E-2</v>
      </c>
      <c r="G37">
        <f t="shared" si="0"/>
        <v>4.3517786132836703E-2</v>
      </c>
    </row>
    <row r="38" spans="1:7">
      <c r="A38">
        <v>1996</v>
      </c>
      <c r="B38">
        <v>20.797575512740199</v>
      </c>
      <c r="C38">
        <v>4.0069766898103998</v>
      </c>
      <c r="D38">
        <v>3.0000907625161699</v>
      </c>
      <c r="E38">
        <f t="shared" si="0"/>
        <v>0.20797575512740199</v>
      </c>
      <c r="F38">
        <f t="shared" si="0"/>
        <v>4.0069766898104001E-2</v>
      </c>
      <c r="G38">
        <f t="shared" si="0"/>
        <v>3.00009076251617E-2</v>
      </c>
    </row>
    <row r="39" spans="1:7">
      <c r="A39">
        <v>1997</v>
      </c>
      <c r="B39">
        <v>18.470021711908899</v>
      </c>
      <c r="C39">
        <v>2.0431077975013601</v>
      </c>
      <c r="D39">
        <v>2.2690030591249899</v>
      </c>
      <c r="E39">
        <f t="shared" si="0"/>
        <v>0.18470021711908899</v>
      </c>
      <c r="F39">
        <f t="shared" si="0"/>
        <v>2.04310779750136E-2</v>
      </c>
      <c r="G39">
        <f t="shared" si="0"/>
        <v>2.26900305912499E-2</v>
      </c>
    </row>
    <row r="40" spans="1:7">
      <c r="A40">
        <v>1998</v>
      </c>
      <c r="B40">
        <v>18.676979927667201</v>
      </c>
      <c r="C40">
        <v>1.95508557719381</v>
      </c>
      <c r="D40">
        <v>2.1057748113533701</v>
      </c>
      <c r="E40">
        <f t="shared" si="0"/>
        <v>0.186769799276672</v>
      </c>
      <c r="F40">
        <f t="shared" si="0"/>
        <v>1.9550855771938099E-2</v>
      </c>
      <c r="G40">
        <f t="shared" si="0"/>
        <v>2.1057748113533701E-2</v>
      </c>
    </row>
    <row r="41" spans="1:7">
      <c r="A41">
        <v>1999</v>
      </c>
      <c r="B41">
        <v>10.8736870857471</v>
      </c>
      <c r="C41">
        <v>1.6634599500771401</v>
      </c>
      <c r="D41">
        <v>2.1726031887620851</v>
      </c>
      <c r="E41">
        <f t="shared" si="0"/>
        <v>0.10873687085747101</v>
      </c>
      <c r="F41">
        <f t="shared" si="0"/>
        <v>1.66345995007714E-2</v>
      </c>
      <c r="G41">
        <f t="shared" si="0"/>
        <v>2.1726031887620852E-2</v>
      </c>
    </row>
    <row r="42" spans="1:7">
      <c r="A42">
        <v>2000</v>
      </c>
      <c r="B42">
        <v>9.2253481858536599</v>
      </c>
      <c r="C42">
        <v>2.5376853209500201</v>
      </c>
      <c r="D42">
        <v>3.0638034489953547</v>
      </c>
      <c r="E42">
        <f t="shared" si="0"/>
        <v>9.2253481858536601E-2</v>
      </c>
      <c r="F42">
        <f t="shared" si="0"/>
        <v>2.53768532095002E-2</v>
      </c>
      <c r="G42">
        <f t="shared" si="0"/>
        <v>3.0638034489953548E-2</v>
      </c>
    </row>
    <row r="43" spans="1:7">
      <c r="A43">
        <v>2001</v>
      </c>
      <c r="B43">
        <v>7.9655609030483401</v>
      </c>
      <c r="C43">
        <v>2.7851654271355399</v>
      </c>
      <c r="D43">
        <v>3.18908268106052</v>
      </c>
      <c r="E43">
        <f t="shared" si="0"/>
        <v>7.9655609030483396E-2</v>
      </c>
      <c r="F43">
        <f t="shared" si="0"/>
        <v>2.78516542713554E-2</v>
      </c>
      <c r="G43">
        <f t="shared" si="0"/>
        <v>3.1890826810605198E-2</v>
      </c>
    </row>
    <row r="44" spans="1:7">
      <c r="A44">
        <v>2002</v>
      </c>
      <c r="B44">
        <v>6.3515072877887198</v>
      </c>
      <c r="C44">
        <v>2.4653231917116498</v>
      </c>
      <c r="D44">
        <v>2.4773606791093652</v>
      </c>
      <c r="E44">
        <f t="shared" si="0"/>
        <v>6.3515072877887199E-2</v>
      </c>
      <c r="F44">
        <f t="shared" si="0"/>
        <v>2.4653231917116498E-2</v>
      </c>
      <c r="G44">
        <f t="shared" si="0"/>
        <v>2.4773606791093652E-2</v>
      </c>
    </row>
    <row r="45" spans="1:7">
      <c r="A45">
        <v>2003</v>
      </c>
      <c r="B45">
        <v>7.1297886294186004</v>
      </c>
      <c r="C45">
        <v>2.6725555277285</v>
      </c>
      <c r="D45">
        <v>2.1842835824151901</v>
      </c>
      <c r="E45">
        <f t="shared" si="0"/>
        <v>7.1297886294186E-2</v>
      </c>
      <c r="F45">
        <f t="shared" si="0"/>
        <v>2.6725555277284999E-2</v>
      </c>
      <c r="G45">
        <f t="shared" si="0"/>
        <v>2.1842835824151901E-2</v>
      </c>
    </row>
    <row r="46" spans="1:7">
      <c r="A46">
        <v>2004</v>
      </c>
      <c r="B46">
        <v>5.9040200554650202</v>
      </c>
      <c r="C46">
        <v>2.2067366142365699</v>
      </c>
      <c r="D46">
        <v>2.2579640963822998</v>
      </c>
      <c r="E46">
        <f t="shared" si="0"/>
        <v>5.9040200554650202E-2</v>
      </c>
      <c r="F46">
        <f t="shared" si="0"/>
        <v>2.2067366142365697E-2</v>
      </c>
      <c r="G46">
        <f t="shared" si="0"/>
        <v>2.2579640963822999E-2</v>
      </c>
    </row>
    <row r="47" spans="1:7">
      <c r="A47">
        <v>2005</v>
      </c>
      <c r="B47">
        <v>5.0510196268969603</v>
      </c>
      <c r="C47">
        <v>1.9852929852798</v>
      </c>
      <c r="D47">
        <v>2.472121790478635</v>
      </c>
      <c r="E47">
        <f t="shared" si="0"/>
        <v>5.0510196268969604E-2</v>
      </c>
      <c r="F47">
        <f t="shared" si="0"/>
        <v>1.9852929852798001E-2</v>
      </c>
      <c r="G47">
        <f t="shared" si="0"/>
        <v>2.472121790478635E-2</v>
      </c>
    </row>
    <row r="48" spans="1:7">
      <c r="A48">
        <v>2006</v>
      </c>
      <c r="B48">
        <v>4.2934236362892699</v>
      </c>
      <c r="C48">
        <v>2.09084391012754</v>
      </c>
      <c r="D48">
        <v>2.6001537646035198</v>
      </c>
      <c r="E48">
        <f t="shared" si="0"/>
        <v>4.2934236362892703E-2</v>
      </c>
      <c r="F48">
        <f t="shared" si="0"/>
        <v>2.0908439101275399E-2</v>
      </c>
      <c r="G48">
        <f t="shared" si="0"/>
        <v>2.6001537646035199E-2</v>
      </c>
    </row>
    <row r="49" spans="1:7">
      <c r="A49">
        <v>2007</v>
      </c>
      <c r="B49">
        <v>5.5443848581515596</v>
      </c>
      <c r="C49">
        <v>1.8297411220240301</v>
      </c>
      <c r="D49">
        <v>2.4847043881287103</v>
      </c>
      <c r="E49">
        <f t="shared" si="0"/>
        <v>5.5443848581515597E-2</v>
      </c>
      <c r="F49">
        <f t="shared" si="0"/>
        <v>1.8297411220240301E-2</v>
      </c>
      <c r="G49">
        <f t="shared" si="0"/>
        <v>2.4847043881287102E-2</v>
      </c>
    </row>
    <row r="50" spans="1:7">
      <c r="A50">
        <v>2008</v>
      </c>
      <c r="B50">
        <v>6.9968849555451103</v>
      </c>
      <c r="C50">
        <v>3.3478325840102201</v>
      </c>
      <c r="D50">
        <v>4.1140702203381601</v>
      </c>
      <c r="E50">
        <f t="shared" si="0"/>
        <v>6.9968849555451101E-2</v>
      </c>
      <c r="F50">
        <f t="shared" si="0"/>
        <v>3.3478325840102199E-2</v>
      </c>
      <c r="G50">
        <f t="shared" si="0"/>
        <v>4.1140702203381598E-2</v>
      </c>
    </row>
    <row r="51" spans="1:7">
      <c r="A51">
        <v>2009</v>
      </c>
      <c r="B51">
        <v>4.2025166121648203</v>
      </c>
      <c r="C51">
        <v>0.77476813138738099</v>
      </c>
      <c r="D51">
        <v>1.10457711175391</v>
      </c>
      <c r="E51">
        <f t="shared" si="0"/>
        <v>4.2025166121648201E-2</v>
      </c>
      <c r="F51">
        <f t="shared" si="0"/>
        <v>7.7476813138738099E-3</v>
      </c>
      <c r="G51">
        <f t="shared" si="0"/>
        <v>1.1045771117539101E-2</v>
      </c>
    </row>
    <row r="52" spans="1:7">
      <c r="A52">
        <v>2010</v>
      </c>
      <c r="B52">
        <v>2.27200227892008</v>
      </c>
      <c r="C52">
        <v>1.5255160211824801</v>
      </c>
      <c r="D52">
        <v>1.8073523056609799</v>
      </c>
      <c r="E52">
        <f t="shared" si="0"/>
        <v>2.2720022789200801E-2</v>
      </c>
      <c r="F52">
        <f t="shared" si="0"/>
        <v>1.5255160211824801E-2</v>
      </c>
      <c r="G52">
        <f t="shared" si="0"/>
        <v>1.8073523056609798E-2</v>
      </c>
    </row>
    <row r="53" spans="1:7">
      <c r="A53">
        <v>2011</v>
      </c>
      <c r="B53">
        <v>3.4150334477625002</v>
      </c>
      <c r="C53">
        <v>2.78063272879323</v>
      </c>
      <c r="D53">
        <v>3.3742975943252151</v>
      </c>
      <c r="E53">
        <f t="shared" si="0"/>
        <v>3.4150334477625E-2</v>
      </c>
      <c r="F53">
        <f t="shared" si="0"/>
        <v>2.7806327287932298E-2</v>
      </c>
      <c r="G53">
        <f t="shared" si="0"/>
        <v>3.3742975943252151E-2</v>
      </c>
    </row>
    <row r="54" spans="1:7">
      <c r="A54">
        <v>2012</v>
      </c>
      <c r="B54">
        <v>3.1693018884005499</v>
      </c>
      <c r="C54">
        <v>3.0413633322677498</v>
      </c>
      <c r="D54">
        <v>2.5294552091577254</v>
      </c>
      <c r="E54">
        <f t="shared" si="0"/>
        <v>3.1693018884005497E-2</v>
      </c>
      <c r="F54">
        <f t="shared" si="0"/>
        <v>3.0413633322677498E-2</v>
      </c>
      <c r="G54">
        <f t="shared" si="0"/>
        <v>2.5294552091577254E-2</v>
      </c>
    </row>
    <row r="55" spans="1:7">
      <c r="A55">
        <v>2013</v>
      </c>
      <c r="B55">
        <v>2.0169922431038301</v>
      </c>
      <c r="C55">
        <v>1.21999342274306</v>
      </c>
      <c r="D55">
        <v>1.451565263983785</v>
      </c>
      <c r="E55">
        <f t="shared" si="0"/>
        <v>2.0169922431038302E-2</v>
      </c>
      <c r="F55">
        <f t="shared" si="0"/>
        <v>1.2199934227430599E-2</v>
      </c>
      <c r="G55">
        <f t="shared" si="0"/>
        <v>1.451565263983785E-2</v>
      </c>
    </row>
    <row r="56" spans="1:7">
      <c r="A56">
        <v>2014</v>
      </c>
      <c r="B56">
        <v>2.89883787761738</v>
      </c>
      <c r="C56">
        <v>0.241047429826756</v>
      </c>
      <c r="D56">
        <v>0.62451731108656894</v>
      </c>
      <c r="E56">
        <f t="shared" si="0"/>
        <v>2.8988378776173801E-2</v>
      </c>
      <c r="F56">
        <f t="shared" si="0"/>
        <v>2.4104742982675601E-3</v>
      </c>
      <c r="G56">
        <f t="shared" si="0"/>
        <v>6.2451731108656896E-3</v>
      </c>
    </row>
    <row r="57" spans="1:7">
      <c r="A57">
        <v>2015</v>
      </c>
      <c r="B57">
        <v>4.9898311584953001</v>
      </c>
      <c r="C57">
        <v>3.8790399657973297E-2</v>
      </c>
      <c r="D57">
        <v>0.33870569541016748</v>
      </c>
      <c r="E57">
        <f t="shared" si="0"/>
        <v>4.9898311584953003E-2</v>
      </c>
      <c r="F57">
        <f t="shared" si="0"/>
        <v>3.8790399657973295E-4</v>
      </c>
      <c r="G57">
        <f t="shared" si="0"/>
        <v>3.3870569541016747E-3</v>
      </c>
    </row>
    <row r="58" spans="1:7">
      <c r="A58">
        <v>2016</v>
      </c>
      <c r="B58">
        <v>7.5134602462767504</v>
      </c>
      <c r="C58">
        <v>-9.4016656915749994E-2</v>
      </c>
      <c r="D58">
        <v>0.44325815756578302</v>
      </c>
      <c r="E58">
        <f t="shared" si="0"/>
        <v>7.51346024627675E-2</v>
      </c>
      <c r="F58">
        <f t="shared" si="0"/>
        <v>-9.4016656915749998E-4</v>
      </c>
      <c r="G58">
        <f t="shared" si="0"/>
        <v>4.4325815756578301E-3</v>
      </c>
    </row>
    <row r="59" spans="1:7">
      <c r="A59">
        <v>2017</v>
      </c>
      <c r="B59">
        <v>4.3143132569501104</v>
      </c>
      <c r="C59">
        <v>1.22653316645812</v>
      </c>
      <c r="D59">
        <v>1.8226433605906252</v>
      </c>
      <c r="E59">
        <f t="shared" si="0"/>
        <v>4.3143132569501107E-2</v>
      </c>
      <c r="F59">
        <f t="shared" si="0"/>
        <v>1.22653316645812E-2</v>
      </c>
      <c r="G59">
        <f t="shared" si="0"/>
        <v>1.8226433605906252E-2</v>
      </c>
    </row>
    <row r="60" spans="1:7">
      <c r="A60">
        <v>2018</v>
      </c>
      <c r="B60">
        <v>3.2405693293056901</v>
      </c>
      <c r="C60">
        <v>1.1374876360039099</v>
      </c>
      <c r="D60">
        <v>1.9324681228635949</v>
      </c>
      <c r="E60">
        <f t="shared" si="0"/>
        <v>3.2405693293056897E-2</v>
      </c>
      <c r="F60">
        <f t="shared" si="0"/>
        <v>1.1374876360039098E-2</v>
      </c>
      <c r="G60">
        <f t="shared" si="0"/>
        <v>1.932468122863595E-2</v>
      </c>
    </row>
    <row r="61" spans="1:7">
      <c r="A61">
        <v>2019</v>
      </c>
      <c r="B61">
        <v>3.5230193274144699</v>
      </c>
      <c r="C61">
        <v>0.61124694376530397</v>
      </c>
      <c r="D61">
        <v>1.740712678701805</v>
      </c>
      <c r="E61">
        <f t="shared" si="0"/>
        <v>3.52301932741447E-2</v>
      </c>
      <c r="F61">
        <f t="shared" si="0"/>
        <v>6.1124694376530394E-3</v>
      </c>
      <c r="G61">
        <f t="shared" si="0"/>
        <v>1.740712678701805E-2</v>
      </c>
    </row>
    <row r="62" spans="1:7">
      <c r="A62">
        <v>2020</v>
      </c>
      <c r="B62">
        <v>2.5266350008470599</v>
      </c>
      <c r="C62">
        <v>-0.13770757391651001</v>
      </c>
      <c r="D62">
        <v>0.73285164517585999</v>
      </c>
      <c r="E62">
        <f t="shared" si="0"/>
        <v>2.5266350008470599E-2</v>
      </c>
      <c r="F62">
        <f t="shared" si="0"/>
        <v>-1.3770757391651E-3</v>
      </c>
      <c r="G62">
        <f t="shared" si="0"/>
        <v>7.3285164517585995E-3</v>
      </c>
    </row>
    <row r="63" spans="1:7">
      <c r="A63">
        <v>2021</v>
      </c>
      <c r="B63">
        <v>3.49505757399448</v>
      </c>
      <c r="C63">
        <v>1.8737832576248099</v>
      </c>
      <c r="D63">
        <v>2.81528854435832</v>
      </c>
      <c r="E63">
        <f t="shared" si="0"/>
        <v>3.4950575739944797E-2</v>
      </c>
      <c r="F63">
        <f t="shared" si="0"/>
        <v>1.8737832576248101E-2</v>
      </c>
      <c r="G63">
        <f t="shared" si="0"/>
        <v>2.81528854435832E-2</v>
      </c>
    </row>
    <row r="64" spans="1:7">
      <c r="A64">
        <v>2022</v>
      </c>
      <c r="B64">
        <v>10.1772313546166</v>
      </c>
      <c r="C64">
        <v>8.2012899116171791</v>
      </c>
      <c r="D64">
        <v>8.2380324069718593</v>
      </c>
      <c r="E64">
        <f t="shared" si="0"/>
        <v>0.101772313546166</v>
      </c>
      <c r="F64">
        <f t="shared" si="0"/>
        <v>8.2012899116171795E-2</v>
      </c>
      <c r="G64">
        <f t="shared" si="0"/>
        <v>8.2380324069718597E-2</v>
      </c>
    </row>
    <row r="65" spans="1:7">
      <c r="A65">
        <v>2023</v>
      </c>
      <c r="B65">
        <v>11.735904494868899</v>
      </c>
      <c r="C65">
        <v>5.6221944219590103</v>
      </c>
      <c r="D65">
        <v>5.6776786261542895</v>
      </c>
      <c r="E65">
        <f t="shared" si="0"/>
        <v>0.117359044948689</v>
      </c>
      <c r="F65">
        <f t="shared" si="0"/>
        <v>5.6221944219590106E-2</v>
      </c>
      <c r="G65">
        <f t="shared" si="0"/>
        <v>5.6776786261542894E-2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202-7C98-4988-A20F-67BDC14DF105}">
  <dimension ref="A1:F377"/>
  <sheetViews>
    <sheetView workbookViewId="0">
      <selection activeCell="C2" sqref="C2:C377"/>
    </sheetView>
  </sheetViews>
  <sheetFormatPr defaultRowHeight="13.8"/>
  <sheetData>
    <row r="1" spans="1:6" ht="25.2">
      <c r="A1" t="s">
        <v>31</v>
      </c>
      <c r="B1" t="s">
        <v>30</v>
      </c>
      <c r="C1" t="s">
        <v>29</v>
      </c>
      <c r="D1" s="23" t="s">
        <v>27</v>
      </c>
      <c r="E1" s="24" t="s">
        <v>28</v>
      </c>
      <c r="F1" t="s">
        <v>26</v>
      </c>
    </row>
    <row r="2" spans="1:6">
      <c r="A2">
        <f>+MONTH(C2)</f>
        <v>4</v>
      </c>
      <c r="B2" t="str">
        <f>+MONTH(C2)&amp;YEAR(C2)*1</f>
        <v>42024</v>
      </c>
      <c r="C2" s="29">
        <v>45383</v>
      </c>
      <c r="D2" s="25">
        <v>202404</v>
      </c>
      <c r="E2" s="26">
        <v>7.16</v>
      </c>
      <c r="F2">
        <f>+E2/100</f>
        <v>7.1599999999999997E-2</v>
      </c>
    </row>
    <row r="3" spans="1:6">
      <c r="A3">
        <f t="shared" ref="A3:A66" si="0">+MONTH(C3)</f>
        <v>3</v>
      </c>
      <c r="B3" t="str">
        <f t="shared" ref="B3:B66" si="1">+MONTH(C3)&amp;YEAR(C3)*1</f>
        <v>32024</v>
      </c>
      <c r="C3" s="29">
        <v>45352</v>
      </c>
      <c r="D3" s="27">
        <v>202403</v>
      </c>
      <c r="E3" s="28">
        <v>7.36</v>
      </c>
      <c r="F3">
        <f t="shared" ref="F3:F66" si="2">+E3/100</f>
        <v>7.3599999999999999E-2</v>
      </c>
    </row>
    <row r="4" spans="1:6">
      <c r="A4">
        <f t="shared" si="0"/>
        <v>2</v>
      </c>
      <c r="B4" t="str">
        <f t="shared" si="1"/>
        <v>22024</v>
      </c>
      <c r="C4" s="29">
        <v>45323</v>
      </c>
      <c r="D4" s="25">
        <v>202402</v>
      </c>
      <c r="E4" s="26">
        <v>7.74</v>
      </c>
      <c r="F4">
        <f t="shared" si="2"/>
        <v>7.7399999999999997E-2</v>
      </c>
    </row>
    <row r="5" spans="1:6">
      <c r="A5">
        <f t="shared" si="0"/>
        <v>1</v>
      </c>
      <c r="B5" t="str">
        <f t="shared" si="1"/>
        <v>12024</v>
      </c>
      <c r="C5" s="29">
        <v>45292</v>
      </c>
      <c r="D5" s="27">
        <v>202401</v>
      </c>
      <c r="E5" s="28">
        <v>8.35</v>
      </c>
      <c r="F5">
        <f t="shared" si="2"/>
        <v>8.3499999999999991E-2</v>
      </c>
    </row>
    <row r="6" spans="1:6">
      <c r="A6">
        <f t="shared" si="0"/>
        <v>12</v>
      </c>
      <c r="B6" t="str">
        <f t="shared" si="1"/>
        <v>122023</v>
      </c>
      <c r="C6" s="29">
        <v>45261</v>
      </c>
      <c r="D6" s="25">
        <v>202312</v>
      </c>
      <c r="E6" s="26">
        <v>9.2799999999999994</v>
      </c>
      <c r="F6">
        <f t="shared" si="2"/>
        <v>9.2799999999999994E-2</v>
      </c>
    </row>
    <row r="7" spans="1:6">
      <c r="A7">
        <f t="shared" si="0"/>
        <v>11</v>
      </c>
      <c r="B7" t="str">
        <f t="shared" si="1"/>
        <v>112023</v>
      </c>
      <c r="C7" s="29">
        <v>45231</v>
      </c>
      <c r="D7" s="27">
        <v>202311</v>
      </c>
      <c r="E7" s="28">
        <v>10.15</v>
      </c>
      <c r="F7">
        <f t="shared" si="2"/>
        <v>0.10150000000000001</v>
      </c>
    </row>
    <row r="8" spans="1:6">
      <c r="A8">
        <f t="shared" si="0"/>
        <v>10</v>
      </c>
      <c r="B8" t="str">
        <f t="shared" si="1"/>
        <v>102023</v>
      </c>
      <c r="C8" s="29">
        <v>45200</v>
      </c>
      <c r="D8" s="25">
        <v>202310</v>
      </c>
      <c r="E8" s="26">
        <v>10.48</v>
      </c>
      <c r="F8">
        <f t="shared" si="2"/>
        <v>0.1048</v>
      </c>
    </row>
    <row r="9" spans="1:6">
      <c r="A9">
        <f t="shared" si="0"/>
        <v>9</v>
      </c>
      <c r="B9" t="str">
        <f t="shared" si="1"/>
        <v>92023</v>
      </c>
      <c r="C9" s="29">
        <v>45170</v>
      </c>
      <c r="D9" s="27">
        <v>202309</v>
      </c>
      <c r="E9" s="28">
        <v>10.99</v>
      </c>
      <c r="F9">
        <f t="shared" si="2"/>
        <v>0.1099</v>
      </c>
    </row>
    <row r="10" spans="1:6">
      <c r="A10">
        <f t="shared" si="0"/>
        <v>8</v>
      </c>
      <c r="B10" t="str">
        <f t="shared" si="1"/>
        <v>82023</v>
      </c>
      <c r="C10" s="29">
        <v>45139</v>
      </c>
      <c r="D10" s="25">
        <v>202308</v>
      </c>
      <c r="E10" s="26">
        <v>11.43</v>
      </c>
      <c r="F10">
        <f t="shared" si="2"/>
        <v>0.1143</v>
      </c>
    </row>
    <row r="11" spans="1:6">
      <c r="A11">
        <f t="shared" si="0"/>
        <v>7</v>
      </c>
      <c r="B11" t="str">
        <f t="shared" si="1"/>
        <v>72023</v>
      </c>
      <c r="C11" s="29">
        <v>45108</v>
      </c>
      <c r="D11" s="27">
        <v>202307</v>
      </c>
      <c r="E11" s="28">
        <v>11.78</v>
      </c>
      <c r="F11">
        <f t="shared" si="2"/>
        <v>0.11779999999999999</v>
      </c>
    </row>
    <row r="12" spans="1:6">
      <c r="A12">
        <f t="shared" si="0"/>
        <v>6</v>
      </c>
      <c r="B12" t="str">
        <f t="shared" si="1"/>
        <v>62023</v>
      </c>
      <c r="C12" s="29">
        <v>45078</v>
      </c>
      <c r="D12" s="25">
        <v>202306</v>
      </c>
      <c r="E12" s="26">
        <v>12.13</v>
      </c>
      <c r="F12">
        <f t="shared" si="2"/>
        <v>0.12130000000000001</v>
      </c>
    </row>
    <row r="13" spans="1:6">
      <c r="A13">
        <f t="shared" si="0"/>
        <v>5</v>
      </c>
      <c r="B13" t="str">
        <f t="shared" si="1"/>
        <v>52023</v>
      </c>
      <c r="C13" s="29">
        <v>45047</v>
      </c>
      <c r="D13" s="27">
        <v>202305</v>
      </c>
      <c r="E13" s="28">
        <v>12.36</v>
      </c>
      <c r="F13">
        <f t="shared" si="2"/>
        <v>0.12359999999999999</v>
      </c>
    </row>
    <row r="14" spans="1:6">
      <c r="A14">
        <f t="shared" si="0"/>
        <v>4</v>
      </c>
      <c r="B14" t="str">
        <f t="shared" si="1"/>
        <v>42023</v>
      </c>
      <c r="C14" s="29">
        <v>45017</v>
      </c>
      <c r="D14" s="25">
        <v>202304</v>
      </c>
      <c r="E14" s="26">
        <v>12.82</v>
      </c>
      <c r="F14">
        <f t="shared" si="2"/>
        <v>0.12820000000000001</v>
      </c>
    </row>
    <row r="15" spans="1:6">
      <c r="A15">
        <f t="shared" si="0"/>
        <v>3</v>
      </c>
      <c r="B15" t="str">
        <f t="shared" si="1"/>
        <v>32023</v>
      </c>
      <c r="C15" s="29">
        <v>44986</v>
      </c>
      <c r="D15" s="27">
        <v>202303</v>
      </c>
      <c r="E15" s="28">
        <v>13.34</v>
      </c>
      <c r="F15">
        <f t="shared" si="2"/>
        <v>0.13339999999999999</v>
      </c>
    </row>
    <row r="16" spans="1:6">
      <c r="A16">
        <f t="shared" si="0"/>
        <v>2</v>
      </c>
      <c r="B16" t="str">
        <f t="shared" si="1"/>
        <v>22023</v>
      </c>
      <c r="C16" s="29">
        <v>44958</v>
      </c>
      <c r="D16" s="25">
        <v>202302</v>
      </c>
      <c r="E16" s="26">
        <v>13.28</v>
      </c>
      <c r="F16">
        <f t="shared" si="2"/>
        <v>0.1328</v>
      </c>
    </row>
    <row r="17" spans="1:6">
      <c r="A17">
        <f t="shared" si="0"/>
        <v>1</v>
      </c>
      <c r="B17" t="str">
        <f t="shared" si="1"/>
        <v>12023</v>
      </c>
      <c r="C17" s="29">
        <v>44927</v>
      </c>
      <c r="D17" s="27">
        <v>202301</v>
      </c>
      <c r="E17" s="28">
        <v>13.25</v>
      </c>
      <c r="F17">
        <f t="shared" si="2"/>
        <v>0.13250000000000001</v>
      </c>
    </row>
    <row r="18" spans="1:6">
      <c r="A18">
        <f t="shared" si="0"/>
        <v>12</v>
      </c>
      <c r="B18" t="str">
        <f t="shared" si="1"/>
        <v>122022</v>
      </c>
      <c r="C18" s="29">
        <v>44896</v>
      </c>
      <c r="D18" s="25">
        <v>202212</v>
      </c>
      <c r="E18" s="26">
        <v>13.12</v>
      </c>
      <c r="F18">
        <f t="shared" si="2"/>
        <v>0.13119999999999998</v>
      </c>
    </row>
    <row r="19" spans="1:6">
      <c r="A19">
        <f t="shared" si="0"/>
        <v>11</v>
      </c>
      <c r="B19" t="str">
        <f t="shared" si="1"/>
        <v>112022</v>
      </c>
      <c r="C19" s="29">
        <v>44866</v>
      </c>
      <c r="D19" s="27">
        <v>202211</v>
      </c>
      <c r="E19" s="28">
        <v>12.53</v>
      </c>
      <c r="F19">
        <f t="shared" si="2"/>
        <v>0.12529999999999999</v>
      </c>
    </row>
    <row r="20" spans="1:6">
      <c r="A20">
        <f t="shared" si="0"/>
        <v>10</v>
      </c>
      <c r="B20" t="str">
        <f t="shared" si="1"/>
        <v>102022</v>
      </c>
      <c r="C20" s="29">
        <v>44835</v>
      </c>
      <c r="D20" s="25">
        <v>202210</v>
      </c>
      <c r="E20" s="26">
        <v>12.22</v>
      </c>
      <c r="F20">
        <f t="shared" si="2"/>
        <v>0.1222</v>
      </c>
    </row>
    <row r="21" spans="1:6">
      <c r="A21">
        <f t="shared" si="0"/>
        <v>9</v>
      </c>
      <c r="B21" t="str">
        <f t="shared" si="1"/>
        <v>92022</v>
      </c>
      <c r="C21" s="29">
        <v>44805</v>
      </c>
      <c r="D21" s="27">
        <v>202209</v>
      </c>
      <c r="E21" s="28">
        <v>11.44</v>
      </c>
      <c r="F21">
        <f t="shared" si="2"/>
        <v>0.1144</v>
      </c>
    </row>
    <row r="22" spans="1:6">
      <c r="A22">
        <f t="shared" si="0"/>
        <v>8</v>
      </c>
      <c r="B22" t="str">
        <f t="shared" si="1"/>
        <v>82022</v>
      </c>
      <c r="C22" s="29">
        <v>44774</v>
      </c>
      <c r="D22" s="25">
        <v>202208</v>
      </c>
      <c r="E22" s="26">
        <v>10.84</v>
      </c>
      <c r="F22">
        <f t="shared" si="2"/>
        <v>0.1084</v>
      </c>
    </row>
    <row r="23" spans="1:6">
      <c r="A23">
        <f t="shared" si="0"/>
        <v>7</v>
      </c>
      <c r="B23" t="str">
        <f t="shared" si="1"/>
        <v>72022</v>
      </c>
      <c r="C23" s="29">
        <v>44743</v>
      </c>
      <c r="D23" s="27">
        <v>202207</v>
      </c>
      <c r="E23" s="28">
        <v>10.210000000000001</v>
      </c>
      <c r="F23">
        <f t="shared" si="2"/>
        <v>0.10210000000000001</v>
      </c>
    </row>
    <row r="24" spans="1:6">
      <c r="A24">
        <f t="shared" si="0"/>
        <v>6</v>
      </c>
      <c r="B24" t="str">
        <f t="shared" si="1"/>
        <v>62022</v>
      </c>
      <c r="C24" s="29">
        <v>44713</v>
      </c>
      <c r="D24" s="25">
        <v>202206</v>
      </c>
      <c r="E24" s="26">
        <v>9.67</v>
      </c>
      <c r="F24">
        <f t="shared" si="2"/>
        <v>9.6699999999999994E-2</v>
      </c>
    </row>
    <row r="25" spans="1:6">
      <c r="A25">
        <f t="shared" si="0"/>
        <v>5</v>
      </c>
      <c r="B25" t="str">
        <f t="shared" si="1"/>
        <v>52022</v>
      </c>
      <c r="C25" s="29">
        <v>44682</v>
      </c>
      <c r="D25" s="27">
        <v>202205</v>
      </c>
      <c r="E25" s="28">
        <v>9.07</v>
      </c>
      <c r="F25">
        <f t="shared" si="2"/>
        <v>9.0700000000000003E-2</v>
      </c>
    </row>
    <row r="26" spans="1:6">
      <c r="A26">
        <f t="shared" si="0"/>
        <v>4</v>
      </c>
      <c r="B26" t="str">
        <f t="shared" si="1"/>
        <v>42022</v>
      </c>
      <c r="C26" s="29">
        <v>44652</v>
      </c>
      <c r="D26" s="25">
        <v>202204</v>
      </c>
      <c r="E26" s="26">
        <v>9.23</v>
      </c>
      <c r="F26">
        <f t="shared" si="2"/>
        <v>9.2300000000000007E-2</v>
      </c>
    </row>
    <row r="27" spans="1:6">
      <c r="A27">
        <f t="shared" si="0"/>
        <v>3</v>
      </c>
      <c r="B27" t="str">
        <f t="shared" si="1"/>
        <v>32022</v>
      </c>
      <c r="C27" s="29">
        <v>44621</v>
      </c>
      <c r="D27" s="27">
        <v>202203</v>
      </c>
      <c r="E27" s="28">
        <v>8.5299999999999994</v>
      </c>
      <c r="F27">
        <f t="shared" si="2"/>
        <v>8.5299999999999987E-2</v>
      </c>
    </row>
    <row r="28" spans="1:6">
      <c r="A28">
        <f t="shared" si="0"/>
        <v>2</v>
      </c>
      <c r="B28" t="str">
        <f t="shared" si="1"/>
        <v>22022</v>
      </c>
      <c r="C28" s="29">
        <v>44593</v>
      </c>
      <c r="D28" s="25">
        <v>202202</v>
      </c>
      <c r="E28" s="26">
        <v>8.01</v>
      </c>
      <c r="F28">
        <f t="shared" si="2"/>
        <v>8.0100000000000005E-2</v>
      </c>
    </row>
    <row r="29" spans="1:6">
      <c r="A29">
        <f t="shared" si="0"/>
        <v>1</v>
      </c>
      <c r="B29" t="str">
        <f t="shared" si="1"/>
        <v>12022</v>
      </c>
      <c r="C29" s="29">
        <v>44562</v>
      </c>
      <c r="D29" s="27">
        <v>202201</v>
      </c>
      <c r="E29" s="28">
        <v>6.94</v>
      </c>
      <c r="F29">
        <f t="shared" si="2"/>
        <v>6.9400000000000003E-2</v>
      </c>
    </row>
    <row r="30" spans="1:6">
      <c r="A30">
        <f t="shared" si="0"/>
        <v>12</v>
      </c>
      <c r="B30" t="str">
        <f t="shared" si="1"/>
        <v>122021</v>
      </c>
      <c r="C30" s="29">
        <v>44531</v>
      </c>
      <c r="D30" s="25">
        <v>202112</v>
      </c>
      <c r="E30" s="26">
        <v>5.62</v>
      </c>
      <c r="F30">
        <f t="shared" si="2"/>
        <v>5.62E-2</v>
      </c>
    </row>
    <row r="31" spans="1:6">
      <c r="A31">
        <f t="shared" si="0"/>
        <v>11</v>
      </c>
      <c r="B31" t="str">
        <f t="shared" si="1"/>
        <v>112021</v>
      </c>
      <c r="C31" s="29">
        <v>44501</v>
      </c>
      <c r="D31" s="27">
        <v>202111</v>
      </c>
      <c r="E31" s="28">
        <v>5.26</v>
      </c>
      <c r="F31">
        <f t="shared" si="2"/>
        <v>5.2600000000000001E-2</v>
      </c>
    </row>
    <row r="32" spans="1:6">
      <c r="A32">
        <f t="shared" si="0"/>
        <v>10</v>
      </c>
      <c r="B32" t="str">
        <f t="shared" si="1"/>
        <v>102021</v>
      </c>
      <c r="C32" s="29">
        <v>44470</v>
      </c>
      <c r="D32" s="25">
        <v>202110</v>
      </c>
      <c r="E32" s="26">
        <v>4.58</v>
      </c>
      <c r="F32">
        <f t="shared" si="2"/>
        <v>4.58E-2</v>
      </c>
    </row>
    <row r="33" spans="1:6">
      <c r="A33">
        <f t="shared" si="0"/>
        <v>9</v>
      </c>
      <c r="B33" t="str">
        <f t="shared" si="1"/>
        <v>92021</v>
      </c>
      <c r="C33" s="29">
        <v>44440</v>
      </c>
      <c r="D33" s="27">
        <v>202109</v>
      </c>
      <c r="E33" s="28">
        <v>4.51</v>
      </c>
      <c r="F33">
        <f t="shared" si="2"/>
        <v>4.5100000000000001E-2</v>
      </c>
    </row>
    <row r="34" spans="1:6">
      <c r="A34">
        <f t="shared" si="0"/>
        <v>8</v>
      </c>
      <c r="B34" t="str">
        <f t="shared" si="1"/>
        <v>82021</v>
      </c>
      <c r="C34" s="29">
        <v>44409</v>
      </c>
      <c r="D34" s="25">
        <v>202108</v>
      </c>
      <c r="E34" s="26">
        <v>4.4400000000000004</v>
      </c>
      <c r="F34">
        <f t="shared" si="2"/>
        <v>4.4400000000000002E-2</v>
      </c>
    </row>
    <row r="35" spans="1:6">
      <c r="A35">
        <f t="shared" si="0"/>
        <v>7</v>
      </c>
      <c r="B35" t="str">
        <f t="shared" si="1"/>
        <v>72021</v>
      </c>
      <c r="C35" s="29">
        <v>44378</v>
      </c>
      <c r="D35" s="27">
        <v>202107</v>
      </c>
      <c r="E35" s="28">
        <v>3.97</v>
      </c>
      <c r="F35">
        <f t="shared" si="2"/>
        <v>3.9699999999999999E-2</v>
      </c>
    </row>
    <row r="36" spans="1:6">
      <c r="A36">
        <f t="shared" si="0"/>
        <v>6</v>
      </c>
      <c r="B36" t="str">
        <f t="shared" si="1"/>
        <v>62021</v>
      </c>
      <c r="C36" s="29">
        <v>44348</v>
      </c>
      <c r="D36" s="25">
        <v>202106</v>
      </c>
      <c r="E36" s="26">
        <v>3.63</v>
      </c>
      <c r="F36">
        <f t="shared" si="2"/>
        <v>3.6299999999999999E-2</v>
      </c>
    </row>
    <row r="37" spans="1:6">
      <c r="A37">
        <f t="shared" si="0"/>
        <v>5</v>
      </c>
      <c r="B37" t="str">
        <f t="shared" si="1"/>
        <v>52021</v>
      </c>
      <c r="C37" s="29">
        <v>44317</v>
      </c>
      <c r="D37" s="27">
        <v>202105</v>
      </c>
      <c r="E37" s="28">
        <v>3.3</v>
      </c>
      <c r="F37">
        <f t="shared" si="2"/>
        <v>3.3000000000000002E-2</v>
      </c>
    </row>
    <row r="38" spans="1:6">
      <c r="A38">
        <f t="shared" si="0"/>
        <v>4</v>
      </c>
      <c r="B38" t="str">
        <f t="shared" si="1"/>
        <v>42021</v>
      </c>
      <c r="C38" s="29">
        <v>44287</v>
      </c>
      <c r="D38" s="25">
        <v>202104</v>
      </c>
      <c r="E38" s="26">
        <v>1.95</v>
      </c>
      <c r="F38">
        <f t="shared" si="2"/>
        <v>1.95E-2</v>
      </c>
    </row>
    <row r="39" spans="1:6">
      <c r="A39">
        <f t="shared" si="0"/>
        <v>3</v>
      </c>
      <c r="B39" t="str">
        <f t="shared" si="1"/>
        <v>32021</v>
      </c>
      <c r="C39" s="29">
        <v>44256</v>
      </c>
      <c r="D39" s="27">
        <v>202103</v>
      </c>
      <c r="E39" s="28">
        <v>1.51</v>
      </c>
      <c r="F39">
        <f t="shared" si="2"/>
        <v>1.5100000000000001E-2</v>
      </c>
    </row>
    <row r="40" spans="1:6">
      <c r="A40">
        <f t="shared" si="0"/>
        <v>2</v>
      </c>
      <c r="B40" t="str">
        <f t="shared" si="1"/>
        <v>22021</v>
      </c>
      <c r="C40" s="29">
        <v>44228</v>
      </c>
      <c r="D40" s="25">
        <v>202102</v>
      </c>
      <c r="E40" s="26">
        <v>1.56</v>
      </c>
      <c r="F40">
        <f t="shared" si="2"/>
        <v>1.5600000000000001E-2</v>
      </c>
    </row>
    <row r="41" spans="1:6">
      <c r="A41">
        <f t="shared" si="0"/>
        <v>1</v>
      </c>
      <c r="B41" t="str">
        <f t="shared" si="1"/>
        <v>12021</v>
      </c>
      <c r="C41" s="29">
        <v>44197</v>
      </c>
      <c r="D41" s="27">
        <v>202101</v>
      </c>
      <c r="E41" s="28">
        <v>1.6</v>
      </c>
      <c r="F41">
        <f t="shared" si="2"/>
        <v>1.6E-2</v>
      </c>
    </row>
    <row r="42" spans="1:6">
      <c r="A42">
        <f t="shared" si="0"/>
        <v>12</v>
      </c>
      <c r="B42" t="str">
        <f t="shared" si="1"/>
        <v>122020</v>
      </c>
      <c r="C42" s="29">
        <v>44166</v>
      </c>
      <c r="D42" s="25">
        <v>202012</v>
      </c>
      <c r="E42" s="26">
        <v>1.61</v>
      </c>
      <c r="F42">
        <f t="shared" si="2"/>
        <v>1.61E-2</v>
      </c>
    </row>
    <row r="43" spans="1:6">
      <c r="A43">
        <f t="shared" si="0"/>
        <v>11</v>
      </c>
      <c r="B43" t="str">
        <f t="shared" si="1"/>
        <v>112020</v>
      </c>
      <c r="C43" s="29">
        <v>44136</v>
      </c>
      <c r="D43" s="27">
        <v>202011</v>
      </c>
      <c r="E43" s="28">
        <v>1.49</v>
      </c>
      <c r="F43">
        <f t="shared" si="2"/>
        <v>1.49E-2</v>
      </c>
    </row>
    <row r="44" spans="1:6">
      <c r="A44">
        <f t="shared" si="0"/>
        <v>10</v>
      </c>
      <c r="B44" t="str">
        <f t="shared" si="1"/>
        <v>102020</v>
      </c>
      <c r="C44" s="29">
        <v>44105</v>
      </c>
      <c r="D44" s="25">
        <v>202010</v>
      </c>
      <c r="E44" s="26">
        <v>1.75</v>
      </c>
      <c r="F44">
        <f t="shared" si="2"/>
        <v>1.7500000000000002E-2</v>
      </c>
    </row>
    <row r="45" spans="1:6">
      <c r="A45">
        <f t="shared" si="0"/>
        <v>9</v>
      </c>
      <c r="B45" t="str">
        <f t="shared" si="1"/>
        <v>92020</v>
      </c>
      <c r="C45" s="29">
        <v>44075</v>
      </c>
      <c r="D45" s="27">
        <v>202009</v>
      </c>
      <c r="E45" s="28">
        <v>1.97</v>
      </c>
      <c r="F45">
        <f t="shared" si="2"/>
        <v>1.9699999999999999E-2</v>
      </c>
    </row>
    <row r="46" spans="1:6">
      <c r="A46">
        <f t="shared" si="0"/>
        <v>8</v>
      </c>
      <c r="B46" t="str">
        <f t="shared" si="1"/>
        <v>82020</v>
      </c>
      <c r="C46" s="29">
        <v>44044</v>
      </c>
      <c r="D46" s="25">
        <v>202008</v>
      </c>
      <c r="E46" s="26">
        <v>1.88</v>
      </c>
      <c r="F46">
        <f t="shared" si="2"/>
        <v>1.8799999999999997E-2</v>
      </c>
    </row>
    <row r="47" spans="1:6">
      <c r="A47">
        <f t="shared" si="0"/>
        <v>7</v>
      </c>
      <c r="B47" t="str">
        <f t="shared" si="1"/>
        <v>72020</v>
      </c>
      <c r="C47" s="29">
        <v>44013</v>
      </c>
      <c r="D47" s="27">
        <v>202007</v>
      </c>
      <c r="E47" s="28">
        <v>1.97</v>
      </c>
      <c r="F47">
        <f t="shared" si="2"/>
        <v>1.9699999999999999E-2</v>
      </c>
    </row>
    <row r="48" spans="1:6">
      <c r="A48">
        <f t="shared" si="0"/>
        <v>6</v>
      </c>
      <c r="B48" t="str">
        <f t="shared" si="1"/>
        <v>62020</v>
      </c>
      <c r="C48" s="29">
        <v>43983</v>
      </c>
      <c r="D48" s="25">
        <v>202006</v>
      </c>
      <c r="E48" s="26">
        <v>2.19</v>
      </c>
      <c r="F48">
        <f t="shared" si="2"/>
        <v>2.1899999999999999E-2</v>
      </c>
    </row>
    <row r="49" spans="1:6">
      <c r="A49">
        <f t="shared" si="0"/>
        <v>5</v>
      </c>
      <c r="B49" t="str">
        <f t="shared" si="1"/>
        <v>52020</v>
      </c>
      <c r="C49" s="29">
        <v>43952</v>
      </c>
      <c r="D49" s="27">
        <v>202005</v>
      </c>
      <c r="E49" s="28">
        <v>2.85</v>
      </c>
      <c r="F49">
        <f t="shared" si="2"/>
        <v>2.8500000000000001E-2</v>
      </c>
    </row>
    <row r="50" spans="1:6">
      <c r="A50">
        <f t="shared" si="0"/>
        <v>4</v>
      </c>
      <c r="B50" t="str">
        <f t="shared" si="1"/>
        <v>42020</v>
      </c>
      <c r="C50" s="29">
        <v>43922</v>
      </c>
      <c r="D50" s="25">
        <v>202004</v>
      </c>
      <c r="E50" s="26">
        <v>3.51</v>
      </c>
      <c r="F50">
        <f t="shared" si="2"/>
        <v>3.5099999999999999E-2</v>
      </c>
    </row>
    <row r="51" spans="1:6">
      <c r="A51">
        <f t="shared" si="0"/>
        <v>3</v>
      </c>
      <c r="B51" t="str">
        <f t="shared" si="1"/>
        <v>32020</v>
      </c>
      <c r="C51" s="29">
        <v>43891</v>
      </c>
      <c r="D51" s="27">
        <v>202003</v>
      </c>
      <c r="E51" s="28">
        <v>3.86</v>
      </c>
      <c r="F51">
        <f t="shared" si="2"/>
        <v>3.8599999999999995E-2</v>
      </c>
    </row>
    <row r="52" spans="1:6">
      <c r="A52">
        <f t="shared" si="0"/>
        <v>2</v>
      </c>
      <c r="B52" t="str">
        <f t="shared" si="1"/>
        <v>22020</v>
      </c>
      <c r="C52" s="29">
        <v>43862</v>
      </c>
      <c r="D52" s="25">
        <v>202002</v>
      </c>
      <c r="E52" s="26">
        <v>3.72</v>
      </c>
      <c r="F52">
        <f t="shared" si="2"/>
        <v>3.7200000000000004E-2</v>
      </c>
    </row>
    <row r="53" spans="1:6">
      <c r="A53">
        <f t="shared" si="0"/>
        <v>1</v>
      </c>
      <c r="B53" t="str">
        <f t="shared" si="1"/>
        <v>12020</v>
      </c>
      <c r="C53" s="29">
        <v>43831</v>
      </c>
      <c r="D53" s="27">
        <v>202001</v>
      </c>
      <c r="E53" s="28">
        <v>3.62</v>
      </c>
      <c r="F53">
        <f t="shared" si="2"/>
        <v>3.6200000000000003E-2</v>
      </c>
    </row>
    <row r="54" spans="1:6">
      <c r="A54">
        <f t="shared" si="0"/>
        <v>12</v>
      </c>
      <c r="B54" t="str">
        <f t="shared" si="1"/>
        <v>122019</v>
      </c>
      <c r="C54" s="29">
        <v>43800</v>
      </c>
      <c r="D54" s="25">
        <v>201912</v>
      </c>
      <c r="E54" s="26">
        <v>3.8</v>
      </c>
      <c r="F54">
        <f t="shared" si="2"/>
        <v>3.7999999999999999E-2</v>
      </c>
    </row>
    <row r="55" spans="1:6">
      <c r="A55">
        <f t="shared" si="0"/>
        <v>11</v>
      </c>
      <c r="B55" t="str">
        <f t="shared" si="1"/>
        <v>112019</v>
      </c>
      <c r="C55" s="29">
        <v>43770</v>
      </c>
      <c r="D55" s="27">
        <v>201911</v>
      </c>
      <c r="E55" s="28">
        <v>3.84</v>
      </c>
      <c r="F55">
        <f t="shared" si="2"/>
        <v>3.8399999999999997E-2</v>
      </c>
    </row>
    <row r="56" spans="1:6">
      <c r="A56">
        <f t="shared" si="0"/>
        <v>10</v>
      </c>
      <c r="B56" t="str">
        <f t="shared" si="1"/>
        <v>102019</v>
      </c>
      <c r="C56" s="29">
        <v>43739</v>
      </c>
      <c r="D56" s="25">
        <v>201910</v>
      </c>
      <c r="E56" s="26">
        <v>3.86</v>
      </c>
      <c r="F56">
        <f t="shared" si="2"/>
        <v>3.8599999999999995E-2</v>
      </c>
    </row>
    <row r="57" spans="1:6">
      <c r="A57">
        <f t="shared" si="0"/>
        <v>9</v>
      </c>
      <c r="B57" t="str">
        <f t="shared" si="1"/>
        <v>92019</v>
      </c>
      <c r="C57" s="29">
        <v>43709</v>
      </c>
      <c r="D57" s="27">
        <v>201909</v>
      </c>
      <c r="E57" s="28">
        <v>3.82</v>
      </c>
      <c r="F57">
        <f t="shared" si="2"/>
        <v>3.8199999999999998E-2</v>
      </c>
    </row>
    <row r="58" spans="1:6">
      <c r="A58">
        <f t="shared" si="0"/>
        <v>8</v>
      </c>
      <c r="B58" t="str">
        <f t="shared" si="1"/>
        <v>82019</v>
      </c>
      <c r="C58" s="29">
        <v>43678</v>
      </c>
      <c r="D58" s="25">
        <v>201908</v>
      </c>
      <c r="E58" s="26">
        <v>3.75</v>
      </c>
      <c r="F58">
        <f t="shared" si="2"/>
        <v>3.7499999999999999E-2</v>
      </c>
    </row>
    <row r="59" spans="1:6">
      <c r="A59">
        <f t="shared" si="0"/>
        <v>7</v>
      </c>
      <c r="B59" t="str">
        <f t="shared" si="1"/>
        <v>72019</v>
      </c>
      <c r="C59" s="29">
        <v>43647</v>
      </c>
      <c r="D59" s="27">
        <v>201907</v>
      </c>
      <c r="E59" s="28">
        <v>3.79</v>
      </c>
      <c r="F59">
        <f t="shared" si="2"/>
        <v>3.7900000000000003E-2</v>
      </c>
    </row>
    <row r="60" spans="1:6">
      <c r="A60">
        <f t="shared" si="0"/>
        <v>6</v>
      </c>
      <c r="B60" t="str">
        <f t="shared" si="1"/>
        <v>62019</v>
      </c>
      <c r="C60" s="29">
        <v>43617</v>
      </c>
      <c r="D60" s="25">
        <v>201906</v>
      </c>
      <c r="E60" s="26">
        <v>3.43</v>
      </c>
      <c r="F60">
        <f t="shared" si="2"/>
        <v>3.4300000000000004E-2</v>
      </c>
    </row>
    <row r="61" spans="1:6">
      <c r="A61">
        <f t="shared" si="0"/>
        <v>5</v>
      </c>
      <c r="B61" t="str">
        <f t="shared" si="1"/>
        <v>52019</v>
      </c>
      <c r="C61" s="29">
        <v>43586</v>
      </c>
      <c r="D61" s="27">
        <v>201905</v>
      </c>
      <c r="E61" s="28">
        <v>3.31</v>
      </c>
      <c r="F61">
        <f t="shared" si="2"/>
        <v>3.3099999999999997E-2</v>
      </c>
    </row>
    <row r="62" spans="1:6">
      <c r="A62">
        <f t="shared" si="0"/>
        <v>4</v>
      </c>
      <c r="B62" t="str">
        <f t="shared" si="1"/>
        <v>42019</v>
      </c>
      <c r="C62" s="29">
        <v>43556</v>
      </c>
      <c r="D62" s="25">
        <v>201904</v>
      </c>
      <c r="E62" s="26">
        <v>3.25</v>
      </c>
      <c r="F62">
        <f t="shared" si="2"/>
        <v>3.2500000000000001E-2</v>
      </c>
    </row>
    <row r="63" spans="1:6">
      <c r="A63">
        <f t="shared" si="0"/>
        <v>3</v>
      </c>
      <c r="B63" t="str">
        <f t="shared" si="1"/>
        <v>32019</v>
      </c>
      <c r="C63" s="29">
        <v>43525</v>
      </c>
      <c r="D63" s="27">
        <v>201903</v>
      </c>
      <c r="E63" s="28">
        <v>3.21</v>
      </c>
      <c r="F63">
        <f t="shared" si="2"/>
        <v>3.2099999999999997E-2</v>
      </c>
    </row>
    <row r="64" spans="1:6">
      <c r="A64">
        <f t="shared" si="0"/>
        <v>2</v>
      </c>
      <c r="B64" t="str">
        <f t="shared" si="1"/>
        <v>22019</v>
      </c>
      <c r="C64" s="29">
        <v>43497</v>
      </c>
      <c r="D64" s="25">
        <v>201902</v>
      </c>
      <c r="E64" s="26">
        <v>3.01</v>
      </c>
      <c r="F64">
        <f t="shared" si="2"/>
        <v>3.0099999999999998E-2</v>
      </c>
    </row>
    <row r="65" spans="1:6">
      <c r="A65">
        <f t="shared" si="0"/>
        <v>1</v>
      </c>
      <c r="B65" t="str">
        <f t="shared" si="1"/>
        <v>12019</v>
      </c>
      <c r="C65" s="29">
        <v>43466</v>
      </c>
      <c r="D65" s="27">
        <v>201901</v>
      </c>
      <c r="E65" s="28">
        <v>3.15</v>
      </c>
      <c r="F65">
        <f t="shared" si="2"/>
        <v>3.15E-2</v>
      </c>
    </row>
    <row r="66" spans="1:6">
      <c r="A66">
        <f t="shared" si="0"/>
        <v>12</v>
      </c>
      <c r="B66" t="str">
        <f t="shared" si="1"/>
        <v>122018</v>
      </c>
      <c r="C66" s="29">
        <v>43435</v>
      </c>
      <c r="D66" s="25">
        <v>201812</v>
      </c>
      <c r="E66" s="26">
        <v>3.18</v>
      </c>
      <c r="F66">
        <f t="shared" si="2"/>
        <v>3.1800000000000002E-2</v>
      </c>
    </row>
    <row r="67" spans="1:6">
      <c r="A67">
        <f t="shared" ref="A67:A130" si="3">+MONTH(C67)</f>
        <v>11</v>
      </c>
      <c r="B67" t="str">
        <f t="shared" ref="B67:B130" si="4">+MONTH(C67)&amp;YEAR(C67)*1</f>
        <v>112018</v>
      </c>
      <c r="C67" s="29">
        <v>43405</v>
      </c>
      <c r="D67" s="27">
        <v>201811</v>
      </c>
      <c r="E67" s="28">
        <v>3.27</v>
      </c>
      <c r="F67">
        <f t="shared" ref="F67:F130" si="5">+E67/100</f>
        <v>3.27E-2</v>
      </c>
    </row>
    <row r="68" spans="1:6">
      <c r="A68">
        <f t="shared" si="3"/>
        <v>10</v>
      </c>
      <c r="B68" t="str">
        <f t="shared" si="4"/>
        <v>102018</v>
      </c>
      <c r="C68" s="29">
        <v>43374</v>
      </c>
      <c r="D68" s="25">
        <v>201810</v>
      </c>
      <c r="E68" s="26">
        <v>3.33</v>
      </c>
      <c r="F68">
        <f t="shared" si="5"/>
        <v>3.3300000000000003E-2</v>
      </c>
    </row>
    <row r="69" spans="1:6">
      <c r="A69">
        <f t="shared" si="3"/>
        <v>9</v>
      </c>
      <c r="B69" t="str">
        <f t="shared" si="4"/>
        <v>92018</v>
      </c>
      <c r="C69" s="29">
        <v>43344</v>
      </c>
      <c r="D69" s="27">
        <v>201809</v>
      </c>
      <c r="E69" s="28">
        <v>3.23</v>
      </c>
      <c r="F69">
        <f t="shared" si="5"/>
        <v>3.2300000000000002E-2</v>
      </c>
    </row>
    <row r="70" spans="1:6">
      <c r="A70">
        <f t="shared" si="3"/>
        <v>8</v>
      </c>
      <c r="B70" t="str">
        <f t="shared" si="4"/>
        <v>82018</v>
      </c>
      <c r="C70" s="29">
        <v>43313</v>
      </c>
      <c r="D70" s="25">
        <v>201808</v>
      </c>
      <c r="E70" s="26">
        <v>3.1</v>
      </c>
      <c r="F70">
        <f t="shared" si="5"/>
        <v>3.1E-2</v>
      </c>
    </row>
    <row r="71" spans="1:6">
      <c r="A71">
        <f t="shared" si="3"/>
        <v>7</v>
      </c>
      <c r="B71" t="str">
        <f t="shared" si="4"/>
        <v>72018</v>
      </c>
      <c r="C71" s="29">
        <v>43282</v>
      </c>
      <c r="D71" s="27">
        <v>201807</v>
      </c>
      <c r="E71" s="28">
        <v>3.12</v>
      </c>
      <c r="F71">
        <f t="shared" si="5"/>
        <v>3.1200000000000002E-2</v>
      </c>
    </row>
    <row r="72" spans="1:6">
      <c r="A72">
        <f t="shared" si="3"/>
        <v>6</v>
      </c>
      <c r="B72" t="str">
        <f t="shared" si="4"/>
        <v>62018</v>
      </c>
      <c r="C72" s="29">
        <v>43252</v>
      </c>
      <c r="D72" s="25">
        <v>201806</v>
      </c>
      <c r="E72" s="26">
        <v>3.2</v>
      </c>
      <c r="F72">
        <f t="shared" si="5"/>
        <v>3.2000000000000001E-2</v>
      </c>
    </row>
    <row r="73" spans="1:6">
      <c r="A73">
        <f t="shared" si="3"/>
        <v>5</v>
      </c>
      <c r="B73" t="str">
        <f t="shared" si="4"/>
        <v>52018</v>
      </c>
      <c r="C73" s="29">
        <v>43221</v>
      </c>
      <c r="D73" s="27">
        <v>201805</v>
      </c>
      <c r="E73" s="28">
        <v>3.16</v>
      </c>
      <c r="F73">
        <f t="shared" si="5"/>
        <v>3.1600000000000003E-2</v>
      </c>
    </row>
    <row r="74" spans="1:6">
      <c r="A74">
        <f t="shared" si="3"/>
        <v>4</v>
      </c>
      <c r="B74" t="str">
        <f t="shared" si="4"/>
        <v>42018</v>
      </c>
      <c r="C74" s="29">
        <v>43191</v>
      </c>
      <c r="D74" s="25">
        <v>201804</v>
      </c>
      <c r="E74" s="26">
        <v>3.13</v>
      </c>
      <c r="F74">
        <f t="shared" si="5"/>
        <v>3.1300000000000001E-2</v>
      </c>
    </row>
    <row r="75" spans="1:6">
      <c r="A75">
        <f t="shared" si="3"/>
        <v>3</v>
      </c>
      <c r="B75" t="str">
        <f t="shared" si="4"/>
        <v>32018</v>
      </c>
      <c r="C75" s="29">
        <v>43160</v>
      </c>
      <c r="D75" s="27">
        <v>201803</v>
      </c>
      <c r="E75" s="28">
        <v>3.14</v>
      </c>
      <c r="F75">
        <f t="shared" si="5"/>
        <v>3.1400000000000004E-2</v>
      </c>
    </row>
    <row r="76" spans="1:6">
      <c r="A76">
        <f t="shared" si="3"/>
        <v>2</v>
      </c>
      <c r="B76" t="str">
        <f t="shared" si="4"/>
        <v>22018</v>
      </c>
      <c r="C76" s="29">
        <v>43132</v>
      </c>
      <c r="D76" s="25">
        <v>201802</v>
      </c>
      <c r="E76" s="26">
        <v>3.37</v>
      </c>
      <c r="F76">
        <f t="shared" si="5"/>
        <v>3.3700000000000001E-2</v>
      </c>
    </row>
    <row r="77" spans="1:6">
      <c r="A77">
        <f t="shared" si="3"/>
        <v>1</v>
      </c>
      <c r="B77" t="str">
        <f t="shared" si="4"/>
        <v>12018</v>
      </c>
      <c r="C77" s="29">
        <v>43101</v>
      </c>
      <c r="D77" s="27">
        <v>201801</v>
      </c>
      <c r="E77" s="28">
        <v>3.68</v>
      </c>
      <c r="F77">
        <f t="shared" si="5"/>
        <v>3.6799999999999999E-2</v>
      </c>
    </row>
    <row r="78" spans="1:6">
      <c r="A78">
        <f t="shared" si="3"/>
        <v>12</v>
      </c>
      <c r="B78" t="str">
        <f t="shared" si="4"/>
        <v>122017</v>
      </c>
      <c r="C78" s="29">
        <v>43070</v>
      </c>
      <c r="D78" s="25">
        <v>201712</v>
      </c>
      <c r="E78" s="26">
        <v>4.09</v>
      </c>
      <c r="F78">
        <f t="shared" si="5"/>
        <v>4.0899999999999999E-2</v>
      </c>
    </row>
    <row r="79" spans="1:6">
      <c r="A79">
        <f t="shared" si="3"/>
        <v>11</v>
      </c>
      <c r="B79" t="str">
        <f t="shared" si="4"/>
        <v>112017</v>
      </c>
      <c r="C79" s="29">
        <v>43040</v>
      </c>
      <c r="D79" s="27">
        <v>201711</v>
      </c>
      <c r="E79" s="28">
        <v>4.12</v>
      </c>
      <c r="F79">
        <f t="shared" si="5"/>
        <v>4.1200000000000001E-2</v>
      </c>
    </row>
    <row r="80" spans="1:6">
      <c r="A80">
        <f t="shared" si="3"/>
        <v>10</v>
      </c>
      <c r="B80" t="str">
        <f t="shared" si="4"/>
        <v>102017</v>
      </c>
      <c r="C80" s="29">
        <v>43009</v>
      </c>
      <c r="D80" s="25">
        <v>201710</v>
      </c>
      <c r="E80" s="26">
        <v>4.05</v>
      </c>
      <c r="F80">
        <f t="shared" si="5"/>
        <v>4.0500000000000001E-2</v>
      </c>
    </row>
    <row r="81" spans="1:6">
      <c r="A81">
        <f t="shared" si="3"/>
        <v>9</v>
      </c>
      <c r="B81" t="str">
        <f t="shared" si="4"/>
        <v>92017</v>
      </c>
      <c r="C81" s="29">
        <v>42979</v>
      </c>
      <c r="D81" s="27">
        <v>201709</v>
      </c>
      <c r="E81" s="28">
        <v>3.97</v>
      </c>
      <c r="F81">
        <f t="shared" si="5"/>
        <v>3.9699999999999999E-2</v>
      </c>
    </row>
    <row r="82" spans="1:6">
      <c r="A82">
        <f t="shared" si="3"/>
        <v>8</v>
      </c>
      <c r="B82" t="str">
        <f t="shared" si="4"/>
        <v>82017</v>
      </c>
      <c r="C82" s="29">
        <v>42948</v>
      </c>
      <c r="D82" s="25">
        <v>201708</v>
      </c>
      <c r="E82" s="26">
        <v>3.87</v>
      </c>
      <c r="F82">
        <f t="shared" si="5"/>
        <v>3.8699999999999998E-2</v>
      </c>
    </row>
    <row r="83" spans="1:6">
      <c r="A83">
        <f t="shared" si="3"/>
        <v>7</v>
      </c>
      <c r="B83" t="str">
        <f t="shared" si="4"/>
        <v>72017</v>
      </c>
      <c r="C83" s="29">
        <v>42917</v>
      </c>
      <c r="D83" s="27">
        <v>201707</v>
      </c>
      <c r="E83" s="28">
        <v>3.4</v>
      </c>
      <c r="F83">
        <f t="shared" si="5"/>
        <v>3.4000000000000002E-2</v>
      </c>
    </row>
    <row r="84" spans="1:6">
      <c r="A84">
        <f t="shared" si="3"/>
        <v>6</v>
      </c>
      <c r="B84" t="str">
        <f t="shared" si="4"/>
        <v>62017</v>
      </c>
      <c r="C84" s="29">
        <v>42887</v>
      </c>
      <c r="D84" s="25">
        <v>201706</v>
      </c>
      <c r="E84" s="26">
        <v>3.99</v>
      </c>
      <c r="F84">
        <f t="shared" si="5"/>
        <v>3.9900000000000005E-2</v>
      </c>
    </row>
    <row r="85" spans="1:6">
      <c r="A85">
        <f t="shared" si="3"/>
        <v>5</v>
      </c>
      <c r="B85" t="str">
        <f t="shared" si="4"/>
        <v>52017</v>
      </c>
      <c r="C85" s="29">
        <v>42856</v>
      </c>
      <c r="D85" s="27">
        <v>201705</v>
      </c>
      <c r="E85" s="28">
        <v>4.37</v>
      </c>
      <c r="F85">
        <f t="shared" si="5"/>
        <v>4.3700000000000003E-2</v>
      </c>
    </row>
    <row r="86" spans="1:6">
      <c r="A86">
        <f t="shared" si="3"/>
        <v>4</v>
      </c>
      <c r="B86" t="str">
        <f t="shared" si="4"/>
        <v>42017</v>
      </c>
      <c r="C86" s="29">
        <v>42826</v>
      </c>
      <c r="D86" s="25">
        <v>201704</v>
      </c>
      <c r="E86" s="26">
        <v>4.66</v>
      </c>
      <c r="F86">
        <f t="shared" si="5"/>
        <v>4.6600000000000003E-2</v>
      </c>
    </row>
    <row r="87" spans="1:6">
      <c r="A87">
        <f t="shared" si="3"/>
        <v>3</v>
      </c>
      <c r="B87" t="str">
        <f t="shared" si="4"/>
        <v>32017</v>
      </c>
      <c r="C87" s="29">
        <v>42795</v>
      </c>
      <c r="D87" s="27">
        <v>201703</v>
      </c>
      <c r="E87" s="28">
        <v>4.6900000000000004</v>
      </c>
      <c r="F87">
        <f t="shared" si="5"/>
        <v>4.6900000000000004E-2</v>
      </c>
    </row>
    <row r="88" spans="1:6">
      <c r="A88">
        <f t="shared" si="3"/>
        <v>2</v>
      </c>
      <c r="B88" t="str">
        <f t="shared" si="4"/>
        <v>22017</v>
      </c>
      <c r="C88" s="29">
        <v>42767</v>
      </c>
      <c r="D88" s="25">
        <v>201702</v>
      </c>
      <c r="E88" s="26">
        <v>5.18</v>
      </c>
      <c r="F88">
        <f t="shared" si="5"/>
        <v>5.1799999999999999E-2</v>
      </c>
    </row>
    <row r="89" spans="1:6">
      <c r="A89">
        <f t="shared" si="3"/>
        <v>1</v>
      </c>
      <c r="B89" t="str">
        <f t="shared" si="4"/>
        <v>12017</v>
      </c>
      <c r="C89" s="29">
        <v>42736</v>
      </c>
      <c r="D89" s="27">
        <v>201701</v>
      </c>
      <c r="E89" s="28">
        <v>5.47</v>
      </c>
      <c r="F89">
        <f t="shared" si="5"/>
        <v>5.4699999999999999E-2</v>
      </c>
    </row>
    <row r="90" spans="1:6">
      <c r="A90">
        <f t="shared" si="3"/>
        <v>12</v>
      </c>
      <c r="B90" t="str">
        <f t="shared" si="4"/>
        <v>122016</v>
      </c>
      <c r="C90" s="29">
        <v>42705</v>
      </c>
      <c r="D90" s="25">
        <v>201612</v>
      </c>
      <c r="E90" s="26">
        <v>5.75</v>
      </c>
      <c r="F90">
        <f t="shared" si="5"/>
        <v>5.7500000000000002E-2</v>
      </c>
    </row>
    <row r="91" spans="1:6">
      <c r="A91">
        <f t="shared" si="3"/>
        <v>11</v>
      </c>
      <c r="B91" t="str">
        <f t="shared" si="4"/>
        <v>112016</v>
      </c>
      <c r="C91" s="29">
        <v>42675</v>
      </c>
      <c r="D91" s="27">
        <v>201611</v>
      </c>
      <c r="E91" s="28">
        <v>5.96</v>
      </c>
      <c r="F91">
        <f t="shared" si="5"/>
        <v>5.96E-2</v>
      </c>
    </row>
    <row r="92" spans="1:6">
      <c r="A92">
        <f t="shared" si="3"/>
        <v>10</v>
      </c>
      <c r="B92" t="str">
        <f t="shared" si="4"/>
        <v>102016</v>
      </c>
      <c r="C92" s="29">
        <v>42644</v>
      </c>
      <c r="D92" s="25">
        <v>201610</v>
      </c>
      <c r="E92" s="26">
        <v>6.48</v>
      </c>
      <c r="F92">
        <f t="shared" si="5"/>
        <v>6.480000000000001E-2</v>
      </c>
    </row>
    <row r="93" spans="1:6">
      <c r="A93">
        <f t="shared" si="3"/>
        <v>9</v>
      </c>
      <c r="B93" t="str">
        <f t="shared" si="4"/>
        <v>92016</v>
      </c>
      <c r="C93" s="29">
        <v>42614</v>
      </c>
      <c r="D93" s="27">
        <v>201609</v>
      </c>
      <c r="E93" s="28">
        <v>7.27</v>
      </c>
      <c r="F93">
        <f t="shared" si="5"/>
        <v>7.2700000000000001E-2</v>
      </c>
    </row>
    <row r="94" spans="1:6">
      <c r="A94">
        <f t="shared" si="3"/>
        <v>8</v>
      </c>
      <c r="B94" t="str">
        <f t="shared" si="4"/>
        <v>82016</v>
      </c>
      <c r="C94" s="29">
        <v>42583</v>
      </c>
      <c r="D94" s="25">
        <v>201608</v>
      </c>
      <c r="E94" s="26">
        <v>8.1</v>
      </c>
      <c r="F94">
        <f t="shared" si="5"/>
        <v>8.1000000000000003E-2</v>
      </c>
    </row>
    <row r="95" spans="1:6">
      <c r="A95">
        <f t="shared" si="3"/>
        <v>7</v>
      </c>
      <c r="B95" t="str">
        <f t="shared" si="4"/>
        <v>72016</v>
      </c>
      <c r="C95" s="29">
        <v>42552</v>
      </c>
      <c r="D95" s="27">
        <v>201607</v>
      </c>
      <c r="E95" s="28">
        <v>8.9700000000000006</v>
      </c>
      <c r="F95">
        <f t="shared" si="5"/>
        <v>8.9700000000000002E-2</v>
      </c>
    </row>
    <row r="96" spans="1:6">
      <c r="A96">
        <f t="shared" si="3"/>
        <v>6</v>
      </c>
      <c r="B96" t="str">
        <f t="shared" si="4"/>
        <v>62016</v>
      </c>
      <c r="C96" s="29">
        <v>42522</v>
      </c>
      <c r="D96" s="25">
        <v>201606</v>
      </c>
      <c r="E96" s="26">
        <v>8.6</v>
      </c>
      <c r="F96">
        <f t="shared" si="5"/>
        <v>8.5999999999999993E-2</v>
      </c>
    </row>
    <row r="97" spans="1:6">
      <c r="A97">
        <f t="shared" si="3"/>
        <v>5</v>
      </c>
      <c r="B97" t="str">
        <f t="shared" si="4"/>
        <v>52016</v>
      </c>
      <c r="C97" s="29">
        <v>42491</v>
      </c>
      <c r="D97" s="27">
        <v>201605</v>
      </c>
      <c r="E97" s="28">
        <v>8.1999999999999993</v>
      </c>
      <c r="F97">
        <f t="shared" si="5"/>
        <v>8.199999999999999E-2</v>
      </c>
    </row>
    <row r="98" spans="1:6">
      <c r="A98">
        <f t="shared" si="3"/>
        <v>4</v>
      </c>
      <c r="B98" t="str">
        <f t="shared" si="4"/>
        <v>42016</v>
      </c>
      <c r="C98" s="29">
        <v>42461</v>
      </c>
      <c r="D98" s="25">
        <v>201604</v>
      </c>
      <c r="E98" s="26">
        <v>7.93</v>
      </c>
      <c r="F98">
        <f t="shared" si="5"/>
        <v>7.9299999999999995E-2</v>
      </c>
    </row>
    <row r="99" spans="1:6">
      <c r="A99">
        <f t="shared" si="3"/>
        <v>3</v>
      </c>
      <c r="B99" t="str">
        <f t="shared" si="4"/>
        <v>32016</v>
      </c>
      <c r="C99" s="29">
        <v>42430</v>
      </c>
      <c r="D99" s="27">
        <v>201603</v>
      </c>
      <c r="E99" s="28">
        <v>7.98</v>
      </c>
      <c r="F99">
        <f t="shared" si="5"/>
        <v>7.980000000000001E-2</v>
      </c>
    </row>
    <row r="100" spans="1:6">
      <c r="A100">
        <f t="shared" si="3"/>
        <v>2</v>
      </c>
      <c r="B100" t="str">
        <f t="shared" si="4"/>
        <v>22016</v>
      </c>
      <c r="C100" s="29">
        <v>42401</v>
      </c>
      <c r="D100" s="25">
        <v>201602</v>
      </c>
      <c r="E100" s="26">
        <v>7.59</v>
      </c>
      <c r="F100">
        <f t="shared" si="5"/>
        <v>7.5899999999999995E-2</v>
      </c>
    </row>
    <row r="101" spans="1:6">
      <c r="A101">
        <f t="shared" si="3"/>
        <v>1</v>
      </c>
      <c r="B101" t="str">
        <f t="shared" si="4"/>
        <v>12016</v>
      </c>
      <c r="C101" s="29">
        <v>42370</v>
      </c>
      <c r="D101" s="27">
        <v>201601</v>
      </c>
      <c r="E101" s="28">
        <v>7.45</v>
      </c>
      <c r="F101">
        <f t="shared" si="5"/>
        <v>7.4499999999999997E-2</v>
      </c>
    </row>
    <row r="102" spans="1:6">
      <c r="A102">
        <f t="shared" si="3"/>
        <v>12</v>
      </c>
      <c r="B102" t="str">
        <f t="shared" si="4"/>
        <v>122015</v>
      </c>
      <c r="C102" s="29">
        <v>42339</v>
      </c>
      <c r="D102" s="25">
        <v>201512</v>
      </c>
      <c r="E102" s="26">
        <v>6.77</v>
      </c>
      <c r="F102">
        <f t="shared" si="5"/>
        <v>6.7699999999999996E-2</v>
      </c>
    </row>
    <row r="103" spans="1:6">
      <c r="A103">
        <f t="shared" si="3"/>
        <v>11</v>
      </c>
      <c r="B103" t="str">
        <f t="shared" si="4"/>
        <v>112015</v>
      </c>
      <c r="C103" s="29">
        <v>42309</v>
      </c>
      <c r="D103" s="27">
        <v>201511</v>
      </c>
      <c r="E103" s="28">
        <v>6.39</v>
      </c>
      <c r="F103">
        <f t="shared" si="5"/>
        <v>6.3899999999999998E-2</v>
      </c>
    </row>
    <row r="104" spans="1:6">
      <c r="A104">
        <f t="shared" si="3"/>
        <v>10</v>
      </c>
      <c r="B104" t="str">
        <f t="shared" si="4"/>
        <v>102015</v>
      </c>
      <c r="C104" s="29">
        <v>42278</v>
      </c>
      <c r="D104" s="25">
        <v>201510</v>
      </c>
      <c r="E104" s="26">
        <v>5.89</v>
      </c>
      <c r="F104">
        <f t="shared" si="5"/>
        <v>5.8899999999999994E-2</v>
      </c>
    </row>
    <row r="105" spans="1:6">
      <c r="A105">
        <f t="shared" si="3"/>
        <v>9</v>
      </c>
      <c r="B105" t="str">
        <f t="shared" si="4"/>
        <v>92015</v>
      </c>
      <c r="C105" s="29">
        <v>42248</v>
      </c>
      <c r="D105" s="27">
        <v>201509</v>
      </c>
      <c r="E105" s="28">
        <v>5.35</v>
      </c>
      <c r="F105">
        <f t="shared" si="5"/>
        <v>5.3499999999999999E-2</v>
      </c>
    </row>
    <row r="106" spans="1:6">
      <c r="A106">
        <f t="shared" si="3"/>
        <v>8</v>
      </c>
      <c r="B106" t="str">
        <f t="shared" si="4"/>
        <v>82015</v>
      </c>
      <c r="C106" s="29">
        <v>42217</v>
      </c>
      <c r="D106" s="25">
        <v>201508</v>
      </c>
      <c r="E106" s="26">
        <v>4.74</v>
      </c>
      <c r="F106">
        <f t="shared" si="5"/>
        <v>4.7400000000000005E-2</v>
      </c>
    </row>
    <row r="107" spans="1:6">
      <c r="A107">
        <f t="shared" si="3"/>
        <v>7</v>
      </c>
      <c r="B107" t="str">
        <f t="shared" si="4"/>
        <v>72015</v>
      </c>
      <c r="C107" s="29">
        <v>42186</v>
      </c>
      <c r="D107" s="27">
        <v>201507</v>
      </c>
      <c r="E107" s="28">
        <v>4.46</v>
      </c>
      <c r="F107">
        <f t="shared" si="5"/>
        <v>4.4600000000000001E-2</v>
      </c>
    </row>
    <row r="108" spans="1:6">
      <c r="A108">
        <f t="shared" si="3"/>
        <v>6</v>
      </c>
      <c r="B108" t="str">
        <f t="shared" si="4"/>
        <v>62015</v>
      </c>
      <c r="C108" s="29">
        <v>42156</v>
      </c>
      <c r="D108" s="25">
        <v>201506</v>
      </c>
      <c r="E108" s="26">
        <v>4.42</v>
      </c>
      <c r="F108">
        <f t="shared" si="5"/>
        <v>4.4199999999999996E-2</v>
      </c>
    </row>
    <row r="109" spans="1:6">
      <c r="A109">
        <f t="shared" si="3"/>
        <v>5</v>
      </c>
      <c r="B109" t="str">
        <f t="shared" si="4"/>
        <v>52015</v>
      </c>
      <c r="C109" s="29">
        <v>42125</v>
      </c>
      <c r="D109" s="27">
        <v>201505</v>
      </c>
      <c r="E109" s="28">
        <v>4.41</v>
      </c>
      <c r="F109">
        <f t="shared" si="5"/>
        <v>4.41E-2</v>
      </c>
    </row>
    <row r="110" spans="1:6">
      <c r="A110">
        <f t="shared" si="3"/>
        <v>4</v>
      </c>
      <c r="B110" t="str">
        <f t="shared" si="4"/>
        <v>42015</v>
      </c>
      <c r="C110" s="29">
        <v>42095</v>
      </c>
      <c r="D110" s="25">
        <v>201504</v>
      </c>
      <c r="E110" s="26">
        <v>4.6399999999999997</v>
      </c>
      <c r="F110">
        <f t="shared" si="5"/>
        <v>4.6399999999999997E-2</v>
      </c>
    </row>
    <row r="111" spans="1:6">
      <c r="A111">
        <f t="shared" si="3"/>
        <v>3</v>
      </c>
      <c r="B111" t="str">
        <f t="shared" si="4"/>
        <v>32015</v>
      </c>
      <c r="C111" s="29">
        <v>42064</v>
      </c>
      <c r="D111" s="27">
        <v>201503</v>
      </c>
      <c r="E111" s="28">
        <v>4.5599999999999996</v>
      </c>
      <c r="F111">
        <f t="shared" si="5"/>
        <v>4.5599999999999995E-2</v>
      </c>
    </row>
    <row r="112" spans="1:6">
      <c r="A112">
        <f t="shared" si="3"/>
        <v>2</v>
      </c>
      <c r="B112" t="str">
        <f t="shared" si="4"/>
        <v>22015</v>
      </c>
      <c r="C112" s="29">
        <v>42036</v>
      </c>
      <c r="D112" s="25">
        <v>201502</v>
      </c>
      <c r="E112" s="26">
        <v>4.3600000000000003</v>
      </c>
      <c r="F112">
        <f t="shared" si="5"/>
        <v>4.36E-2</v>
      </c>
    </row>
    <row r="113" spans="1:6">
      <c r="A113">
        <f t="shared" si="3"/>
        <v>1</v>
      </c>
      <c r="B113" t="str">
        <f t="shared" si="4"/>
        <v>12015</v>
      </c>
      <c r="C113" s="29">
        <v>42005</v>
      </c>
      <c r="D113" s="27">
        <v>201501</v>
      </c>
      <c r="E113" s="28">
        <v>3.82</v>
      </c>
      <c r="F113">
        <f t="shared" si="5"/>
        <v>3.8199999999999998E-2</v>
      </c>
    </row>
    <row r="114" spans="1:6">
      <c r="A114">
        <f t="shared" si="3"/>
        <v>12</v>
      </c>
      <c r="B114" t="str">
        <f t="shared" si="4"/>
        <v>122014</v>
      </c>
      <c r="C114" s="29">
        <v>41974</v>
      </c>
      <c r="D114" s="25">
        <v>201412</v>
      </c>
      <c r="E114" s="26">
        <v>3.66</v>
      </c>
      <c r="F114">
        <f t="shared" si="5"/>
        <v>3.6600000000000001E-2</v>
      </c>
    </row>
    <row r="115" spans="1:6">
      <c r="A115">
        <f t="shared" si="3"/>
        <v>11</v>
      </c>
      <c r="B115" t="str">
        <f t="shared" si="4"/>
        <v>112014</v>
      </c>
      <c r="C115" s="29">
        <v>41944</v>
      </c>
      <c r="D115" s="27">
        <v>201411</v>
      </c>
      <c r="E115" s="28">
        <v>3.65</v>
      </c>
      <c r="F115">
        <f t="shared" si="5"/>
        <v>3.6499999999999998E-2</v>
      </c>
    </row>
    <row r="116" spans="1:6">
      <c r="A116">
        <f t="shared" si="3"/>
        <v>10</v>
      </c>
      <c r="B116" t="str">
        <f t="shared" si="4"/>
        <v>102014</v>
      </c>
      <c r="C116" s="29">
        <v>41913</v>
      </c>
      <c r="D116" s="25">
        <v>201410</v>
      </c>
      <c r="E116" s="26">
        <v>3.29</v>
      </c>
      <c r="F116">
        <f t="shared" si="5"/>
        <v>3.2899999999999999E-2</v>
      </c>
    </row>
    <row r="117" spans="1:6">
      <c r="A117">
        <f t="shared" si="3"/>
        <v>9</v>
      </c>
      <c r="B117" t="str">
        <f t="shared" si="4"/>
        <v>92014</v>
      </c>
      <c r="C117" s="29">
        <v>41883</v>
      </c>
      <c r="D117" s="27">
        <v>201409</v>
      </c>
      <c r="E117" s="28">
        <v>2.86</v>
      </c>
      <c r="F117">
        <f t="shared" si="5"/>
        <v>2.86E-2</v>
      </c>
    </row>
    <row r="118" spans="1:6">
      <c r="A118">
        <f t="shared" si="3"/>
        <v>8</v>
      </c>
      <c r="B118" t="str">
        <f t="shared" si="4"/>
        <v>82014</v>
      </c>
      <c r="C118" s="29">
        <v>41852</v>
      </c>
      <c r="D118" s="25">
        <v>201408</v>
      </c>
      <c r="E118" s="26">
        <v>3.02</v>
      </c>
      <c r="F118">
        <f t="shared" si="5"/>
        <v>3.0200000000000001E-2</v>
      </c>
    </row>
    <row r="119" spans="1:6">
      <c r="A119">
        <f t="shared" si="3"/>
        <v>7</v>
      </c>
      <c r="B119" t="str">
        <f t="shared" si="4"/>
        <v>72014</v>
      </c>
      <c r="C119" s="29">
        <v>41821</v>
      </c>
      <c r="D119" s="27">
        <v>201407</v>
      </c>
      <c r="E119" s="28">
        <v>2.89</v>
      </c>
      <c r="F119">
        <f t="shared" si="5"/>
        <v>2.8900000000000002E-2</v>
      </c>
    </row>
    <row r="120" spans="1:6">
      <c r="A120">
        <f t="shared" si="3"/>
        <v>6</v>
      </c>
      <c r="B120" t="str">
        <f t="shared" si="4"/>
        <v>62014</v>
      </c>
      <c r="C120" s="29">
        <v>41791</v>
      </c>
      <c r="D120" s="25">
        <v>201406</v>
      </c>
      <c r="E120" s="26">
        <v>2.79</v>
      </c>
      <c r="F120">
        <f t="shared" si="5"/>
        <v>2.7900000000000001E-2</v>
      </c>
    </row>
    <row r="121" spans="1:6">
      <c r="A121">
        <f t="shared" si="3"/>
        <v>5</v>
      </c>
      <c r="B121" t="str">
        <f t="shared" si="4"/>
        <v>52014</v>
      </c>
      <c r="C121" s="29">
        <v>41760</v>
      </c>
      <c r="D121" s="27">
        <v>201405</v>
      </c>
      <c r="E121" s="28">
        <v>2.93</v>
      </c>
      <c r="F121">
        <f t="shared" si="5"/>
        <v>2.9300000000000003E-2</v>
      </c>
    </row>
    <row r="122" spans="1:6">
      <c r="A122">
        <f t="shared" si="3"/>
        <v>4</v>
      </c>
      <c r="B122" t="str">
        <f t="shared" si="4"/>
        <v>42014</v>
      </c>
      <c r="C122" s="29">
        <v>41730</v>
      </c>
      <c r="D122" s="25">
        <v>201404</v>
      </c>
      <c r="E122" s="26">
        <v>2.72</v>
      </c>
      <c r="F122">
        <f t="shared" si="5"/>
        <v>2.7200000000000002E-2</v>
      </c>
    </row>
    <row r="123" spans="1:6">
      <c r="A123">
        <f t="shared" si="3"/>
        <v>3</v>
      </c>
      <c r="B123" t="str">
        <f t="shared" si="4"/>
        <v>32014</v>
      </c>
      <c r="C123" s="29">
        <v>41699</v>
      </c>
      <c r="D123" s="27">
        <v>201403</v>
      </c>
      <c r="E123" s="28">
        <v>2.5099999999999998</v>
      </c>
      <c r="F123">
        <f t="shared" si="5"/>
        <v>2.5099999999999997E-2</v>
      </c>
    </row>
    <row r="124" spans="1:6">
      <c r="A124">
        <f t="shared" si="3"/>
        <v>2</v>
      </c>
      <c r="B124" t="str">
        <f t="shared" si="4"/>
        <v>22014</v>
      </c>
      <c r="C124" s="29">
        <v>41671</v>
      </c>
      <c r="D124" s="25">
        <v>201402</v>
      </c>
      <c r="E124" s="26">
        <v>2.3199999999999998</v>
      </c>
      <c r="F124">
        <f t="shared" si="5"/>
        <v>2.3199999999999998E-2</v>
      </c>
    </row>
    <row r="125" spans="1:6">
      <c r="A125">
        <f t="shared" si="3"/>
        <v>1</v>
      </c>
      <c r="B125" t="str">
        <f t="shared" si="4"/>
        <v>12014</v>
      </c>
      <c r="C125" s="29">
        <v>41640</v>
      </c>
      <c r="D125" s="27">
        <v>201401</v>
      </c>
      <c r="E125" s="28">
        <v>2.13</v>
      </c>
      <c r="F125">
        <f t="shared" si="5"/>
        <v>2.1299999999999999E-2</v>
      </c>
    </row>
    <row r="126" spans="1:6">
      <c r="A126">
        <f t="shared" si="3"/>
        <v>12</v>
      </c>
      <c r="B126" t="str">
        <f t="shared" si="4"/>
        <v>122013</v>
      </c>
      <c r="C126" s="29">
        <v>41609</v>
      </c>
      <c r="D126" s="25">
        <v>201312</v>
      </c>
      <c r="E126" s="26">
        <v>1.94</v>
      </c>
      <c r="F126">
        <f t="shared" si="5"/>
        <v>1.9400000000000001E-2</v>
      </c>
    </row>
    <row r="127" spans="1:6">
      <c r="A127">
        <f t="shared" si="3"/>
        <v>11</v>
      </c>
      <c r="B127" t="str">
        <f t="shared" si="4"/>
        <v>112013</v>
      </c>
      <c r="C127" s="29">
        <v>41579</v>
      </c>
      <c r="D127" s="27">
        <v>201311</v>
      </c>
      <c r="E127" s="28">
        <v>1.76</v>
      </c>
      <c r="F127">
        <f t="shared" si="5"/>
        <v>1.7600000000000001E-2</v>
      </c>
    </row>
    <row r="128" spans="1:6">
      <c r="A128">
        <f t="shared" si="3"/>
        <v>10</v>
      </c>
      <c r="B128" t="str">
        <f t="shared" si="4"/>
        <v>102013</v>
      </c>
      <c r="C128" s="29">
        <v>41548</v>
      </c>
      <c r="D128" s="25">
        <v>201310</v>
      </c>
      <c r="E128" s="26">
        <v>1.84</v>
      </c>
      <c r="F128">
        <f t="shared" si="5"/>
        <v>1.84E-2</v>
      </c>
    </row>
    <row r="129" spans="1:6">
      <c r="A129">
        <f t="shared" si="3"/>
        <v>9</v>
      </c>
      <c r="B129" t="str">
        <f t="shared" si="4"/>
        <v>92013</v>
      </c>
      <c r="C129" s="29">
        <v>41518</v>
      </c>
      <c r="D129" s="27">
        <v>201309</v>
      </c>
      <c r="E129" s="28">
        <v>2.27</v>
      </c>
      <c r="F129">
        <f t="shared" si="5"/>
        <v>2.2700000000000001E-2</v>
      </c>
    </row>
    <row r="130" spans="1:6">
      <c r="A130">
        <f t="shared" si="3"/>
        <v>8</v>
      </c>
      <c r="B130" t="str">
        <f t="shared" si="4"/>
        <v>82013</v>
      </c>
      <c r="C130" s="29">
        <v>41487</v>
      </c>
      <c r="D130" s="25">
        <v>201308</v>
      </c>
      <c r="E130" s="26">
        <v>2.27</v>
      </c>
      <c r="F130">
        <f t="shared" si="5"/>
        <v>2.2700000000000001E-2</v>
      </c>
    </row>
    <row r="131" spans="1:6">
      <c r="A131">
        <f t="shared" ref="A131:A194" si="6">+MONTH(C131)</f>
        <v>7</v>
      </c>
      <c r="B131" t="str">
        <f t="shared" ref="B131:B194" si="7">+MONTH(C131)&amp;YEAR(C131)*1</f>
        <v>72013</v>
      </c>
      <c r="C131" s="29">
        <v>41456</v>
      </c>
      <c r="D131" s="27">
        <v>201307</v>
      </c>
      <c r="E131" s="28">
        <v>2.2200000000000002</v>
      </c>
      <c r="F131">
        <f t="shared" ref="F131:F194" si="8">+E131/100</f>
        <v>2.2200000000000001E-2</v>
      </c>
    </row>
    <row r="132" spans="1:6">
      <c r="A132">
        <f t="shared" si="6"/>
        <v>6</v>
      </c>
      <c r="B132" t="str">
        <f t="shared" si="7"/>
        <v>62013</v>
      </c>
      <c r="C132" s="29">
        <v>41426</v>
      </c>
      <c r="D132" s="25">
        <v>201306</v>
      </c>
      <c r="E132" s="26">
        <v>2.16</v>
      </c>
      <c r="F132">
        <f t="shared" si="8"/>
        <v>2.1600000000000001E-2</v>
      </c>
    </row>
    <row r="133" spans="1:6">
      <c r="A133">
        <f t="shared" si="6"/>
        <v>5</v>
      </c>
      <c r="B133" t="str">
        <f t="shared" si="7"/>
        <v>52013</v>
      </c>
      <c r="C133" s="29">
        <v>41395</v>
      </c>
      <c r="D133" s="27">
        <v>201305</v>
      </c>
      <c r="E133" s="28">
        <v>2</v>
      </c>
      <c r="F133">
        <f t="shared" si="8"/>
        <v>0.02</v>
      </c>
    </row>
    <row r="134" spans="1:6">
      <c r="A134">
        <f t="shared" si="6"/>
        <v>4</v>
      </c>
      <c r="B134" t="str">
        <f t="shared" si="7"/>
        <v>42013</v>
      </c>
      <c r="C134" s="29">
        <v>41365</v>
      </c>
      <c r="D134" s="25">
        <v>201304</v>
      </c>
      <c r="E134" s="26">
        <v>2.02</v>
      </c>
      <c r="F134">
        <f t="shared" si="8"/>
        <v>2.0199999999999999E-2</v>
      </c>
    </row>
    <row r="135" spans="1:6">
      <c r="A135">
        <f t="shared" si="6"/>
        <v>3</v>
      </c>
      <c r="B135" t="str">
        <f t="shared" si="7"/>
        <v>32013</v>
      </c>
      <c r="C135" s="29">
        <v>41334</v>
      </c>
      <c r="D135" s="27">
        <v>201303</v>
      </c>
      <c r="E135" s="28">
        <v>1.91</v>
      </c>
      <c r="F135">
        <f t="shared" si="8"/>
        <v>1.9099999999999999E-2</v>
      </c>
    </row>
    <row r="136" spans="1:6">
      <c r="A136">
        <f t="shared" si="6"/>
        <v>2</v>
      </c>
      <c r="B136" t="str">
        <f t="shared" si="7"/>
        <v>22013</v>
      </c>
      <c r="C136" s="29">
        <v>41306</v>
      </c>
      <c r="D136" s="25">
        <v>201302</v>
      </c>
      <c r="E136" s="26">
        <v>1.83</v>
      </c>
      <c r="F136">
        <f t="shared" si="8"/>
        <v>1.83E-2</v>
      </c>
    </row>
    <row r="137" spans="1:6">
      <c r="A137">
        <f t="shared" si="6"/>
        <v>1</v>
      </c>
      <c r="B137" t="str">
        <f t="shared" si="7"/>
        <v>12013</v>
      </c>
      <c r="C137" s="29">
        <v>41275</v>
      </c>
      <c r="D137" s="27">
        <v>201301</v>
      </c>
      <c r="E137" s="28">
        <v>2</v>
      </c>
      <c r="F137">
        <f t="shared" si="8"/>
        <v>0.02</v>
      </c>
    </row>
    <row r="138" spans="1:6">
      <c r="A138">
        <f t="shared" si="6"/>
        <v>12</v>
      </c>
      <c r="B138" t="str">
        <f t="shared" si="7"/>
        <v>122012</v>
      </c>
      <c r="C138" s="29">
        <v>41244</v>
      </c>
      <c r="D138" s="25">
        <v>201212</v>
      </c>
      <c r="E138" s="26">
        <v>2.44</v>
      </c>
      <c r="F138">
        <f t="shared" si="8"/>
        <v>2.4399999999999998E-2</v>
      </c>
    </row>
    <row r="139" spans="1:6">
      <c r="A139">
        <f t="shared" si="6"/>
        <v>11</v>
      </c>
      <c r="B139" t="str">
        <f t="shared" si="7"/>
        <v>112012</v>
      </c>
      <c r="C139" s="29">
        <v>41214</v>
      </c>
      <c r="D139" s="27">
        <v>201211</v>
      </c>
      <c r="E139" s="28">
        <v>2.77</v>
      </c>
      <c r="F139">
        <f t="shared" si="8"/>
        <v>2.7699999999999999E-2</v>
      </c>
    </row>
    <row r="140" spans="1:6">
      <c r="A140">
        <f t="shared" si="6"/>
        <v>10</v>
      </c>
      <c r="B140" t="str">
        <f t="shared" si="7"/>
        <v>102012</v>
      </c>
      <c r="C140" s="29">
        <v>41183</v>
      </c>
      <c r="D140" s="25">
        <v>201210</v>
      </c>
      <c r="E140" s="26">
        <v>3.06</v>
      </c>
      <c r="F140">
        <f t="shared" si="8"/>
        <v>3.0600000000000002E-2</v>
      </c>
    </row>
    <row r="141" spans="1:6">
      <c r="A141">
        <f t="shared" si="6"/>
        <v>9</v>
      </c>
      <c r="B141" t="str">
        <f t="shared" si="7"/>
        <v>92012</v>
      </c>
      <c r="C141" s="29">
        <v>41153</v>
      </c>
      <c r="D141" s="27">
        <v>201209</v>
      </c>
      <c r="E141" s="28">
        <v>3.08</v>
      </c>
      <c r="F141">
        <f t="shared" si="8"/>
        <v>3.0800000000000001E-2</v>
      </c>
    </row>
    <row r="142" spans="1:6">
      <c r="A142">
        <f t="shared" si="6"/>
        <v>8</v>
      </c>
      <c r="B142" t="str">
        <f t="shared" si="7"/>
        <v>82012</v>
      </c>
      <c r="C142" s="29">
        <v>41122</v>
      </c>
      <c r="D142" s="25">
        <v>201208</v>
      </c>
      <c r="E142" s="26">
        <v>3.11</v>
      </c>
      <c r="F142">
        <f t="shared" si="8"/>
        <v>3.1099999999999999E-2</v>
      </c>
    </row>
    <row r="143" spans="1:6">
      <c r="A143">
        <f t="shared" si="6"/>
        <v>7</v>
      </c>
      <c r="B143" t="str">
        <f t="shared" si="7"/>
        <v>72012</v>
      </c>
      <c r="C143" s="29">
        <v>41091</v>
      </c>
      <c r="D143" s="27">
        <v>201207</v>
      </c>
      <c r="E143" s="28">
        <v>3.03</v>
      </c>
      <c r="F143">
        <f t="shared" si="8"/>
        <v>3.0299999999999997E-2</v>
      </c>
    </row>
    <row r="144" spans="1:6">
      <c r="A144">
        <f t="shared" si="6"/>
        <v>6</v>
      </c>
      <c r="B144" t="str">
        <f t="shared" si="7"/>
        <v>62012</v>
      </c>
      <c r="C144" s="29">
        <v>41061</v>
      </c>
      <c r="D144" s="25">
        <v>201206</v>
      </c>
      <c r="E144" s="26">
        <v>3.2</v>
      </c>
      <c r="F144">
        <f t="shared" si="8"/>
        <v>3.2000000000000001E-2</v>
      </c>
    </row>
    <row r="145" spans="1:6">
      <c r="A145">
        <f t="shared" si="6"/>
        <v>5</v>
      </c>
      <c r="B145" t="str">
        <f t="shared" si="7"/>
        <v>52012</v>
      </c>
      <c r="C145" s="29">
        <v>41030</v>
      </c>
      <c r="D145" s="27">
        <v>201205</v>
      </c>
      <c r="E145" s="28">
        <v>3.44</v>
      </c>
      <c r="F145">
        <f t="shared" si="8"/>
        <v>3.44E-2</v>
      </c>
    </row>
    <row r="146" spans="1:6">
      <c r="A146">
        <f t="shared" si="6"/>
        <v>4</v>
      </c>
      <c r="B146" t="str">
        <f t="shared" si="7"/>
        <v>42012</v>
      </c>
      <c r="C146" s="29">
        <v>41000</v>
      </c>
      <c r="D146" s="25">
        <v>201204</v>
      </c>
      <c r="E146" s="26">
        <v>3.43</v>
      </c>
      <c r="F146">
        <f t="shared" si="8"/>
        <v>3.4300000000000004E-2</v>
      </c>
    </row>
    <row r="147" spans="1:6">
      <c r="A147">
        <f t="shared" si="6"/>
        <v>3</v>
      </c>
      <c r="B147" t="str">
        <f t="shared" si="7"/>
        <v>32012</v>
      </c>
      <c r="C147" s="29">
        <v>40969</v>
      </c>
      <c r="D147" s="27">
        <v>201203</v>
      </c>
      <c r="E147" s="28">
        <v>3.4</v>
      </c>
      <c r="F147">
        <f t="shared" si="8"/>
        <v>3.4000000000000002E-2</v>
      </c>
    </row>
    <row r="148" spans="1:6">
      <c r="A148">
        <f t="shared" si="6"/>
        <v>2</v>
      </c>
      <c r="B148" t="str">
        <f t="shared" si="7"/>
        <v>22012</v>
      </c>
      <c r="C148" s="29">
        <v>40940</v>
      </c>
      <c r="D148" s="25">
        <v>201202</v>
      </c>
      <c r="E148" s="26">
        <v>3.55</v>
      </c>
      <c r="F148">
        <f t="shared" si="8"/>
        <v>3.5499999999999997E-2</v>
      </c>
    </row>
    <row r="149" spans="1:6">
      <c r="A149">
        <f t="shared" si="6"/>
        <v>1</v>
      </c>
      <c r="B149" t="str">
        <f t="shared" si="7"/>
        <v>12012</v>
      </c>
      <c r="C149" s="29">
        <v>40909</v>
      </c>
      <c r="D149" s="27">
        <v>201201</v>
      </c>
      <c r="E149" s="28">
        <v>3.54</v>
      </c>
      <c r="F149">
        <f t="shared" si="8"/>
        <v>3.5400000000000001E-2</v>
      </c>
    </row>
    <row r="150" spans="1:6">
      <c r="A150">
        <f t="shared" si="6"/>
        <v>12</v>
      </c>
      <c r="B150" t="str">
        <f t="shared" si="7"/>
        <v>122011</v>
      </c>
      <c r="C150" s="29">
        <v>40878</v>
      </c>
      <c r="D150" s="25">
        <v>201112</v>
      </c>
      <c r="E150" s="26">
        <v>3.73</v>
      </c>
      <c r="F150">
        <f t="shared" si="8"/>
        <v>3.73E-2</v>
      </c>
    </row>
    <row r="151" spans="1:6">
      <c r="A151">
        <f t="shared" si="6"/>
        <v>11</v>
      </c>
      <c r="B151" t="str">
        <f t="shared" si="7"/>
        <v>112011</v>
      </c>
      <c r="C151" s="29">
        <v>40848</v>
      </c>
      <c r="D151" s="27">
        <v>201111</v>
      </c>
      <c r="E151" s="28">
        <v>3.96</v>
      </c>
      <c r="F151">
        <f t="shared" si="8"/>
        <v>3.9599999999999996E-2</v>
      </c>
    </row>
    <row r="152" spans="1:6">
      <c r="A152">
        <f t="shared" si="6"/>
        <v>10</v>
      </c>
      <c r="B152" t="str">
        <f t="shared" si="7"/>
        <v>102011</v>
      </c>
      <c r="C152" s="29">
        <v>40817</v>
      </c>
      <c r="D152" s="25">
        <v>201110</v>
      </c>
      <c r="E152" s="26">
        <v>4.0199999999999996</v>
      </c>
      <c r="F152">
        <f t="shared" si="8"/>
        <v>4.0199999999999993E-2</v>
      </c>
    </row>
    <row r="153" spans="1:6">
      <c r="A153">
        <f t="shared" si="6"/>
        <v>9</v>
      </c>
      <c r="B153" t="str">
        <f t="shared" si="7"/>
        <v>92011</v>
      </c>
      <c r="C153" s="29">
        <v>40787</v>
      </c>
      <c r="D153" s="27">
        <v>201109</v>
      </c>
      <c r="E153" s="28">
        <v>3.73</v>
      </c>
      <c r="F153">
        <f t="shared" si="8"/>
        <v>3.73E-2</v>
      </c>
    </row>
    <row r="154" spans="1:6">
      <c r="A154">
        <f t="shared" si="6"/>
        <v>8</v>
      </c>
      <c r="B154" t="str">
        <f t="shared" si="7"/>
        <v>82011</v>
      </c>
      <c r="C154" s="29">
        <v>40756</v>
      </c>
      <c r="D154" s="25">
        <v>201108</v>
      </c>
      <c r="E154" s="26">
        <v>3.27</v>
      </c>
      <c r="F154">
        <f t="shared" si="8"/>
        <v>3.27E-2</v>
      </c>
    </row>
    <row r="155" spans="1:6">
      <c r="A155">
        <f t="shared" si="6"/>
        <v>7</v>
      </c>
      <c r="B155" t="str">
        <f t="shared" si="7"/>
        <v>72011</v>
      </c>
      <c r="C155" s="29">
        <v>40725</v>
      </c>
      <c r="D155" s="27">
        <v>201107</v>
      </c>
      <c r="E155" s="28">
        <v>3.42</v>
      </c>
      <c r="F155">
        <f t="shared" si="8"/>
        <v>3.4200000000000001E-2</v>
      </c>
    </row>
    <row r="156" spans="1:6">
      <c r="A156">
        <f t="shared" si="6"/>
        <v>6</v>
      </c>
      <c r="B156" t="str">
        <f t="shared" si="7"/>
        <v>62011</v>
      </c>
      <c r="C156" s="29">
        <v>40695</v>
      </c>
      <c r="D156" s="25">
        <v>201106</v>
      </c>
      <c r="E156" s="26">
        <v>3.23</v>
      </c>
      <c r="F156">
        <f t="shared" si="8"/>
        <v>3.2300000000000002E-2</v>
      </c>
    </row>
    <row r="157" spans="1:6">
      <c r="A157">
        <f t="shared" si="6"/>
        <v>5</v>
      </c>
      <c r="B157" t="str">
        <f t="shared" si="7"/>
        <v>52011</v>
      </c>
      <c r="C157" s="29">
        <v>40664</v>
      </c>
      <c r="D157" s="27">
        <v>201105</v>
      </c>
      <c r="E157" s="28">
        <v>3.02</v>
      </c>
      <c r="F157">
        <f t="shared" si="8"/>
        <v>3.0200000000000001E-2</v>
      </c>
    </row>
    <row r="158" spans="1:6">
      <c r="A158">
        <f t="shared" si="6"/>
        <v>4</v>
      </c>
      <c r="B158" t="str">
        <f t="shared" si="7"/>
        <v>42011</v>
      </c>
      <c r="C158" s="29">
        <v>40634</v>
      </c>
      <c r="D158" s="25">
        <v>201104</v>
      </c>
      <c r="E158" s="26">
        <v>2.84</v>
      </c>
      <c r="F158">
        <f t="shared" si="8"/>
        <v>2.8399999999999998E-2</v>
      </c>
    </row>
    <row r="159" spans="1:6">
      <c r="A159">
        <f t="shared" si="6"/>
        <v>3</v>
      </c>
      <c r="B159" t="str">
        <f t="shared" si="7"/>
        <v>32011</v>
      </c>
      <c r="C159" s="29">
        <v>40603</v>
      </c>
      <c r="D159" s="27">
        <v>201103</v>
      </c>
      <c r="E159" s="28">
        <v>3.19</v>
      </c>
      <c r="F159">
        <f t="shared" si="8"/>
        <v>3.1899999999999998E-2</v>
      </c>
    </row>
    <row r="160" spans="1:6">
      <c r="A160">
        <f t="shared" si="6"/>
        <v>2</v>
      </c>
      <c r="B160" t="str">
        <f t="shared" si="7"/>
        <v>22011</v>
      </c>
      <c r="C160" s="29">
        <v>40575</v>
      </c>
      <c r="D160" s="25">
        <v>201102</v>
      </c>
      <c r="E160" s="26">
        <v>3.17</v>
      </c>
      <c r="F160">
        <f t="shared" si="8"/>
        <v>3.1699999999999999E-2</v>
      </c>
    </row>
    <row r="161" spans="1:6">
      <c r="A161">
        <f t="shared" si="6"/>
        <v>1</v>
      </c>
      <c r="B161" t="str">
        <f t="shared" si="7"/>
        <v>12011</v>
      </c>
      <c r="C161" s="29">
        <v>40544</v>
      </c>
      <c r="D161" s="27">
        <v>201101</v>
      </c>
      <c r="E161" s="28">
        <v>3.4</v>
      </c>
      <c r="F161">
        <f t="shared" si="8"/>
        <v>3.4000000000000002E-2</v>
      </c>
    </row>
    <row r="162" spans="1:6">
      <c r="A162">
        <f t="shared" si="6"/>
        <v>12</v>
      </c>
      <c r="B162" t="str">
        <f t="shared" si="7"/>
        <v>122010</v>
      </c>
      <c r="C162" s="29">
        <v>40513</v>
      </c>
      <c r="D162" s="25">
        <v>201012</v>
      </c>
      <c r="E162" s="26">
        <v>3.17</v>
      </c>
      <c r="F162">
        <f t="shared" si="8"/>
        <v>3.1699999999999999E-2</v>
      </c>
    </row>
    <row r="163" spans="1:6">
      <c r="A163">
        <f t="shared" si="6"/>
        <v>11</v>
      </c>
      <c r="B163" t="str">
        <f t="shared" si="7"/>
        <v>112010</v>
      </c>
      <c r="C163" s="29">
        <v>40483</v>
      </c>
      <c r="D163" s="27">
        <v>201011</v>
      </c>
      <c r="E163" s="28">
        <v>2.59</v>
      </c>
      <c r="F163">
        <f t="shared" si="8"/>
        <v>2.5899999999999999E-2</v>
      </c>
    </row>
    <row r="164" spans="1:6">
      <c r="A164">
        <f t="shared" si="6"/>
        <v>10</v>
      </c>
      <c r="B164" t="str">
        <f t="shared" si="7"/>
        <v>102010</v>
      </c>
      <c r="C164" s="29">
        <v>40452</v>
      </c>
      <c r="D164" s="25">
        <v>201010</v>
      </c>
      <c r="E164" s="26">
        <v>2.33</v>
      </c>
      <c r="F164">
        <f t="shared" si="8"/>
        <v>2.3300000000000001E-2</v>
      </c>
    </row>
    <row r="165" spans="1:6">
      <c r="A165">
        <f t="shared" si="6"/>
        <v>9</v>
      </c>
      <c r="B165" t="str">
        <f t="shared" si="7"/>
        <v>92010</v>
      </c>
      <c r="C165" s="29">
        <v>40422</v>
      </c>
      <c r="D165" s="27">
        <v>201009</v>
      </c>
      <c r="E165" s="28">
        <v>2.2799999999999998</v>
      </c>
      <c r="F165">
        <f t="shared" si="8"/>
        <v>2.2799999999999997E-2</v>
      </c>
    </row>
    <row r="166" spans="1:6">
      <c r="A166">
        <f t="shared" si="6"/>
        <v>8</v>
      </c>
      <c r="B166" t="str">
        <f t="shared" si="7"/>
        <v>82010</v>
      </c>
      <c r="C166" s="29">
        <v>40391</v>
      </c>
      <c r="D166" s="25">
        <v>201008</v>
      </c>
      <c r="E166" s="26">
        <v>2.31</v>
      </c>
      <c r="F166">
        <f t="shared" si="8"/>
        <v>2.3099999999999999E-2</v>
      </c>
    </row>
    <row r="167" spans="1:6">
      <c r="A167">
        <f t="shared" si="6"/>
        <v>7</v>
      </c>
      <c r="B167" t="str">
        <f t="shared" si="7"/>
        <v>72010</v>
      </c>
      <c r="C167" s="29">
        <v>40360</v>
      </c>
      <c r="D167" s="27">
        <v>201007</v>
      </c>
      <c r="E167" s="28">
        <v>2.2400000000000002</v>
      </c>
      <c r="F167">
        <f t="shared" si="8"/>
        <v>2.2400000000000003E-2</v>
      </c>
    </row>
    <row r="168" spans="1:6">
      <c r="A168">
        <f t="shared" si="6"/>
        <v>6</v>
      </c>
      <c r="B168" t="str">
        <f t="shared" si="7"/>
        <v>62010</v>
      </c>
      <c r="C168" s="29">
        <v>40330</v>
      </c>
      <c r="D168" s="25">
        <v>201006</v>
      </c>
      <c r="E168" s="26">
        <v>2.25</v>
      </c>
      <c r="F168">
        <f t="shared" si="8"/>
        <v>2.2499999999999999E-2</v>
      </c>
    </row>
    <row r="169" spans="1:6">
      <c r="A169">
        <f t="shared" si="6"/>
        <v>5</v>
      </c>
      <c r="B169" t="str">
        <f t="shared" si="7"/>
        <v>52010</v>
      </c>
      <c r="C169" s="29">
        <v>40299</v>
      </c>
      <c r="D169" s="27">
        <v>201005</v>
      </c>
      <c r="E169" s="28">
        <v>2.0699999999999998</v>
      </c>
      <c r="F169">
        <f t="shared" si="8"/>
        <v>2.07E-2</v>
      </c>
    </row>
    <row r="170" spans="1:6">
      <c r="A170">
        <f t="shared" si="6"/>
        <v>4</v>
      </c>
      <c r="B170" t="str">
        <f t="shared" si="7"/>
        <v>42010</v>
      </c>
      <c r="C170" s="29">
        <v>40269</v>
      </c>
      <c r="D170" s="25">
        <v>201004</v>
      </c>
      <c r="E170" s="26">
        <v>1.98</v>
      </c>
      <c r="F170">
        <f t="shared" si="8"/>
        <v>1.9799999999999998E-2</v>
      </c>
    </row>
    <row r="171" spans="1:6">
      <c r="A171">
        <f t="shared" si="6"/>
        <v>3</v>
      </c>
      <c r="B171" t="str">
        <f t="shared" si="7"/>
        <v>32010</v>
      </c>
      <c r="C171" s="29">
        <v>40238</v>
      </c>
      <c r="D171" s="27">
        <v>201003</v>
      </c>
      <c r="E171" s="28">
        <v>1.84</v>
      </c>
      <c r="F171">
        <f t="shared" si="8"/>
        <v>1.84E-2</v>
      </c>
    </row>
    <row r="172" spans="1:6">
      <c r="A172">
        <f t="shared" si="6"/>
        <v>2</v>
      </c>
      <c r="B172" t="str">
        <f t="shared" si="7"/>
        <v>22010</v>
      </c>
      <c r="C172" s="29">
        <v>40210</v>
      </c>
      <c r="D172" s="25">
        <v>201002</v>
      </c>
      <c r="E172" s="26">
        <v>2.09</v>
      </c>
      <c r="F172">
        <f t="shared" si="8"/>
        <v>2.0899999999999998E-2</v>
      </c>
    </row>
    <row r="173" spans="1:6">
      <c r="A173">
        <f t="shared" si="6"/>
        <v>1</v>
      </c>
      <c r="B173" t="str">
        <f t="shared" si="7"/>
        <v>12010</v>
      </c>
      <c r="C173" s="29">
        <v>40179</v>
      </c>
      <c r="D173" s="27">
        <v>201001</v>
      </c>
      <c r="E173" s="28">
        <v>2.1</v>
      </c>
      <c r="F173">
        <f t="shared" si="8"/>
        <v>2.1000000000000001E-2</v>
      </c>
    </row>
    <row r="174" spans="1:6">
      <c r="A174">
        <f t="shared" si="6"/>
        <v>12</v>
      </c>
      <c r="B174" t="str">
        <f t="shared" si="7"/>
        <v>122009</v>
      </c>
      <c r="C174" s="29">
        <v>40148</v>
      </c>
      <c r="D174" s="25">
        <v>200912</v>
      </c>
      <c r="E174" s="26">
        <v>2</v>
      </c>
      <c r="F174">
        <f t="shared" si="8"/>
        <v>0.02</v>
      </c>
    </row>
    <row r="175" spans="1:6">
      <c r="A175">
        <f t="shared" si="6"/>
        <v>11</v>
      </c>
      <c r="B175" t="str">
        <f t="shared" si="7"/>
        <v>112009</v>
      </c>
      <c r="C175" s="29">
        <v>40118</v>
      </c>
      <c r="D175" s="27">
        <v>200911</v>
      </c>
      <c r="E175" s="28">
        <v>2.37</v>
      </c>
      <c r="F175">
        <f t="shared" si="8"/>
        <v>2.3700000000000002E-2</v>
      </c>
    </row>
    <row r="176" spans="1:6">
      <c r="A176">
        <f t="shared" si="6"/>
        <v>10</v>
      </c>
      <c r="B176" t="str">
        <f t="shared" si="7"/>
        <v>102009</v>
      </c>
      <c r="C176" s="29">
        <v>40087</v>
      </c>
      <c r="D176" s="25">
        <v>200910</v>
      </c>
      <c r="E176" s="26">
        <v>2.72</v>
      </c>
      <c r="F176">
        <f t="shared" si="8"/>
        <v>2.7200000000000002E-2</v>
      </c>
    </row>
    <row r="177" spans="1:6">
      <c r="A177">
        <f t="shared" si="6"/>
        <v>9</v>
      </c>
      <c r="B177" t="str">
        <f t="shared" si="7"/>
        <v>92009</v>
      </c>
      <c r="C177" s="29">
        <v>40057</v>
      </c>
      <c r="D177" s="27">
        <v>200909</v>
      </c>
      <c r="E177" s="28">
        <v>3.21</v>
      </c>
      <c r="F177">
        <f t="shared" si="8"/>
        <v>3.2099999999999997E-2</v>
      </c>
    </row>
    <row r="178" spans="1:6">
      <c r="A178">
        <f t="shared" si="6"/>
        <v>8</v>
      </c>
      <c r="B178" t="str">
        <f t="shared" si="7"/>
        <v>82009</v>
      </c>
      <c r="C178" s="29">
        <v>40026</v>
      </c>
      <c r="D178" s="25">
        <v>200908</v>
      </c>
      <c r="E178" s="26">
        <v>3.13</v>
      </c>
      <c r="F178">
        <f t="shared" si="8"/>
        <v>3.1300000000000001E-2</v>
      </c>
    </row>
    <row r="179" spans="1:6">
      <c r="A179">
        <f t="shared" si="6"/>
        <v>7</v>
      </c>
      <c r="B179" t="str">
        <f t="shared" si="7"/>
        <v>72009</v>
      </c>
      <c r="C179" s="29">
        <v>39995</v>
      </c>
      <c r="D179" s="27">
        <v>200907</v>
      </c>
      <c r="E179" s="28">
        <v>3.28</v>
      </c>
      <c r="F179">
        <f t="shared" si="8"/>
        <v>3.2799999999999996E-2</v>
      </c>
    </row>
    <row r="180" spans="1:6">
      <c r="A180">
        <f t="shared" si="6"/>
        <v>6</v>
      </c>
      <c r="B180" t="str">
        <f t="shared" si="7"/>
        <v>62009</v>
      </c>
      <c r="C180" s="29">
        <v>39965</v>
      </c>
      <c r="D180" s="25">
        <v>200906</v>
      </c>
      <c r="E180" s="26">
        <v>3.81</v>
      </c>
      <c r="F180">
        <f t="shared" si="8"/>
        <v>3.8100000000000002E-2</v>
      </c>
    </row>
    <row r="181" spans="1:6">
      <c r="A181">
        <f t="shared" si="6"/>
        <v>5</v>
      </c>
      <c r="B181" t="str">
        <f t="shared" si="7"/>
        <v>52009</v>
      </c>
      <c r="C181" s="29">
        <v>39934</v>
      </c>
      <c r="D181" s="27">
        <v>200905</v>
      </c>
      <c r="E181" s="28">
        <v>4.7699999999999996</v>
      </c>
      <c r="F181">
        <f t="shared" si="8"/>
        <v>4.7699999999999992E-2</v>
      </c>
    </row>
    <row r="182" spans="1:6">
      <c r="A182">
        <f t="shared" si="6"/>
        <v>4</v>
      </c>
      <c r="B182" t="str">
        <f t="shared" si="7"/>
        <v>42009</v>
      </c>
      <c r="C182" s="29">
        <v>39904</v>
      </c>
      <c r="D182" s="25">
        <v>200904</v>
      </c>
      <c r="E182" s="26">
        <v>5.73</v>
      </c>
      <c r="F182">
        <f t="shared" si="8"/>
        <v>5.7300000000000004E-2</v>
      </c>
    </row>
    <row r="183" spans="1:6">
      <c r="A183">
        <f t="shared" si="6"/>
        <v>3</v>
      </c>
      <c r="B183" t="str">
        <f t="shared" si="7"/>
        <v>32009</v>
      </c>
      <c r="C183" s="29">
        <v>39873</v>
      </c>
      <c r="D183" s="27">
        <v>200903</v>
      </c>
      <c r="E183" s="28">
        <v>6.14</v>
      </c>
      <c r="F183">
        <f t="shared" si="8"/>
        <v>6.1399999999999996E-2</v>
      </c>
    </row>
    <row r="184" spans="1:6">
      <c r="A184">
        <f t="shared" si="6"/>
        <v>2</v>
      </c>
      <c r="B184" t="str">
        <f t="shared" si="7"/>
        <v>22009</v>
      </c>
      <c r="C184" s="29">
        <v>39845</v>
      </c>
      <c r="D184" s="25">
        <v>200902</v>
      </c>
      <c r="E184" s="26">
        <v>6.47</v>
      </c>
      <c r="F184">
        <f t="shared" si="8"/>
        <v>6.4699999999999994E-2</v>
      </c>
    </row>
    <row r="185" spans="1:6">
      <c r="A185">
        <f t="shared" si="6"/>
        <v>1</v>
      </c>
      <c r="B185" t="str">
        <f t="shared" si="7"/>
        <v>12009</v>
      </c>
      <c r="C185" s="29">
        <v>39814</v>
      </c>
      <c r="D185" s="27">
        <v>200901</v>
      </c>
      <c r="E185" s="28">
        <v>7.18</v>
      </c>
      <c r="F185">
        <f t="shared" si="8"/>
        <v>7.1800000000000003E-2</v>
      </c>
    </row>
    <row r="186" spans="1:6">
      <c r="A186">
        <f t="shared" si="6"/>
        <v>12</v>
      </c>
      <c r="B186" t="str">
        <f t="shared" si="7"/>
        <v>122008</v>
      </c>
      <c r="C186" s="29">
        <v>39783</v>
      </c>
      <c r="D186" s="25">
        <v>200812</v>
      </c>
      <c r="E186" s="26">
        <v>7.67</v>
      </c>
      <c r="F186">
        <f t="shared" si="8"/>
        <v>7.6700000000000004E-2</v>
      </c>
    </row>
    <row r="187" spans="1:6">
      <c r="A187">
        <f t="shared" si="6"/>
        <v>11</v>
      </c>
      <c r="B187" t="str">
        <f t="shared" si="7"/>
        <v>112008</v>
      </c>
      <c r="C187" s="29">
        <v>39753</v>
      </c>
      <c r="D187" s="27">
        <v>200811</v>
      </c>
      <c r="E187" s="28">
        <v>7.73</v>
      </c>
      <c r="F187">
        <f t="shared" si="8"/>
        <v>7.7300000000000008E-2</v>
      </c>
    </row>
    <row r="188" spans="1:6">
      <c r="A188">
        <f t="shared" si="6"/>
        <v>10</v>
      </c>
      <c r="B188" t="str">
        <f t="shared" si="7"/>
        <v>102008</v>
      </c>
      <c r="C188" s="29">
        <v>39722</v>
      </c>
      <c r="D188" s="25">
        <v>200810</v>
      </c>
      <c r="E188" s="26">
        <v>7.94</v>
      </c>
      <c r="F188">
        <f t="shared" si="8"/>
        <v>7.9399999999999998E-2</v>
      </c>
    </row>
    <row r="189" spans="1:6">
      <c r="A189">
        <f t="shared" si="6"/>
        <v>9</v>
      </c>
      <c r="B189" t="str">
        <f t="shared" si="7"/>
        <v>92008</v>
      </c>
      <c r="C189" s="29">
        <v>39692</v>
      </c>
      <c r="D189" s="27">
        <v>200809</v>
      </c>
      <c r="E189" s="28">
        <v>7.57</v>
      </c>
      <c r="F189">
        <f t="shared" si="8"/>
        <v>7.5700000000000003E-2</v>
      </c>
    </row>
    <row r="190" spans="1:6">
      <c r="A190">
        <f t="shared" si="6"/>
        <v>8</v>
      </c>
      <c r="B190" t="str">
        <f t="shared" si="7"/>
        <v>82008</v>
      </c>
      <c r="C190" s="29">
        <v>39661</v>
      </c>
      <c r="D190" s="25">
        <v>200808</v>
      </c>
      <c r="E190" s="26">
        <v>7.87</v>
      </c>
      <c r="F190">
        <f t="shared" si="8"/>
        <v>7.8700000000000006E-2</v>
      </c>
    </row>
    <row r="191" spans="1:6">
      <c r="A191">
        <f t="shared" si="6"/>
        <v>7</v>
      </c>
      <c r="B191" t="str">
        <f t="shared" si="7"/>
        <v>72008</v>
      </c>
      <c r="C191" s="29">
        <v>39630</v>
      </c>
      <c r="D191" s="27">
        <v>200807</v>
      </c>
      <c r="E191" s="28">
        <v>7.52</v>
      </c>
      <c r="F191">
        <f t="shared" si="8"/>
        <v>7.5199999999999989E-2</v>
      </c>
    </row>
    <row r="192" spans="1:6">
      <c r="A192">
        <f t="shared" si="6"/>
        <v>6</v>
      </c>
      <c r="B192" t="str">
        <f t="shared" si="7"/>
        <v>62008</v>
      </c>
      <c r="C192" s="29">
        <v>39600</v>
      </c>
      <c r="D192" s="25">
        <v>200806</v>
      </c>
      <c r="E192" s="26">
        <v>7.18</v>
      </c>
      <c r="F192">
        <f t="shared" si="8"/>
        <v>7.1800000000000003E-2</v>
      </c>
    </row>
    <row r="193" spans="1:6">
      <c r="A193">
        <f t="shared" si="6"/>
        <v>5</v>
      </c>
      <c r="B193" t="str">
        <f t="shared" si="7"/>
        <v>52008</v>
      </c>
      <c r="C193" s="29">
        <v>39569</v>
      </c>
      <c r="D193" s="27">
        <v>200805</v>
      </c>
      <c r="E193" s="28">
        <v>6.39</v>
      </c>
      <c r="F193">
        <f t="shared" si="8"/>
        <v>6.3899999999999998E-2</v>
      </c>
    </row>
    <row r="194" spans="1:6">
      <c r="A194">
        <f t="shared" si="6"/>
        <v>4</v>
      </c>
      <c r="B194" t="str">
        <f t="shared" si="7"/>
        <v>42008</v>
      </c>
      <c r="C194" s="29">
        <v>39539</v>
      </c>
      <c r="D194" s="25">
        <v>200804</v>
      </c>
      <c r="E194" s="26">
        <v>5.73</v>
      </c>
      <c r="F194">
        <f t="shared" si="8"/>
        <v>5.7300000000000004E-2</v>
      </c>
    </row>
    <row r="195" spans="1:6">
      <c r="A195">
        <f t="shared" ref="A195:A258" si="9">+MONTH(C195)</f>
        <v>3</v>
      </c>
      <c r="B195" t="str">
        <f t="shared" ref="B195:B258" si="10">+MONTH(C195)&amp;YEAR(C195)*1</f>
        <v>32008</v>
      </c>
      <c r="C195" s="29">
        <v>39508</v>
      </c>
      <c r="D195" s="27">
        <v>200803</v>
      </c>
      <c r="E195" s="28">
        <v>5.93</v>
      </c>
      <c r="F195">
        <f t="shared" ref="F195:F258" si="11">+E195/100</f>
        <v>5.9299999999999999E-2</v>
      </c>
    </row>
    <row r="196" spans="1:6">
      <c r="A196">
        <f t="shared" si="9"/>
        <v>2</v>
      </c>
      <c r="B196" t="str">
        <f t="shared" si="10"/>
        <v>22008</v>
      </c>
      <c r="C196" s="29">
        <v>39479</v>
      </c>
      <c r="D196" s="25">
        <v>200802</v>
      </c>
      <c r="E196" s="26">
        <v>6.35</v>
      </c>
      <c r="F196">
        <f t="shared" si="11"/>
        <v>6.3500000000000001E-2</v>
      </c>
    </row>
    <row r="197" spans="1:6">
      <c r="A197">
        <f t="shared" si="9"/>
        <v>1</v>
      </c>
      <c r="B197" t="str">
        <f t="shared" si="10"/>
        <v>12008</v>
      </c>
      <c r="C197" s="29">
        <v>39448</v>
      </c>
      <c r="D197" s="27">
        <v>200801</v>
      </c>
      <c r="E197" s="28">
        <v>6</v>
      </c>
      <c r="F197">
        <f t="shared" si="11"/>
        <v>0.06</v>
      </c>
    </row>
    <row r="198" spans="1:6">
      <c r="A198">
        <f t="shared" si="9"/>
        <v>12</v>
      </c>
      <c r="B198" t="str">
        <f t="shared" si="10"/>
        <v>122007</v>
      </c>
      <c r="C198" s="29">
        <v>39417</v>
      </c>
      <c r="D198" s="25">
        <v>200712</v>
      </c>
      <c r="E198" s="26">
        <v>5.69</v>
      </c>
      <c r="F198">
        <f t="shared" si="11"/>
        <v>5.6900000000000006E-2</v>
      </c>
    </row>
    <row r="199" spans="1:6">
      <c r="A199">
        <f t="shared" si="9"/>
        <v>11</v>
      </c>
      <c r="B199" t="str">
        <f t="shared" si="10"/>
        <v>112007</v>
      </c>
      <c r="C199" s="29">
        <v>39387</v>
      </c>
      <c r="D199" s="27">
        <v>200711</v>
      </c>
      <c r="E199" s="28">
        <v>5.41</v>
      </c>
      <c r="F199">
        <f t="shared" si="11"/>
        <v>5.4100000000000002E-2</v>
      </c>
    </row>
    <row r="200" spans="1:6">
      <c r="A200">
        <f t="shared" si="9"/>
        <v>10</v>
      </c>
      <c r="B200" t="str">
        <f t="shared" si="10"/>
        <v>102007</v>
      </c>
      <c r="C200" s="29">
        <v>39356</v>
      </c>
      <c r="D200" s="25">
        <v>200710</v>
      </c>
      <c r="E200" s="26">
        <v>5.16</v>
      </c>
      <c r="F200">
        <f t="shared" si="11"/>
        <v>5.16E-2</v>
      </c>
    </row>
    <row r="201" spans="1:6">
      <c r="A201">
        <f t="shared" si="9"/>
        <v>9</v>
      </c>
      <c r="B201" t="str">
        <f t="shared" si="10"/>
        <v>92007</v>
      </c>
      <c r="C201" s="29">
        <v>39326</v>
      </c>
      <c r="D201" s="27">
        <v>200709</v>
      </c>
      <c r="E201" s="28">
        <v>5.01</v>
      </c>
      <c r="F201">
        <f t="shared" si="11"/>
        <v>5.0099999999999999E-2</v>
      </c>
    </row>
    <row r="202" spans="1:6">
      <c r="A202">
        <f t="shared" si="9"/>
        <v>8</v>
      </c>
      <c r="B202" t="str">
        <f t="shared" si="10"/>
        <v>82007</v>
      </c>
      <c r="C202" s="29">
        <v>39295</v>
      </c>
      <c r="D202" s="25">
        <v>200708</v>
      </c>
      <c r="E202" s="26">
        <v>5.22</v>
      </c>
      <c r="F202">
        <f t="shared" si="11"/>
        <v>5.2199999999999996E-2</v>
      </c>
    </row>
    <row r="203" spans="1:6">
      <c r="A203">
        <f t="shared" si="9"/>
        <v>7</v>
      </c>
      <c r="B203" t="str">
        <f t="shared" si="10"/>
        <v>72007</v>
      </c>
      <c r="C203" s="29">
        <v>39264</v>
      </c>
      <c r="D203" s="27">
        <v>200707</v>
      </c>
      <c r="E203" s="28">
        <v>5.77</v>
      </c>
      <c r="F203">
        <f t="shared" si="11"/>
        <v>5.7699999999999994E-2</v>
      </c>
    </row>
    <row r="204" spans="1:6">
      <c r="A204">
        <f t="shared" si="9"/>
        <v>6</v>
      </c>
      <c r="B204" t="str">
        <f t="shared" si="10"/>
        <v>62007</v>
      </c>
      <c r="C204" s="29">
        <v>39234</v>
      </c>
      <c r="D204" s="25">
        <v>200706</v>
      </c>
      <c r="E204" s="26">
        <v>6.03</v>
      </c>
      <c r="F204">
        <f t="shared" si="11"/>
        <v>6.0299999999999999E-2</v>
      </c>
    </row>
    <row r="205" spans="1:6">
      <c r="A205">
        <f t="shared" si="9"/>
        <v>5</v>
      </c>
      <c r="B205" t="str">
        <f t="shared" si="10"/>
        <v>52007</v>
      </c>
      <c r="C205" s="29">
        <v>39203</v>
      </c>
      <c r="D205" s="27">
        <v>200705</v>
      </c>
      <c r="E205" s="28">
        <v>6.23</v>
      </c>
      <c r="F205">
        <f t="shared" si="11"/>
        <v>6.2300000000000001E-2</v>
      </c>
    </row>
    <row r="206" spans="1:6">
      <c r="A206">
        <f t="shared" si="9"/>
        <v>4</v>
      </c>
      <c r="B206" t="str">
        <f t="shared" si="10"/>
        <v>42007</v>
      </c>
      <c r="C206" s="29">
        <v>39173</v>
      </c>
      <c r="D206" s="25">
        <v>200704</v>
      </c>
      <c r="E206" s="26">
        <v>6.26</v>
      </c>
      <c r="F206">
        <f t="shared" si="11"/>
        <v>6.2600000000000003E-2</v>
      </c>
    </row>
    <row r="207" spans="1:6">
      <c r="A207">
        <f t="shared" si="9"/>
        <v>3</v>
      </c>
      <c r="B207" t="str">
        <f t="shared" si="10"/>
        <v>32007</v>
      </c>
      <c r="C207" s="29">
        <v>39142</v>
      </c>
      <c r="D207" s="27">
        <v>200703</v>
      </c>
      <c r="E207" s="28">
        <v>5.78</v>
      </c>
      <c r="F207">
        <f t="shared" si="11"/>
        <v>5.7800000000000004E-2</v>
      </c>
    </row>
    <row r="208" spans="1:6">
      <c r="A208">
        <f t="shared" si="9"/>
        <v>2</v>
      </c>
      <c r="B208" t="str">
        <f t="shared" si="10"/>
        <v>22007</v>
      </c>
      <c r="C208" s="29">
        <v>39114</v>
      </c>
      <c r="D208" s="25">
        <v>200702</v>
      </c>
      <c r="E208" s="26">
        <v>5.25</v>
      </c>
      <c r="F208">
        <f t="shared" si="11"/>
        <v>5.2499999999999998E-2</v>
      </c>
    </row>
    <row r="209" spans="1:6">
      <c r="A209">
        <f t="shared" si="9"/>
        <v>1</v>
      </c>
      <c r="B209" t="str">
        <f t="shared" si="10"/>
        <v>12007</v>
      </c>
      <c r="C209" s="29">
        <v>39083</v>
      </c>
      <c r="D209" s="27">
        <v>200701</v>
      </c>
      <c r="E209" s="28">
        <v>4.71</v>
      </c>
      <c r="F209">
        <f t="shared" si="11"/>
        <v>4.7100000000000003E-2</v>
      </c>
    </row>
    <row r="210" spans="1:6">
      <c r="A210">
        <f t="shared" si="9"/>
        <v>12</v>
      </c>
      <c r="B210" t="str">
        <f t="shared" si="10"/>
        <v>122006</v>
      </c>
      <c r="C210" s="29">
        <v>39052</v>
      </c>
      <c r="D210" s="25">
        <v>200612</v>
      </c>
      <c r="E210" s="26">
        <v>4.4800000000000004</v>
      </c>
      <c r="F210">
        <f t="shared" si="11"/>
        <v>4.4800000000000006E-2</v>
      </c>
    </row>
    <row r="211" spans="1:6">
      <c r="A211">
        <f t="shared" si="9"/>
        <v>11</v>
      </c>
      <c r="B211" t="str">
        <f t="shared" si="10"/>
        <v>112006</v>
      </c>
      <c r="C211" s="29">
        <v>39022</v>
      </c>
      <c r="D211" s="27">
        <v>200611</v>
      </c>
      <c r="E211" s="28">
        <v>4.3099999999999996</v>
      </c>
      <c r="F211">
        <f t="shared" si="11"/>
        <v>4.3099999999999999E-2</v>
      </c>
    </row>
    <row r="212" spans="1:6">
      <c r="A212">
        <f t="shared" si="9"/>
        <v>10</v>
      </c>
      <c r="B212" t="str">
        <f t="shared" si="10"/>
        <v>102006</v>
      </c>
      <c r="C212" s="29">
        <v>38991</v>
      </c>
      <c r="D212" s="25">
        <v>200610</v>
      </c>
      <c r="E212" s="26">
        <v>4.1900000000000004</v>
      </c>
      <c r="F212">
        <f t="shared" si="11"/>
        <v>4.1900000000000007E-2</v>
      </c>
    </row>
    <row r="213" spans="1:6">
      <c r="A213">
        <f t="shared" si="9"/>
        <v>9</v>
      </c>
      <c r="B213" t="str">
        <f t="shared" si="10"/>
        <v>92006</v>
      </c>
      <c r="C213" s="29">
        <v>38961</v>
      </c>
      <c r="D213" s="27">
        <v>200609</v>
      </c>
      <c r="E213" s="28">
        <v>4.58</v>
      </c>
      <c r="F213">
        <f t="shared" si="11"/>
        <v>4.58E-2</v>
      </c>
    </row>
    <row r="214" spans="1:6">
      <c r="A214">
        <f t="shared" si="9"/>
        <v>8</v>
      </c>
      <c r="B214" t="str">
        <f t="shared" si="10"/>
        <v>82006</v>
      </c>
      <c r="C214" s="29">
        <v>38930</v>
      </c>
      <c r="D214" s="25">
        <v>200608</v>
      </c>
      <c r="E214" s="26">
        <v>4.72</v>
      </c>
      <c r="F214">
        <f t="shared" si="11"/>
        <v>4.7199999999999999E-2</v>
      </c>
    </row>
    <row r="215" spans="1:6">
      <c r="A215">
        <f t="shared" si="9"/>
        <v>7</v>
      </c>
      <c r="B215" t="str">
        <f t="shared" si="10"/>
        <v>72006</v>
      </c>
      <c r="C215" s="29">
        <v>38899</v>
      </c>
      <c r="D215" s="27">
        <v>200607</v>
      </c>
      <c r="E215" s="28">
        <v>4.32</v>
      </c>
      <c r="F215">
        <f t="shared" si="11"/>
        <v>4.3200000000000002E-2</v>
      </c>
    </row>
    <row r="216" spans="1:6">
      <c r="A216">
        <f t="shared" si="9"/>
        <v>6</v>
      </c>
      <c r="B216" t="str">
        <f t="shared" si="10"/>
        <v>62006</v>
      </c>
      <c r="C216" s="29">
        <v>38869</v>
      </c>
      <c r="D216" s="25">
        <v>200606</v>
      </c>
      <c r="E216" s="26">
        <v>3.94</v>
      </c>
      <c r="F216">
        <f t="shared" si="11"/>
        <v>3.9399999999999998E-2</v>
      </c>
    </row>
    <row r="217" spans="1:6">
      <c r="A217">
        <f t="shared" si="9"/>
        <v>5</v>
      </c>
      <c r="B217" t="str">
        <f t="shared" si="10"/>
        <v>52006</v>
      </c>
      <c r="C217" s="29">
        <v>38838</v>
      </c>
      <c r="D217" s="27">
        <v>200605</v>
      </c>
      <c r="E217" s="28">
        <v>4.04</v>
      </c>
      <c r="F217">
        <f t="shared" si="11"/>
        <v>4.0399999999999998E-2</v>
      </c>
    </row>
    <row r="218" spans="1:6">
      <c r="A218">
        <f t="shared" si="9"/>
        <v>4</v>
      </c>
      <c r="B218" t="str">
        <f t="shared" si="10"/>
        <v>42006</v>
      </c>
      <c r="C218" s="29">
        <v>38808</v>
      </c>
      <c r="D218" s="25">
        <v>200604</v>
      </c>
      <c r="E218" s="26">
        <v>4.12</v>
      </c>
      <c r="F218">
        <f t="shared" si="11"/>
        <v>4.1200000000000001E-2</v>
      </c>
    </row>
    <row r="219" spans="1:6">
      <c r="A219">
        <f t="shared" si="9"/>
        <v>3</v>
      </c>
      <c r="B219" t="str">
        <f t="shared" si="10"/>
        <v>32006</v>
      </c>
      <c r="C219" s="29">
        <v>38777</v>
      </c>
      <c r="D219" s="27">
        <v>200603</v>
      </c>
      <c r="E219" s="28">
        <v>4.1100000000000003</v>
      </c>
      <c r="F219">
        <f t="shared" si="11"/>
        <v>4.1100000000000005E-2</v>
      </c>
    </row>
    <row r="220" spans="1:6">
      <c r="A220">
        <f t="shared" si="9"/>
        <v>2</v>
      </c>
      <c r="B220" t="str">
        <f t="shared" si="10"/>
        <v>22006</v>
      </c>
      <c r="C220" s="29">
        <v>38749</v>
      </c>
      <c r="D220" s="25">
        <v>200602</v>
      </c>
      <c r="E220" s="26">
        <v>4.1900000000000004</v>
      </c>
      <c r="F220">
        <f t="shared" si="11"/>
        <v>4.1900000000000007E-2</v>
      </c>
    </row>
    <row r="221" spans="1:6">
      <c r="A221">
        <f t="shared" si="9"/>
        <v>1</v>
      </c>
      <c r="B221" t="str">
        <f t="shared" si="10"/>
        <v>12006</v>
      </c>
      <c r="C221" s="29">
        <v>38718</v>
      </c>
      <c r="D221" s="27">
        <v>200601</v>
      </c>
      <c r="E221" s="28">
        <v>4.5599999999999996</v>
      </c>
      <c r="F221">
        <f t="shared" si="11"/>
        <v>4.5599999999999995E-2</v>
      </c>
    </row>
    <row r="222" spans="1:6">
      <c r="A222">
        <f t="shared" si="9"/>
        <v>12</v>
      </c>
      <c r="B222" t="str">
        <f t="shared" si="10"/>
        <v>122005</v>
      </c>
      <c r="C222" s="29">
        <v>38687</v>
      </c>
      <c r="D222" s="25">
        <v>200512</v>
      </c>
      <c r="E222" s="26">
        <v>4.8499999999999996</v>
      </c>
      <c r="F222">
        <f t="shared" si="11"/>
        <v>4.8499999999999995E-2</v>
      </c>
    </row>
    <row r="223" spans="1:6">
      <c r="A223">
        <f t="shared" si="9"/>
        <v>11</v>
      </c>
      <c r="B223" t="str">
        <f t="shared" si="10"/>
        <v>112005</v>
      </c>
      <c r="C223" s="29">
        <v>38657</v>
      </c>
      <c r="D223" s="27">
        <v>200511</v>
      </c>
      <c r="E223" s="28">
        <v>5.0999999999999996</v>
      </c>
      <c r="F223">
        <f t="shared" si="11"/>
        <v>5.0999999999999997E-2</v>
      </c>
    </row>
    <row r="224" spans="1:6">
      <c r="A224">
        <f t="shared" si="9"/>
        <v>10</v>
      </c>
      <c r="B224" t="str">
        <f t="shared" si="10"/>
        <v>102005</v>
      </c>
      <c r="C224" s="29">
        <v>38626</v>
      </c>
      <c r="D224" s="25">
        <v>200510</v>
      </c>
      <c r="E224" s="26">
        <v>5.27</v>
      </c>
      <c r="F224">
        <f t="shared" si="11"/>
        <v>5.2699999999999997E-2</v>
      </c>
    </row>
    <row r="225" spans="1:6">
      <c r="A225">
        <f t="shared" si="9"/>
        <v>9</v>
      </c>
      <c r="B225" t="str">
        <f t="shared" si="10"/>
        <v>92005</v>
      </c>
      <c r="C225" s="29">
        <v>38596</v>
      </c>
      <c r="D225" s="27">
        <v>200509</v>
      </c>
      <c r="E225" s="28">
        <v>5.0199999999999996</v>
      </c>
      <c r="F225">
        <f t="shared" si="11"/>
        <v>5.0199999999999995E-2</v>
      </c>
    </row>
    <row r="226" spans="1:6">
      <c r="A226">
        <f t="shared" si="9"/>
        <v>8</v>
      </c>
      <c r="B226" t="str">
        <f t="shared" si="10"/>
        <v>82005</v>
      </c>
      <c r="C226" s="29">
        <v>38565</v>
      </c>
      <c r="D226" s="25">
        <v>200508</v>
      </c>
      <c r="E226" s="26">
        <v>4.88</v>
      </c>
      <c r="F226">
        <f t="shared" si="11"/>
        <v>4.8799999999999996E-2</v>
      </c>
    </row>
    <row r="227" spans="1:6">
      <c r="A227">
        <f t="shared" si="9"/>
        <v>7</v>
      </c>
      <c r="B227" t="str">
        <f t="shared" si="10"/>
        <v>72005</v>
      </c>
      <c r="C227" s="29">
        <v>38534</v>
      </c>
      <c r="D227" s="27">
        <v>200507</v>
      </c>
      <c r="E227" s="28">
        <v>4.91</v>
      </c>
      <c r="F227">
        <f t="shared" si="11"/>
        <v>4.9100000000000005E-2</v>
      </c>
    </row>
    <row r="228" spans="1:6">
      <c r="A228">
        <f t="shared" si="9"/>
        <v>6</v>
      </c>
      <c r="B228" t="str">
        <f t="shared" si="10"/>
        <v>62005</v>
      </c>
      <c r="C228" s="29">
        <v>38504</v>
      </c>
      <c r="D228" s="25">
        <v>200506</v>
      </c>
      <c r="E228" s="26">
        <v>4.83</v>
      </c>
      <c r="F228">
        <f t="shared" si="11"/>
        <v>4.8300000000000003E-2</v>
      </c>
    </row>
    <row r="229" spans="1:6">
      <c r="A229">
        <f t="shared" si="9"/>
        <v>5</v>
      </c>
      <c r="B229" t="str">
        <f t="shared" si="10"/>
        <v>52005</v>
      </c>
      <c r="C229" s="29">
        <v>38473</v>
      </c>
      <c r="D229" s="27">
        <v>200505</v>
      </c>
      <c r="E229" s="28">
        <v>5.04</v>
      </c>
      <c r="F229">
        <f t="shared" si="11"/>
        <v>5.04E-2</v>
      </c>
    </row>
    <row r="230" spans="1:6">
      <c r="A230">
        <f t="shared" si="9"/>
        <v>4</v>
      </c>
      <c r="B230" t="str">
        <f t="shared" si="10"/>
        <v>42005</v>
      </c>
      <c r="C230" s="29">
        <v>38443</v>
      </c>
      <c r="D230" s="25">
        <v>200504</v>
      </c>
      <c r="E230" s="26">
        <v>5.01</v>
      </c>
      <c r="F230">
        <f t="shared" si="11"/>
        <v>5.0099999999999999E-2</v>
      </c>
    </row>
    <row r="231" spans="1:6">
      <c r="A231">
        <f t="shared" si="9"/>
        <v>3</v>
      </c>
      <c r="B231" t="str">
        <f t="shared" si="10"/>
        <v>32005</v>
      </c>
      <c r="C231" s="29">
        <v>38412</v>
      </c>
      <c r="D231" s="27">
        <v>200503</v>
      </c>
      <c r="E231" s="28">
        <v>5.03</v>
      </c>
      <c r="F231">
        <f t="shared" si="11"/>
        <v>5.0300000000000004E-2</v>
      </c>
    </row>
    <row r="232" spans="1:6">
      <c r="A232">
        <f t="shared" si="9"/>
        <v>2</v>
      </c>
      <c r="B232" t="str">
        <f t="shared" si="10"/>
        <v>22005</v>
      </c>
      <c r="C232" s="29">
        <v>38384</v>
      </c>
      <c r="D232" s="25">
        <v>200502</v>
      </c>
      <c r="E232" s="26">
        <v>5.25</v>
      </c>
      <c r="F232">
        <f t="shared" si="11"/>
        <v>5.2499999999999998E-2</v>
      </c>
    </row>
    <row r="233" spans="1:6">
      <c r="A233">
        <f t="shared" si="9"/>
        <v>1</v>
      </c>
      <c r="B233" t="str">
        <f t="shared" si="10"/>
        <v>12005</v>
      </c>
      <c r="C233" s="29">
        <v>38353</v>
      </c>
      <c r="D233" s="27">
        <v>200501</v>
      </c>
      <c r="E233" s="28">
        <v>5.43</v>
      </c>
      <c r="F233">
        <f t="shared" si="11"/>
        <v>5.4299999999999994E-2</v>
      </c>
    </row>
    <row r="234" spans="1:6">
      <c r="A234">
        <f t="shared" si="9"/>
        <v>12</v>
      </c>
      <c r="B234" t="str">
        <f t="shared" si="10"/>
        <v>122004</v>
      </c>
      <c r="C234" s="29">
        <v>38322</v>
      </c>
      <c r="D234" s="25">
        <v>200412</v>
      </c>
      <c r="E234" s="26">
        <v>5.5</v>
      </c>
      <c r="F234">
        <f t="shared" si="11"/>
        <v>5.5E-2</v>
      </c>
    </row>
    <row r="235" spans="1:6">
      <c r="A235">
        <f t="shared" si="9"/>
        <v>11</v>
      </c>
      <c r="B235" t="str">
        <f t="shared" si="10"/>
        <v>112004</v>
      </c>
      <c r="C235" s="29">
        <v>38292</v>
      </c>
      <c r="D235" s="27">
        <v>200411</v>
      </c>
      <c r="E235" s="28">
        <v>5.82</v>
      </c>
      <c r="F235">
        <f t="shared" si="11"/>
        <v>5.8200000000000002E-2</v>
      </c>
    </row>
    <row r="236" spans="1:6">
      <c r="A236">
        <f t="shared" si="9"/>
        <v>10</v>
      </c>
      <c r="B236" t="str">
        <f t="shared" si="10"/>
        <v>102004</v>
      </c>
      <c r="C236" s="29">
        <v>38261</v>
      </c>
      <c r="D236" s="25">
        <v>200410</v>
      </c>
      <c r="E236" s="26">
        <v>5.9</v>
      </c>
      <c r="F236">
        <f t="shared" si="11"/>
        <v>5.9000000000000004E-2</v>
      </c>
    </row>
    <row r="237" spans="1:6">
      <c r="A237">
        <f t="shared" si="9"/>
        <v>9</v>
      </c>
      <c r="B237" t="str">
        <f t="shared" si="10"/>
        <v>92004</v>
      </c>
      <c r="C237" s="29">
        <v>38231</v>
      </c>
      <c r="D237" s="27">
        <v>200409</v>
      </c>
      <c r="E237" s="28">
        <v>5.97</v>
      </c>
      <c r="F237">
        <f t="shared" si="11"/>
        <v>5.9699999999999996E-2</v>
      </c>
    </row>
    <row r="238" spans="1:6">
      <c r="A238">
        <f t="shared" si="9"/>
        <v>8</v>
      </c>
      <c r="B238" t="str">
        <f t="shared" si="10"/>
        <v>82004</v>
      </c>
      <c r="C238" s="29">
        <v>38200</v>
      </c>
      <c r="D238" s="25">
        <v>200408</v>
      </c>
      <c r="E238" s="26">
        <v>5.89</v>
      </c>
      <c r="F238">
        <f t="shared" si="11"/>
        <v>5.8899999999999994E-2</v>
      </c>
    </row>
    <row r="239" spans="1:6">
      <c r="A239">
        <f t="shared" si="9"/>
        <v>7</v>
      </c>
      <c r="B239" t="str">
        <f t="shared" si="10"/>
        <v>72004</v>
      </c>
      <c r="C239" s="29">
        <v>38169</v>
      </c>
      <c r="D239" s="27">
        <v>200407</v>
      </c>
      <c r="E239" s="28">
        <v>6.19</v>
      </c>
      <c r="F239">
        <f t="shared" si="11"/>
        <v>6.1900000000000004E-2</v>
      </c>
    </row>
    <row r="240" spans="1:6">
      <c r="A240">
        <f t="shared" si="9"/>
        <v>6</v>
      </c>
      <c r="B240" t="str">
        <f t="shared" si="10"/>
        <v>62004</v>
      </c>
      <c r="C240" s="29">
        <v>38139</v>
      </c>
      <c r="D240" s="25">
        <v>200406</v>
      </c>
      <c r="E240" s="26">
        <v>6.07</v>
      </c>
      <c r="F240">
        <f t="shared" si="11"/>
        <v>6.0700000000000004E-2</v>
      </c>
    </row>
    <row r="241" spans="1:6">
      <c r="A241">
        <f t="shared" si="9"/>
        <v>5</v>
      </c>
      <c r="B241" t="str">
        <f t="shared" si="10"/>
        <v>52004</v>
      </c>
      <c r="C241" s="29">
        <v>38108</v>
      </c>
      <c r="D241" s="27">
        <v>200405</v>
      </c>
      <c r="E241" s="28">
        <v>5.37</v>
      </c>
      <c r="F241">
        <f t="shared" si="11"/>
        <v>5.3699999999999998E-2</v>
      </c>
    </row>
    <row r="242" spans="1:6">
      <c r="A242">
        <f t="shared" si="9"/>
        <v>4</v>
      </c>
      <c r="B242" t="str">
        <f t="shared" si="10"/>
        <v>42004</v>
      </c>
      <c r="C242" s="29">
        <v>38078</v>
      </c>
      <c r="D242" s="25">
        <v>200404</v>
      </c>
      <c r="E242" s="26">
        <v>5.49</v>
      </c>
      <c r="F242">
        <f t="shared" si="11"/>
        <v>5.4900000000000004E-2</v>
      </c>
    </row>
    <row r="243" spans="1:6">
      <c r="A243">
        <f t="shared" si="9"/>
        <v>3</v>
      </c>
      <c r="B243" t="str">
        <f t="shared" si="10"/>
        <v>32004</v>
      </c>
      <c r="C243" s="29">
        <v>38047</v>
      </c>
      <c r="D243" s="27">
        <v>200403</v>
      </c>
      <c r="E243" s="28">
        <v>6.21</v>
      </c>
      <c r="F243">
        <f t="shared" si="11"/>
        <v>6.2100000000000002E-2</v>
      </c>
    </row>
    <row r="244" spans="1:6">
      <c r="A244">
        <f t="shared" si="9"/>
        <v>2</v>
      </c>
      <c r="B244" t="str">
        <f t="shared" si="10"/>
        <v>22004</v>
      </c>
      <c r="C244" s="29">
        <v>38018</v>
      </c>
      <c r="D244" s="25">
        <v>200402</v>
      </c>
      <c r="E244" s="26">
        <v>6.28</v>
      </c>
      <c r="F244">
        <f t="shared" si="11"/>
        <v>6.2800000000000009E-2</v>
      </c>
    </row>
    <row r="245" spans="1:6">
      <c r="A245">
        <f t="shared" si="9"/>
        <v>1</v>
      </c>
      <c r="B245" t="str">
        <f t="shared" si="10"/>
        <v>12004</v>
      </c>
      <c r="C245" s="29">
        <v>37987</v>
      </c>
      <c r="D245" s="27">
        <v>200401</v>
      </c>
      <c r="E245" s="28">
        <v>6.19</v>
      </c>
      <c r="F245">
        <f t="shared" si="11"/>
        <v>6.1900000000000004E-2</v>
      </c>
    </row>
    <row r="246" spans="1:6">
      <c r="A246">
        <f t="shared" si="9"/>
        <v>12</v>
      </c>
      <c r="B246" t="str">
        <f t="shared" si="10"/>
        <v>122003</v>
      </c>
      <c r="C246" s="29">
        <v>37956</v>
      </c>
      <c r="D246" s="25">
        <v>200312</v>
      </c>
      <c r="E246" s="26">
        <v>6.49</v>
      </c>
      <c r="F246">
        <f t="shared" si="11"/>
        <v>6.4899999999999999E-2</v>
      </c>
    </row>
    <row r="247" spans="1:6">
      <c r="A247">
        <f t="shared" si="9"/>
        <v>11</v>
      </c>
      <c r="B247" t="str">
        <f t="shared" si="10"/>
        <v>112003</v>
      </c>
      <c r="C247" s="29">
        <v>37926</v>
      </c>
      <c r="D247" s="27">
        <v>200311</v>
      </c>
      <c r="E247" s="28">
        <v>6.13</v>
      </c>
      <c r="F247">
        <f t="shared" si="11"/>
        <v>6.13E-2</v>
      </c>
    </row>
    <row r="248" spans="1:6">
      <c r="A248">
        <f t="shared" si="9"/>
        <v>10</v>
      </c>
      <c r="B248" t="str">
        <f t="shared" si="10"/>
        <v>102003</v>
      </c>
      <c r="C248" s="29">
        <v>37895</v>
      </c>
      <c r="D248" s="25">
        <v>200310</v>
      </c>
      <c r="E248" s="26">
        <v>6.58</v>
      </c>
      <c r="F248">
        <f t="shared" si="11"/>
        <v>6.5799999999999997E-2</v>
      </c>
    </row>
    <row r="249" spans="1:6">
      <c r="A249">
        <f t="shared" si="9"/>
        <v>9</v>
      </c>
      <c r="B249" t="str">
        <f t="shared" si="10"/>
        <v>92003</v>
      </c>
      <c r="C249" s="29">
        <v>37865</v>
      </c>
      <c r="D249" s="27">
        <v>200309</v>
      </c>
      <c r="E249" s="28">
        <v>7.11</v>
      </c>
      <c r="F249">
        <f t="shared" si="11"/>
        <v>7.1099999999999997E-2</v>
      </c>
    </row>
    <row r="250" spans="1:6">
      <c r="A250">
        <f t="shared" si="9"/>
        <v>8</v>
      </c>
      <c r="B250" t="str">
        <f t="shared" si="10"/>
        <v>82003</v>
      </c>
      <c r="C250" s="29">
        <v>37834</v>
      </c>
      <c r="D250" s="25">
        <v>200308</v>
      </c>
      <c r="E250" s="26">
        <v>7.26</v>
      </c>
      <c r="F250">
        <f t="shared" si="11"/>
        <v>7.2599999999999998E-2</v>
      </c>
    </row>
    <row r="251" spans="1:6">
      <c r="A251">
        <f t="shared" si="9"/>
        <v>7</v>
      </c>
      <c r="B251" t="str">
        <f t="shared" si="10"/>
        <v>72003</v>
      </c>
      <c r="C251" s="29">
        <v>37803</v>
      </c>
      <c r="D251" s="27">
        <v>200307</v>
      </c>
      <c r="E251" s="28">
        <v>7.04</v>
      </c>
      <c r="F251">
        <f t="shared" si="11"/>
        <v>7.0400000000000004E-2</v>
      </c>
    </row>
    <row r="252" spans="1:6">
      <c r="A252">
        <f t="shared" si="9"/>
        <v>6</v>
      </c>
      <c r="B252" t="str">
        <f t="shared" si="10"/>
        <v>62003</v>
      </c>
      <c r="C252" s="29">
        <v>37773</v>
      </c>
      <c r="D252" s="25">
        <v>200306</v>
      </c>
      <c r="E252" s="26">
        <v>7.21</v>
      </c>
      <c r="F252">
        <f t="shared" si="11"/>
        <v>7.2099999999999997E-2</v>
      </c>
    </row>
    <row r="253" spans="1:6">
      <c r="A253">
        <f t="shared" si="9"/>
        <v>5</v>
      </c>
      <c r="B253" t="str">
        <f t="shared" si="10"/>
        <v>52003</v>
      </c>
      <c r="C253" s="29">
        <v>37742</v>
      </c>
      <c r="D253" s="27">
        <v>200305</v>
      </c>
      <c r="E253" s="28">
        <v>7.73</v>
      </c>
      <c r="F253">
        <f t="shared" si="11"/>
        <v>7.7300000000000008E-2</v>
      </c>
    </row>
    <row r="254" spans="1:6">
      <c r="A254">
        <f t="shared" si="9"/>
        <v>4</v>
      </c>
      <c r="B254" t="str">
        <f t="shared" si="10"/>
        <v>42003</v>
      </c>
      <c r="C254" s="29">
        <v>37712</v>
      </c>
      <c r="D254" s="25">
        <v>200304</v>
      </c>
      <c r="E254" s="26">
        <v>7.85</v>
      </c>
      <c r="F254">
        <f t="shared" si="11"/>
        <v>7.85E-2</v>
      </c>
    </row>
    <row r="255" spans="1:6">
      <c r="A255">
        <f t="shared" si="9"/>
        <v>3</v>
      </c>
      <c r="B255" t="str">
        <f t="shared" si="10"/>
        <v>32003</v>
      </c>
      <c r="C255" s="29">
        <v>37681</v>
      </c>
      <c r="D255" s="27">
        <v>200303</v>
      </c>
      <c r="E255" s="28">
        <v>7.6</v>
      </c>
      <c r="F255">
        <f t="shared" si="11"/>
        <v>7.5999999999999998E-2</v>
      </c>
    </row>
    <row r="256" spans="1:6">
      <c r="A256">
        <f t="shared" si="9"/>
        <v>2</v>
      </c>
      <c r="B256" t="str">
        <f t="shared" si="10"/>
        <v>22003</v>
      </c>
      <c r="C256" s="29">
        <v>37653</v>
      </c>
      <c r="D256" s="25">
        <v>200302</v>
      </c>
      <c r="E256" s="26">
        <v>7.24</v>
      </c>
      <c r="F256">
        <f t="shared" si="11"/>
        <v>7.2400000000000006E-2</v>
      </c>
    </row>
    <row r="257" spans="1:6">
      <c r="A257">
        <f t="shared" si="9"/>
        <v>1</v>
      </c>
      <c r="B257" t="str">
        <f t="shared" si="10"/>
        <v>12003</v>
      </c>
      <c r="C257" s="29">
        <v>37622</v>
      </c>
      <c r="D257" s="27">
        <v>200301</v>
      </c>
      <c r="E257" s="28">
        <v>7.39</v>
      </c>
      <c r="F257">
        <f t="shared" si="11"/>
        <v>7.3899999999999993E-2</v>
      </c>
    </row>
    <row r="258" spans="1:6">
      <c r="A258">
        <f t="shared" si="9"/>
        <v>12</v>
      </c>
      <c r="B258" t="str">
        <f t="shared" si="10"/>
        <v>122002</v>
      </c>
      <c r="C258" s="29">
        <v>37591</v>
      </c>
      <c r="D258" s="25">
        <v>200212</v>
      </c>
      <c r="E258" s="26">
        <v>6.99</v>
      </c>
      <c r="F258">
        <f t="shared" si="11"/>
        <v>6.9900000000000004E-2</v>
      </c>
    </row>
    <row r="259" spans="1:6">
      <c r="A259">
        <f t="shared" ref="A259:A322" si="12">+MONTH(C259)</f>
        <v>11</v>
      </c>
      <c r="B259" t="str">
        <f t="shared" ref="B259:B322" si="13">+MONTH(C259)&amp;YEAR(C259)*1</f>
        <v>112002</v>
      </c>
      <c r="C259" s="29">
        <v>37561</v>
      </c>
      <c r="D259" s="27">
        <v>200211</v>
      </c>
      <c r="E259" s="28">
        <v>7.07</v>
      </c>
      <c r="F259">
        <f t="shared" ref="F259:F322" si="14">+E259/100</f>
        <v>7.0699999999999999E-2</v>
      </c>
    </row>
    <row r="260" spans="1:6">
      <c r="A260">
        <f t="shared" si="12"/>
        <v>10</v>
      </c>
      <c r="B260" t="str">
        <f t="shared" si="13"/>
        <v>102002</v>
      </c>
      <c r="C260" s="29">
        <v>37530</v>
      </c>
      <c r="D260" s="25">
        <v>200210</v>
      </c>
      <c r="E260" s="26">
        <v>6.37</v>
      </c>
      <c r="F260">
        <f t="shared" si="14"/>
        <v>6.3700000000000007E-2</v>
      </c>
    </row>
    <row r="261" spans="1:6">
      <c r="A261">
        <f t="shared" si="12"/>
        <v>9</v>
      </c>
      <c r="B261" t="str">
        <f t="shared" si="13"/>
        <v>92002</v>
      </c>
      <c r="C261" s="29">
        <v>37500</v>
      </c>
      <c r="D261" s="27">
        <v>200209</v>
      </c>
      <c r="E261" s="28">
        <v>5.97</v>
      </c>
      <c r="F261">
        <f t="shared" si="14"/>
        <v>5.9699999999999996E-2</v>
      </c>
    </row>
    <row r="262" spans="1:6">
      <c r="A262">
        <f t="shared" si="12"/>
        <v>8</v>
      </c>
      <c r="B262" t="str">
        <f t="shared" si="13"/>
        <v>82002</v>
      </c>
      <c r="C262" s="29">
        <v>37469</v>
      </c>
      <c r="D262" s="25">
        <v>200208</v>
      </c>
      <c r="E262" s="26">
        <v>5.98</v>
      </c>
      <c r="F262">
        <f t="shared" si="14"/>
        <v>5.9800000000000006E-2</v>
      </c>
    </row>
    <row r="263" spans="1:6">
      <c r="A263">
        <f t="shared" si="12"/>
        <v>7</v>
      </c>
      <c r="B263" t="str">
        <f t="shared" si="13"/>
        <v>72002</v>
      </c>
      <c r="C263" s="29">
        <v>37438</v>
      </c>
      <c r="D263" s="27">
        <v>200207</v>
      </c>
      <c r="E263" s="28">
        <v>6.16</v>
      </c>
      <c r="F263">
        <f t="shared" si="14"/>
        <v>6.1600000000000002E-2</v>
      </c>
    </row>
    <row r="264" spans="1:6">
      <c r="A264">
        <f t="shared" si="12"/>
        <v>6</v>
      </c>
      <c r="B264" t="str">
        <f t="shared" si="13"/>
        <v>62002</v>
      </c>
      <c r="C264" s="29">
        <v>37408</v>
      </c>
      <c r="D264" s="25">
        <v>200206</v>
      </c>
      <c r="E264" s="26">
        <v>6.25</v>
      </c>
      <c r="F264">
        <f t="shared" si="14"/>
        <v>6.25E-2</v>
      </c>
    </row>
    <row r="265" spans="1:6">
      <c r="A265">
        <f t="shared" si="12"/>
        <v>5</v>
      </c>
      <c r="B265" t="str">
        <f t="shared" si="13"/>
        <v>52002</v>
      </c>
      <c r="C265" s="29">
        <v>37377</v>
      </c>
      <c r="D265" s="27">
        <v>200205</v>
      </c>
      <c r="E265" s="28">
        <v>5.84</v>
      </c>
      <c r="F265">
        <f t="shared" si="14"/>
        <v>5.8400000000000001E-2</v>
      </c>
    </row>
    <row r="266" spans="1:6">
      <c r="A266">
        <f t="shared" si="12"/>
        <v>4</v>
      </c>
      <c r="B266" t="str">
        <f t="shared" si="13"/>
        <v>42002</v>
      </c>
      <c r="C266" s="29">
        <v>37347</v>
      </c>
      <c r="D266" s="25">
        <v>200204</v>
      </c>
      <c r="E266" s="26">
        <v>5.65</v>
      </c>
      <c r="F266">
        <f t="shared" si="14"/>
        <v>5.6500000000000002E-2</v>
      </c>
    </row>
    <row r="267" spans="1:6">
      <c r="A267">
        <f t="shared" si="12"/>
        <v>3</v>
      </c>
      <c r="B267" t="str">
        <f t="shared" si="13"/>
        <v>32002</v>
      </c>
      <c r="C267" s="29">
        <v>37316</v>
      </c>
      <c r="D267" s="27">
        <v>200203</v>
      </c>
      <c r="E267" s="28">
        <v>5.89</v>
      </c>
      <c r="F267">
        <f t="shared" si="14"/>
        <v>5.8899999999999994E-2</v>
      </c>
    </row>
    <row r="268" spans="1:6">
      <c r="A268">
        <f t="shared" si="12"/>
        <v>2</v>
      </c>
      <c r="B268" t="str">
        <f t="shared" si="13"/>
        <v>22002</v>
      </c>
      <c r="C268" s="29">
        <v>37288</v>
      </c>
      <c r="D268" s="25">
        <v>200202</v>
      </c>
      <c r="E268" s="26">
        <v>6.7</v>
      </c>
      <c r="F268">
        <f t="shared" si="14"/>
        <v>6.7000000000000004E-2</v>
      </c>
    </row>
    <row r="269" spans="1:6">
      <c r="A269">
        <f t="shared" si="12"/>
        <v>1</v>
      </c>
      <c r="B269" t="str">
        <f t="shared" si="13"/>
        <v>12002</v>
      </c>
      <c r="C269" s="29">
        <v>37257</v>
      </c>
      <c r="D269" s="27">
        <v>200201</v>
      </c>
      <c r="E269" s="28">
        <v>7.37</v>
      </c>
      <c r="F269">
        <f t="shared" si="14"/>
        <v>7.3700000000000002E-2</v>
      </c>
    </row>
    <row r="270" spans="1:6">
      <c r="A270">
        <f t="shared" si="12"/>
        <v>12</v>
      </c>
      <c r="B270" t="str">
        <f t="shared" si="13"/>
        <v>122001</v>
      </c>
      <c r="C270" s="29">
        <v>37226</v>
      </c>
      <c r="D270" s="25">
        <v>200112</v>
      </c>
      <c r="E270" s="26">
        <v>7.65</v>
      </c>
      <c r="F270">
        <f t="shared" si="14"/>
        <v>7.6499999999999999E-2</v>
      </c>
    </row>
    <row r="271" spans="1:6">
      <c r="A271">
        <f t="shared" si="12"/>
        <v>11</v>
      </c>
      <c r="B271" t="str">
        <f t="shared" si="13"/>
        <v>112001</v>
      </c>
      <c r="C271" s="29">
        <v>37196</v>
      </c>
      <c r="D271" s="27">
        <v>200111</v>
      </c>
      <c r="E271" s="28">
        <v>7.78</v>
      </c>
      <c r="F271">
        <f t="shared" si="14"/>
        <v>7.7800000000000008E-2</v>
      </c>
    </row>
    <row r="272" spans="1:6">
      <c r="A272">
        <f t="shared" si="12"/>
        <v>10</v>
      </c>
      <c r="B272" t="str">
        <f t="shared" si="13"/>
        <v>102001</v>
      </c>
      <c r="C272" s="29">
        <v>37165</v>
      </c>
      <c r="D272" s="25">
        <v>200110</v>
      </c>
      <c r="E272" s="26">
        <v>8.01</v>
      </c>
      <c r="F272">
        <f t="shared" si="14"/>
        <v>8.0100000000000005E-2</v>
      </c>
    </row>
    <row r="273" spans="1:6">
      <c r="A273">
        <f t="shared" si="12"/>
        <v>9</v>
      </c>
      <c r="B273" t="str">
        <f t="shared" si="13"/>
        <v>92001</v>
      </c>
      <c r="C273" s="29">
        <v>37135</v>
      </c>
      <c r="D273" s="27">
        <v>200109</v>
      </c>
      <c r="E273" s="28">
        <v>7.97</v>
      </c>
      <c r="F273">
        <f t="shared" si="14"/>
        <v>7.9699999999999993E-2</v>
      </c>
    </row>
    <row r="274" spans="1:6">
      <c r="A274">
        <f t="shared" si="12"/>
        <v>8</v>
      </c>
      <c r="B274" t="str">
        <f t="shared" si="13"/>
        <v>82001</v>
      </c>
      <c r="C274" s="29">
        <v>37104</v>
      </c>
      <c r="D274" s="25">
        <v>200108</v>
      </c>
      <c r="E274" s="26">
        <v>8.0299999999999994</v>
      </c>
      <c r="F274">
        <f t="shared" si="14"/>
        <v>8.0299999999999996E-2</v>
      </c>
    </row>
    <row r="275" spans="1:6">
      <c r="A275">
        <f t="shared" si="12"/>
        <v>7</v>
      </c>
      <c r="B275" t="str">
        <f t="shared" si="13"/>
        <v>72001</v>
      </c>
      <c r="C275" s="29">
        <v>37073</v>
      </c>
      <c r="D275" s="27">
        <v>200107</v>
      </c>
      <c r="E275" s="28">
        <v>8.09</v>
      </c>
      <c r="F275">
        <f t="shared" si="14"/>
        <v>8.09E-2</v>
      </c>
    </row>
    <row r="276" spans="1:6">
      <c r="A276">
        <f t="shared" si="12"/>
        <v>6</v>
      </c>
      <c r="B276" t="str">
        <f t="shared" si="13"/>
        <v>62001</v>
      </c>
      <c r="C276" s="29">
        <v>37043</v>
      </c>
      <c r="D276" s="25">
        <v>200106</v>
      </c>
      <c r="E276" s="26">
        <v>7.93</v>
      </c>
      <c r="F276">
        <f t="shared" si="14"/>
        <v>7.9299999999999995E-2</v>
      </c>
    </row>
    <row r="277" spans="1:6">
      <c r="A277">
        <f t="shared" si="12"/>
        <v>5</v>
      </c>
      <c r="B277" t="str">
        <f t="shared" si="13"/>
        <v>52001</v>
      </c>
      <c r="C277" s="29">
        <v>37012</v>
      </c>
      <c r="D277" s="27">
        <v>200105</v>
      </c>
      <c r="E277" s="28">
        <v>7.87</v>
      </c>
      <c r="F277">
        <f t="shared" si="14"/>
        <v>7.8700000000000006E-2</v>
      </c>
    </row>
    <row r="278" spans="1:6">
      <c r="A278">
        <f t="shared" si="12"/>
        <v>4</v>
      </c>
      <c r="B278" t="str">
        <f t="shared" si="13"/>
        <v>42001</v>
      </c>
      <c r="C278" s="29">
        <v>36982</v>
      </c>
      <c r="D278" s="25">
        <v>200104</v>
      </c>
      <c r="E278" s="26">
        <v>7.98</v>
      </c>
      <c r="F278">
        <f t="shared" si="14"/>
        <v>7.980000000000001E-2</v>
      </c>
    </row>
    <row r="279" spans="1:6">
      <c r="A279">
        <f t="shared" si="12"/>
        <v>3</v>
      </c>
      <c r="B279" t="str">
        <f t="shared" si="13"/>
        <v>32001</v>
      </c>
      <c r="C279" s="29">
        <v>36951</v>
      </c>
      <c r="D279" s="27">
        <v>200103</v>
      </c>
      <c r="E279" s="28">
        <v>7.81</v>
      </c>
      <c r="F279">
        <f t="shared" si="14"/>
        <v>7.8100000000000003E-2</v>
      </c>
    </row>
    <row r="280" spans="1:6">
      <c r="A280">
        <f t="shared" si="12"/>
        <v>2</v>
      </c>
      <c r="B280" t="str">
        <f t="shared" si="13"/>
        <v>22001</v>
      </c>
      <c r="C280" s="29">
        <v>36923</v>
      </c>
      <c r="D280" s="25">
        <v>200102</v>
      </c>
      <c r="E280" s="26">
        <v>8.06</v>
      </c>
      <c r="F280">
        <f t="shared" si="14"/>
        <v>8.0600000000000005E-2</v>
      </c>
    </row>
    <row r="281" spans="1:6">
      <c r="A281">
        <f t="shared" si="12"/>
        <v>1</v>
      </c>
      <c r="B281" t="str">
        <f t="shared" si="13"/>
        <v>12001</v>
      </c>
      <c r="C281" s="29">
        <v>36892</v>
      </c>
      <c r="D281" s="27">
        <v>200101</v>
      </c>
      <c r="E281" s="28">
        <v>8.49</v>
      </c>
      <c r="F281">
        <f t="shared" si="14"/>
        <v>8.4900000000000003E-2</v>
      </c>
    </row>
    <row r="282" spans="1:6">
      <c r="A282">
        <f t="shared" si="12"/>
        <v>12</v>
      </c>
      <c r="B282" t="str">
        <f t="shared" si="13"/>
        <v>122000</v>
      </c>
      <c r="C282" s="29">
        <v>36861</v>
      </c>
      <c r="D282" s="25">
        <v>200012</v>
      </c>
      <c r="E282" s="26">
        <v>8.75</v>
      </c>
      <c r="F282">
        <f t="shared" si="14"/>
        <v>8.7499999999999994E-2</v>
      </c>
    </row>
    <row r="283" spans="1:6">
      <c r="A283">
        <f t="shared" si="12"/>
        <v>11</v>
      </c>
      <c r="B283" t="str">
        <f t="shared" si="13"/>
        <v>112000</v>
      </c>
      <c r="C283" s="29">
        <v>36831</v>
      </c>
      <c r="D283" s="27">
        <v>200011</v>
      </c>
      <c r="E283" s="28">
        <v>8.82</v>
      </c>
      <c r="F283">
        <f t="shared" si="14"/>
        <v>8.8200000000000001E-2</v>
      </c>
    </row>
    <row r="284" spans="1:6">
      <c r="A284">
        <f t="shared" si="12"/>
        <v>10</v>
      </c>
      <c r="B284" t="str">
        <f t="shared" si="13"/>
        <v>102000</v>
      </c>
      <c r="C284" s="29">
        <v>36800</v>
      </c>
      <c r="D284" s="25">
        <v>200010</v>
      </c>
      <c r="E284" s="26">
        <v>8.99</v>
      </c>
      <c r="F284">
        <f t="shared" si="14"/>
        <v>8.9900000000000008E-2</v>
      </c>
    </row>
    <row r="285" spans="1:6">
      <c r="A285">
        <f t="shared" si="12"/>
        <v>9</v>
      </c>
      <c r="B285" t="str">
        <f t="shared" si="13"/>
        <v>92000</v>
      </c>
      <c r="C285" s="29">
        <v>36770</v>
      </c>
      <c r="D285" s="27">
        <v>200009</v>
      </c>
      <c r="E285" s="28">
        <v>9.1999999999999993</v>
      </c>
      <c r="F285">
        <f t="shared" si="14"/>
        <v>9.1999999999999998E-2</v>
      </c>
    </row>
    <row r="286" spans="1:6">
      <c r="A286">
        <f t="shared" si="12"/>
        <v>8</v>
      </c>
      <c r="B286" t="str">
        <f t="shared" si="13"/>
        <v>82000</v>
      </c>
      <c r="C286" s="29">
        <v>36739</v>
      </c>
      <c r="D286" s="25">
        <v>200008</v>
      </c>
      <c r="E286" s="26">
        <v>9.1</v>
      </c>
      <c r="F286">
        <f t="shared" si="14"/>
        <v>9.0999999999999998E-2</v>
      </c>
    </row>
    <row r="287" spans="1:6">
      <c r="A287">
        <f t="shared" si="12"/>
        <v>7</v>
      </c>
      <c r="B287" t="str">
        <f t="shared" si="13"/>
        <v>72000</v>
      </c>
      <c r="C287" s="29">
        <v>36708</v>
      </c>
      <c r="D287" s="27">
        <v>200007</v>
      </c>
      <c r="E287" s="28">
        <v>9.2899999999999991</v>
      </c>
      <c r="F287">
        <f t="shared" si="14"/>
        <v>9.2899999999999996E-2</v>
      </c>
    </row>
    <row r="288" spans="1:6">
      <c r="A288">
        <f t="shared" si="12"/>
        <v>6</v>
      </c>
      <c r="B288" t="str">
        <f t="shared" si="13"/>
        <v>62000</v>
      </c>
      <c r="C288" s="29">
        <v>36678</v>
      </c>
      <c r="D288" s="25">
        <v>200006</v>
      </c>
      <c r="E288" s="26">
        <v>9.68</v>
      </c>
      <c r="F288">
        <f t="shared" si="14"/>
        <v>9.6799999999999997E-2</v>
      </c>
    </row>
    <row r="289" spans="1:6">
      <c r="A289">
        <f t="shared" si="12"/>
        <v>5</v>
      </c>
      <c r="B289" t="str">
        <f t="shared" si="13"/>
        <v>52000</v>
      </c>
      <c r="C289" s="29">
        <v>36647</v>
      </c>
      <c r="D289" s="27">
        <v>200005</v>
      </c>
      <c r="E289" s="28">
        <v>10</v>
      </c>
      <c r="F289">
        <f t="shared" si="14"/>
        <v>0.1</v>
      </c>
    </row>
    <row r="290" spans="1:6">
      <c r="A290">
        <f t="shared" si="12"/>
        <v>4</v>
      </c>
      <c r="B290" t="str">
        <f t="shared" si="13"/>
        <v>42000</v>
      </c>
      <c r="C290" s="29">
        <v>36617</v>
      </c>
      <c r="D290" s="25">
        <v>200004</v>
      </c>
      <c r="E290" s="26">
        <v>9.9600000000000009</v>
      </c>
      <c r="F290">
        <f t="shared" si="14"/>
        <v>9.9600000000000008E-2</v>
      </c>
    </row>
    <row r="291" spans="1:6">
      <c r="A291">
        <f t="shared" si="12"/>
        <v>3</v>
      </c>
      <c r="B291" t="str">
        <f t="shared" si="13"/>
        <v>32000</v>
      </c>
      <c r="C291" s="29">
        <v>36586</v>
      </c>
      <c r="D291" s="27">
        <v>200003</v>
      </c>
      <c r="E291" s="28">
        <v>9.73</v>
      </c>
      <c r="F291">
        <f t="shared" si="14"/>
        <v>9.7299999999999998E-2</v>
      </c>
    </row>
    <row r="292" spans="1:6">
      <c r="A292">
        <f t="shared" si="12"/>
        <v>2</v>
      </c>
      <c r="B292" t="str">
        <f t="shared" si="13"/>
        <v>22000</v>
      </c>
      <c r="C292" s="29">
        <v>36557</v>
      </c>
      <c r="D292" s="25">
        <v>200002</v>
      </c>
      <c r="E292" s="26">
        <v>8.89</v>
      </c>
      <c r="F292">
        <f t="shared" si="14"/>
        <v>8.8900000000000007E-2</v>
      </c>
    </row>
    <row r="293" spans="1:6">
      <c r="A293">
        <f t="shared" si="12"/>
        <v>1</v>
      </c>
      <c r="B293" t="str">
        <f t="shared" si="13"/>
        <v>12000</v>
      </c>
      <c r="C293" s="29">
        <v>36526</v>
      </c>
      <c r="D293" s="27">
        <v>200001</v>
      </c>
      <c r="E293" s="28">
        <v>8.25</v>
      </c>
      <c r="F293">
        <f t="shared" si="14"/>
        <v>8.2500000000000004E-2</v>
      </c>
    </row>
    <row r="294" spans="1:6">
      <c r="A294">
        <f t="shared" si="12"/>
        <v>12</v>
      </c>
      <c r="B294" t="str">
        <f t="shared" si="13"/>
        <v>121999</v>
      </c>
      <c r="C294" s="29">
        <v>36495</v>
      </c>
      <c r="D294" s="25">
        <v>199912</v>
      </c>
      <c r="E294" s="26">
        <v>9.23</v>
      </c>
      <c r="F294">
        <f t="shared" si="14"/>
        <v>9.2300000000000007E-2</v>
      </c>
    </row>
    <row r="295" spans="1:6">
      <c r="A295">
        <f t="shared" si="12"/>
        <v>11</v>
      </c>
      <c r="B295" t="str">
        <f t="shared" si="13"/>
        <v>111999</v>
      </c>
      <c r="C295" s="29">
        <v>36465</v>
      </c>
      <c r="D295" s="27">
        <v>199911</v>
      </c>
      <c r="E295" s="28">
        <v>9.65</v>
      </c>
      <c r="F295">
        <f t="shared" si="14"/>
        <v>9.6500000000000002E-2</v>
      </c>
    </row>
    <row r="296" spans="1:6">
      <c r="A296">
        <f t="shared" si="12"/>
        <v>10</v>
      </c>
      <c r="B296" t="str">
        <f t="shared" si="13"/>
        <v>101999</v>
      </c>
      <c r="C296" s="29">
        <v>36434</v>
      </c>
      <c r="D296" s="25">
        <v>199910</v>
      </c>
      <c r="E296" s="26">
        <v>9.32</v>
      </c>
      <c r="F296">
        <f t="shared" si="14"/>
        <v>9.3200000000000005E-2</v>
      </c>
    </row>
    <row r="297" spans="1:6">
      <c r="A297">
        <f t="shared" si="12"/>
        <v>9</v>
      </c>
      <c r="B297" t="str">
        <f t="shared" si="13"/>
        <v>91999</v>
      </c>
      <c r="C297" s="29">
        <v>36404</v>
      </c>
      <c r="D297" s="27">
        <v>199909</v>
      </c>
      <c r="E297" s="28">
        <v>9.33</v>
      </c>
      <c r="F297">
        <f t="shared" si="14"/>
        <v>9.3299999999999994E-2</v>
      </c>
    </row>
    <row r="298" spans="1:6">
      <c r="A298">
        <f t="shared" si="12"/>
        <v>8</v>
      </c>
      <c r="B298" t="str">
        <f t="shared" si="13"/>
        <v>81999</v>
      </c>
      <c r="C298" s="29">
        <v>36373</v>
      </c>
      <c r="D298" s="25">
        <v>199908</v>
      </c>
      <c r="E298" s="26">
        <v>9.2799999999999994</v>
      </c>
      <c r="F298">
        <f t="shared" si="14"/>
        <v>9.2799999999999994E-2</v>
      </c>
    </row>
    <row r="299" spans="1:6">
      <c r="A299">
        <f t="shared" si="12"/>
        <v>7</v>
      </c>
      <c r="B299" t="str">
        <f t="shared" si="13"/>
        <v>71999</v>
      </c>
      <c r="C299" s="29">
        <v>36342</v>
      </c>
      <c r="D299" s="27">
        <v>199907</v>
      </c>
      <c r="E299" s="28">
        <v>8.7799999999999994</v>
      </c>
      <c r="F299">
        <f t="shared" si="14"/>
        <v>8.7799999999999989E-2</v>
      </c>
    </row>
    <row r="300" spans="1:6">
      <c r="A300">
        <f t="shared" si="12"/>
        <v>6</v>
      </c>
      <c r="B300" t="str">
        <f t="shared" si="13"/>
        <v>61999</v>
      </c>
      <c r="C300" s="29">
        <v>36312</v>
      </c>
      <c r="D300" s="25">
        <v>199906</v>
      </c>
      <c r="E300" s="26">
        <v>8.9600000000000009</v>
      </c>
      <c r="F300">
        <f t="shared" si="14"/>
        <v>8.9600000000000013E-2</v>
      </c>
    </row>
    <row r="301" spans="1:6">
      <c r="A301">
        <f t="shared" si="12"/>
        <v>5</v>
      </c>
      <c r="B301" t="str">
        <f t="shared" si="13"/>
        <v>51999</v>
      </c>
      <c r="C301" s="29">
        <v>36281</v>
      </c>
      <c r="D301" s="27">
        <v>199905</v>
      </c>
      <c r="E301" s="28">
        <v>9.98</v>
      </c>
      <c r="F301">
        <f t="shared" si="14"/>
        <v>9.98E-2</v>
      </c>
    </row>
    <row r="302" spans="1:6">
      <c r="A302">
        <f t="shared" si="12"/>
        <v>4</v>
      </c>
      <c r="B302" t="str">
        <f t="shared" si="13"/>
        <v>41999</v>
      </c>
      <c r="C302" s="29">
        <v>36251</v>
      </c>
      <c r="D302" s="25">
        <v>199904</v>
      </c>
      <c r="E302" s="26">
        <v>11.17</v>
      </c>
      <c r="F302">
        <f t="shared" si="14"/>
        <v>0.11169999999999999</v>
      </c>
    </row>
    <row r="303" spans="1:6">
      <c r="A303">
        <f t="shared" si="12"/>
        <v>3</v>
      </c>
      <c r="B303" t="str">
        <f t="shared" si="13"/>
        <v>31999</v>
      </c>
      <c r="C303" s="29">
        <v>36220</v>
      </c>
      <c r="D303" s="27">
        <v>199903</v>
      </c>
      <c r="E303" s="28">
        <v>13.51</v>
      </c>
      <c r="F303">
        <f t="shared" si="14"/>
        <v>0.1351</v>
      </c>
    </row>
    <row r="304" spans="1:6">
      <c r="A304">
        <f t="shared" si="12"/>
        <v>2</v>
      </c>
      <c r="B304" t="str">
        <f t="shared" si="13"/>
        <v>21999</v>
      </c>
      <c r="C304" s="29">
        <v>36192</v>
      </c>
      <c r="D304" s="25">
        <v>199902</v>
      </c>
      <c r="E304" s="26">
        <v>15.38</v>
      </c>
      <c r="F304">
        <f t="shared" si="14"/>
        <v>0.15380000000000002</v>
      </c>
    </row>
    <row r="305" spans="1:6">
      <c r="A305">
        <f t="shared" si="12"/>
        <v>1</v>
      </c>
      <c r="B305" t="str">
        <f t="shared" si="13"/>
        <v>11999</v>
      </c>
      <c r="C305" s="29">
        <v>36161</v>
      </c>
      <c r="D305" s="27">
        <v>199901</v>
      </c>
      <c r="E305" s="28">
        <v>17.18</v>
      </c>
      <c r="F305">
        <f t="shared" si="14"/>
        <v>0.17180000000000001</v>
      </c>
    </row>
    <row r="306" spans="1:6">
      <c r="A306">
        <f t="shared" si="12"/>
        <v>12</v>
      </c>
      <c r="B306" t="str">
        <f t="shared" si="13"/>
        <v>121998</v>
      </c>
      <c r="C306" s="29">
        <v>36130</v>
      </c>
      <c r="D306" s="25">
        <v>199812</v>
      </c>
      <c r="E306" s="26">
        <v>16.7</v>
      </c>
      <c r="F306">
        <f t="shared" si="14"/>
        <v>0.16699999999999998</v>
      </c>
    </row>
    <row r="307" spans="1:6">
      <c r="A307">
        <f t="shared" si="12"/>
        <v>11</v>
      </c>
      <c r="B307" t="str">
        <f t="shared" si="13"/>
        <v>111998</v>
      </c>
      <c r="C307" s="29">
        <v>36100</v>
      </c>
      <c r="D307" s="27">
        <v>199811</v>
      </c>
      <c r="E307" s="28">
        <v>16.350000000000001</v>
      </c>
      <c r="F307">
        <f t="shared" si="14"/>
        <v>0.16350000000000001</v>
      </c>
    </row>
    <row r="308" spans="1:6">
      <c r="A308">
        <f t="shared" si="12"/>
        <v>10</v>
      </c>
      <c r="B308" t="str">
        <f t="shared" si="13"/>
        <v>101998</v>
      </c>
      <c r="C308" s="29">
        <v>36069</v>
      </c>
      <c r="D308" s="25">
        <v>199810</v>
      </c>
      <c r="E308" s="26">
        <v>17.09</v>
      </c>
      <c r="F308">
        <f t="shared" si="14"/>
        <v>0.1709</v>
      </c>
    </row>
    <row r="309" spans="1:6">
      <c r="A309">
        <f t="shared" si="12"/>
        <v>9</v>
      </c>
      <c r="B309" t="str">
        <f t="shared" si="13"/>
        <v>91998</v>
      </c>
      <c r="C309" s="29">
        <v>36039</v>
      </c>
      <c r="D309" s="27">
        <v>199809</v>
      </c>
      <c r="E309" s="28">
        <v>17.8</v>
      </c>
      <c r="F309">
        <f t="shared" si="14"/>
        <v>0.17800000000000002</v>
      </c>
    </row>
    <row r="310" spans="1:6">
      <c r="A310">
        <f t="shared" si="12"/>
        <v>8</v>
      </c>
      <c r="B310" t="str">
        <f t="shared" si="13"/>
        <v>81998</v>
      </c>
      <c r="C310" s="29">
        <v>36008</v>
      </c>
      <c r="D310" s="25">
        <v>199808</v>
      </c>
      <c r="E310" s="26">
        <v>18.940000000000001</v>
      </c>
      <c r="F310">
        <f t="shared" si="14"/>
        <v>0.18940000000000001</v>
      </c>
    </row>
    <row r="311" spans="1:6">
      <c r="A311">
        <f t="shared" si="12"/>
        <v>7</v>
      </c>
      <c r="B311" t="str">
        <f t="shared" si="13"/>
        <v>71998</v>
      </c>
      <c r="C311" s="29">
        <v>35977</v>
      </c>
      <c r="D311" s="27">
        <v>199807</v>
      </c>
      <c r="E311" s="28">
        <v>20.27</v>
      </c>
      <c r="F311">
        <f t="shared" si="14"/>
        <v>0.20269999999999999</v>
      </c>
    </row>
    <row r="312" spans="1:6">
      <c r="A312">
        <f t="shared" si="12"/>
        <v>6</v>
      </c>
      <c r="B312" t="str">
        <f t="shared" si="13"/>
        <v>61998</v>
      </c>
      <c r="C312" s="29">
        <v>35947</v>
      </c>
      <c r="D312" s="25">
        <v>199806</v>
      </c>
      <c r="E312" s="26">
        <v>20.69</v>
      </c>
      <c r="F312">
        <f t="shared" si="14"/>
        <v>0.2069</v>
      </c>
    </row>
    <row r="313" spans="1:6">
      <c r="A313">
        <f t="shared" si="12"/>
        <v>5</v>
      </c>
      <c r="B313" t="str">
        <f t="shared" si="13"/>
        <v>51998</v>
      </c>
      <c r="C313" s="29">
        <v>35916</v>
      </c>
      <c r="D313" s="27">
        <v>199805</v>
      </c>
      <c r="E313" s="28">
        <v>20.67</v>
      </c>
      <c r="F313">
        <f t="shared" si="14"/>
        <v>0.20670000000000002</v>
      </c>
    </row>
    <row r="314" spans="1:6">
      <c r="A314">
        <f t="shared" si="12"/>
        <v>4</v>
      </c>
      <c r="B314" t="str">
        <f t="shared" si="13"/>
        <v>41998</v>
      </c>
      <c r="C314" s="29">
        <v>35886</v>
      </c>
      <c r="D314" s="25">
        <v>199804</v>
      </c>
      <c r="E314" s="26">
        <v>20.74</v>
      </c>
      <c r="F314">
        <f t="shared" si="14"/>
        <v>0.20739999999999997</v>
      </c>
    </row>
    <row r="315" spans="1:6">
      <c r="A315">
        <f t="shared" si="12"/>
        <v>3</v>
      </c>
      <c r="B315" t="str">
        <f t="shared" si="13"/>
        <v>31998</v>
      </c>
      <c r="C315" s="29">
        <v>35855</v>
      </c>
      <c r="D315" s="27">
        <v>199803</v>
      </c>
      <c r="E315" s="28">
        <v>19.239999999999998</v>
      </c>
      <c r="F315">
        <f t="shared" si="14"/>
        <v>0.19239999999999999</v>
      </c>
    </row>
    <row r="316" spans="1:6">
      <c r="A316">
        <f t="shared" si="12"/>
        <v>2</v>
      </c>
      <c r="B316" t="str">
        <f t="shared" si="13"/>
        <v>21998</v>
      </c>
      <c r="C316" s="29">
        <v>35827</v>
      </c>
      <c r="D316" s="25">
        <v>199802</v>
      </c>
      <c r="E316" s="26">
        <v>18.03</v>
      </c>
      <c r="F316">
        <f t="shared" si="14"/>
        <v>0.18030000000000002</v>
      </c>
    </row>
    <row r="317" spans="1:6">
      <c r="A317">
        <f t="shared" si="12"/>
        <v>1</v>
      </c>
      <c r="B317" t="str">
        <f t="shared" si="13"/>
        <v>11998</v>
      </c>
      <c r="C317" s="29">
        <v>35796</v>
      </c>
      <c r="D317" s="27">
        <v>199801</v>
      </c>
      <c r="E317" s="28">
        <v>17.84</v>
      </c>
      <c r="F317">
        <f t="shared" si="14"/>
        <v>0.1784</v>
      </c>
    </row>
    <row r="318" spans="1:6">
      <c r="A318">
        <f t="shared" si="12"/>
        <v>12</v>
      </c>
      <c r="B318" t="str">
        <f t="shared" si="13"/>
        <v>121997</v>
      </c>
      <c r="C318" s="29">
        <v>35765</v>
      </c>
      <c r="D318" s="25">
        <v>199712</v>
      </c>
      <c r="E318" s="26">
        <v>17.68</v>
      </c>
      <c r="F318">
        <f t="shared" si="14"/>
        <v>0.17679999999999998</v>
      </c>
    </row>
    <row r="319" spans="1:6">
      <c r="A319">
        <f t="shared" si="12"/>
        <v>11</v>
      </c>
      <c r="B319" t="str">
        <f t="shared" si="13"/>
        <v>111997</v>
      </c>
      <c r="C319" s="29">
        <v>35735</v>
      </c>
      <c r="D319" s="27">
        <v>199711</v>
      </c>
      <c r="E319" s="28">
        <v>17.809999999999999</v>
      </c>
      <c r="F319">
        <f t="shared" si="14"/>
        <v>0.17809999999999998</v>
      </c>
    </row>
    <row r="320" spans="1:6">
      <c r="A320">
        <f t="shared" si="12"/>
        <v>10</v>
      </c>
      <c r="B320" t="str">
        <f t="shared" si="13"/>
        <v>101997</v>
      </c>
      <c r="C320" s="29">
        <v>35704</v>
      </c>
      <c r="D320" s="25">
        <v>199710</v>
      </c>
      <c r="E320" s="26">
        <v>17.8</v>
      </c>
      <c r="F320">
        <f t="shared" si="14"/>
        <v>0.17800000000000002</v>
      </c>
    </row>
    <row r="321" spans="1:6">
      <c r="A321">
        <f t="shared" si="12"/>
        <v>9</v>
      </c>
      <c r="B321" t="str">
        <f t="shared" si="13"/>
        <v>91997</v>
      </c>
      <c r="C321" s="29">
        <v>35674</v>
      </c>
      <c r="D321" s="27">
        <v>199709</v>
      </c>
      <c r="E321" s="28">
        <v>18.010000000000002</v>
      </c>
      <c r="F321">
        <f t="shared" si="14"/>
        <v>0.18010000000000001</v>
      </c>
    </row>
    <row r="322" spans="1:6">
      <c r="A322">
        <f t="shared" si="12"/>
        <v>8</v>
      </c>
      <c r="B322" t="str">
        <f t="shared" si="13"/>
        <v>81997</v>
      </c>
      <c r="C322" s="29">
        <v>35643</v>
      </c>
      <c r="D322" s="25">
        <v>199708</v>
      </c>
      <c r="E322" s="26">
        <v>17.93</v>
      </c>
      <c r="F322">
        <f t="shared" si="14"/>
        <v>0.17929999999999999</v>
      </c>
    </row>
    <row r="323" spans="1:6">
      <c r="A323">
        <f t="shared" ref="A323:A377" si="15">+MONTH(C323)</f>
        <v>7</v>
      </c>
      <c r="B323" t="str">
        <f t="shared" ref="B323:B377" si="16">+MONTH(C323)&amp;YEAR(C323)*1</f>
        <v>71997</v>
      </c>
      <c r="C323" s="29">
        <v>35612</v>
      </c>
      <c r="D323" s="27">
        <v>199707</v>
      </c>
      <c r="E323" s="28">
        <v>17.88</v>
      </c>
      <c r="F323">
        <f t="shared" ref="F323:F377" si="17">+E323/100</f>
        <v>0.17879999999999999</v>
      </c>
    </row>
    <row r="324" spans="1:6">
      <c r="A324">
        <f t="shared" si="15"/>
        <v>6</v>
      </c>
      <c r="B324" t="str">
        <f t="shared" si="16"/>
        <v>61997</v>
      </c>
      <c r="C324" s="29">
        <v>35582</v>
      </c>
      <c r="D324" s="25">
        <v>199706</v>
      </c>
      <c r="E324" s="26">
        <v>18.670000000000002</v>
      </c>
      <c r="F324">
        <f t="shared" si="17"/>
        <v>0.1867</v>
      </c>
    </row>
    <row r="325" spans="1:6">
      <c r="A325">
        <f t="shared" si="15"/>
        <v>5</v>
      </c>
      <c r="B325" t="str">
        <f t="shared" si="16"/>
        <v>51997</v>
      </c>
      <c r="C325" s="29">
        <v>35551</v>
      </c>
      <c r="D325" s="27">
        <v>199705</v>
      </c>
      <c r="E325" s="28">
        <v>18.600000000000001</v>
      </c>
      <c r="F325">
        <f t="shared" si="17"/>
        <v>0.18600000000000003</v>
      </c>
    </row>
    <row r="326" spans="1:6">
      <c r="A326">
        <f t="shared" si="15"/>
        <v>4</v>
      </c>
      <c r="B326" t="str">
        <f t="shared" si="16"/>
        <v>41997</v>
      </c>
      <c r="C326" s="29">
        <v>35521</v>
      </c>
      <c r="D326" s="25">
        <v>199704</v>
      </c>
      <c r="E326" s="26">
        <v>18.52</v>
      </c>
      <c r="F326">
        <f t="shared" si="17"/>
        <v>0.1852</v>
      </c>
    </row>
    <row r="327" spans="1:6">
      <c r="A327">
        <f t="shared" si="15"/>
        <v>3</v>
      </c>
      <c r="B327" t="str">
        <f t="shared" si="16"/>
        <v>31997</v>
      </c>
      <c r="C327" s="29">
        <v>35490</v>
      </c>
      <c r="D327" s="27">
        <v>199703</v>
      </c>
      <c r="E327" s="28">
        <v>18.93</v>
      </c>
      <c r="F327">
        <f t="shared" si="17"/>
        <v>0.1893</v>
      </c>
    </row>
    <row r="328" spans="1:6">
      <c r="A328">
        <f t="shared" si="15"/>
        <v>2</v>
      </c>
      <c r="B328" t="str">
        <f t="shared" si="16"/>
        <v>21997</v>
      </c>
      <c r="C328" s="29">
        <v>35462</v>
      </c>
      <c r="D328" s="25">
        <v>199702</v>
      </c>
      <c r="E328" s="26">
        <v>19.579999999999998</v>
      </c>
      <c r="F328">
        <f t="shared" si="17"/>
        <v>0.19579999999999997</v>
      </c>
    </row>
    <row r="329" spans="1:6">
      <c r="A329">
        <f t="shared" si="15"/>
        <v>1</v>
      </c>
      <c r="B329" t="str">
        <f t="shared" si="16"/>
        <v>11997</v>
      </c>
      <c r="C329" s="29">
        <v>35431</v>
      </c>
      <c r="D329" s="27">
        <v>199701</v>
      </c>
      <c r="E329" s="28">
        <v>20.62</v>
      </c>
      <c r="F329">
        <f t="shared" si="17"/>
        <v>0.20620000000000002</v>
      </c>
    </row>
    <row r="330" spans="1:6">
      <c r="A330">
        <f t="shared" si="15"/>
        <v>12</v>
      </c>
      <c r="B330" t="str">
        <f t="shared" si="16"/>
        <v>121996</v>
      </c>
      <c r="C330" s="29">
        <v>35400</v>
      </c>
      <c r="D330" s="25">
        <v>199612</v>
      </c>
      <c r="E330" s="26">
        <v>21.63</v>
      </c>
      <c r="F330">
        <f t="shared" si="17"/>
        <v>0.21629999999999999</v>
      </c>
    </row>
    <row r="331" spans="1:6">
      <c r="A331">
        <f t="shared" si="15"/>
        <v>11</v>
      </c>
      <c r="B331" t="str">
        <f t="shared" si="16"/>
        <v>111996</v>
      </c>
      <c r="C331" s="29">
        <v>35370</v>
      </c>
      <c r="D331" s="27">
        <v>199611</v>
      </c>
      <c r="E331" s="28">
        <v>21.88</v>
      </c>
      <c r="F331">
        <f t="shared" si="17"/>
        <v>0.21879999999999999</v>
      </c>
    </row>
    <row r="332" spans="1:6">
      <c r="A332">
        <f t="shared" si="15"/>
        <v>10</v>
      </c>
      <c r="B332" t="str">
        <f t="shared" si="16"/>
        <v>101996</v>
      </c>
      <c r="C332" s="29">
        <v>35339</v>
      </c>
      <c r="D332" s="25">
        <v>199610</v>
      </c>
      <c r="E332" s="26">
        <v>21.87</v>
      </c>
      <c r="F332">
        <f t="shared" si="17"/>
        <v>0.21870000000000001</v>
      </c>
    </row>
    <row r="333" spans="1:6">
      <c r="A333">
        <f t="shared" si="15"/>
        <v>9</v>
      </c>
      <c r="B333" t="str">
        <f t="shared" si="16"/>
        <v>91996</v>
      </c>
      <c r="C333" s="29">
        <v>35309</v>
      </c>
      <c r="D333" s="27">
        <v>199609</v>
      </c>
      <c r="E333" s="28">
        <v>21.55</v>
      </c>
      <c r="F333">
        <f t="shared" si="17"/>
        <v>0.2155</v>
      </c>
    </row>
    <row r="334" spans="1:6">
      <c r="A334">
        <f t="shared" si="15"/>
        <v>8</v>
      </c>
      <c r="B334" t="str">
        <f t="shared" si="16"/>
        <v>81996</v>
      </c>
      <c r="C334" s="29">
        <v>35278</v>
      </c>
      <c r="D334" s="25">
        <v>199608</v>
      </c>
      <c r="E334" s="26">
        <v>21.13</v>
      </c>
      <c r="F334">
        <f t="shared" si="17"/>
        <v>0.21129999999999999</v>
      </c>
    </row>
    <row r="335" spans="1:6">
      <c r="A335">
        <f t="shared" si="15"/>
        <v>7</v>
      </c>
      <c r="B335" t="str">
        <f t="shared" si="16"/>
        <v>71996</v>
      </c>
      <c r="C335" s="29">
        <v>35247</v>
      </c>
      <c r="D335" s="27">
        <v>199607</v>
      </c>
      <c r="E335" s="28">
        <v>20.57</v>
      </c>
      <c r="F335">
        <f t="shared" si="17"/>
        <v>0.20569999999999999</v>
      </c>
    </row>
    <row r="336" spans="1:6">
      <c r="A336">
        <f t="shared" si="15"/>
        <v>6</v>
      </c>
      <c r="B336" t="str">
        <f t="shared" si="16"/>
        <v>61996</v>
      </c>
      <c r="C336" s="29">
        <v>35217</v>
      </c>
      <c r="D336" s="25">
        <v>199606</v>
      </c>
      <c r="E336" s="26">
        <v>19.7</v>
      </c>
      <c r="F336">
        <f t="shared" si="17"/>
        <v>0.19699999999999998</v>
      </c>
    </row>
    <row r="337" spans="1:6">
      <c r="A337">
        <f t="shared" si="15"/>
        <v>5</v>
      </c>
      <c r="B337" t="str">
        <f t="shared" si="16"/>
        <v>51996</v>
      </c>
      <c r="C337" s="29">
        <v>35186</v>
      </c>
      <c r="D337" s="27">
        <v>199605</v>
      </c>
      <c r="E337" s="28">
        <v>19.78</v>
      </c>
      <c r="F337">
        <f t="shared" si="17"/>
        <v>0.1978</v>
      </c>
    </row>
    <row r="338" spans="1:6">
      <c r="A338">
        <f t="shared" si="15"/>
        <v>4</v>
      </c>
      <c r="B338" t="str">
        <f t="shared" si="16"/>
        <v>41996</v>
      </c>
      <c r="C338" s="29">
        <v>35156</v>
      </c>
      <c r="D338" s="25">
        <v>199604</v>
      </c>
      <c r="E338" s="26">
        <v>19.899999999999999</v>
      </c>
      <c r="F338">
        <f t="shared" si="17"/>
        <v>0.19899999999999998</v>
      </c>
    </row>
    <row r="339" spans="1:6">
      <c r="A339">
        <f t="shared" si="15"/>
        <v>3</v>
      </c>
      <c r="B339" t="str">
        <f t="shared" si="16"/>
        <v>31996</v>
      </c>
      <c r="C339" s="29">
        <v>35125</v>
      </c>
      <c r="D339" s="27">
        <v>199603</v>
      </c>
      <c r="E339" s="28">
        <v>20.2</v>
      </c>
      <c r="F339">
        <f t="shared" si="17"/>
        <v>0.20199999999999999</v>
      </c>
    </row>
    <row r="340" spans="1:6">
      <c r="A340">
        <f t="shared" si="15"/>
        <v>2</v>
      </c>
      <c r="B340" t="str">
        <f t="shared" si="16"/>
        <v>21996</v>
      </c>
      <c r="C340" s="29">
        <v>35096</v>
      </c>
      <c r="D340" s="25">
        <v>199602</v>
      </c>
      <c r="E340" s="26">
        <v>20.81</v>
      </c>
      <c r="F340">
        <f t="shared" si="17"/>
        <v>0.20809999999999998</v>
      </c>
    </row>
    <row r="341" spans="1:6">
      <c r="A341">
        <f t="shared" si="15"/>
        <v>1</v>
      </c>
      <c r="B341" t="str">
        <f t="shared" si="16"/>
        <v>11996</v>
      </c>
      <c r="C341" s="29">
        <v>35065</v>
      </c>
      <c r="D341" s="27">
        <v>199601</v>
      </c>
      <c r="E341" s="28">
        <v>20.239999999999998</v>
      </c>
      <c r="F341">
        <f t="shared" si="17"/>
        <v>0.2024</v>
      </c>
    </row>
    <row r="342" spans="1:6">
      <c r="A342">
        <f t="shared" si="15"/>
        <v>12</v>
      </c>
      <c r="B342" t="str">
        <f t="shared" si="16"/>
        <v>121995</v>
      </c>
      <c r="C342" s="29">
        <v>35034</v>
      </c>
      <c r="D342" s="25">
        <v>199512</v>
      </c>
      <c r="E342" s="26">
        <v>19.46</v>
      </c>
      <c r="F342">
        <f t="shared" si="17"/>
        <v>0.1946</v>
      </c>
    </row>
    <row r="343" spans="1:6">
      <c r="A343">
        <f t="shared" si="15"/>
        <v>11</v>
      </c>
      <c r="B343" t="str">
        <f t="shared" si="16"/>
        <v>111995</v>
      </c>
      <c r="C343" s="29">
        <v>35004</v>
      </c>
      <c r="D343" s="27">
        <v>199511</v>
      </c>
      <c r="E343" s="28">
        <v>20.13</v>
      </c>
      <c r="F343">
        <f t="shared" si="17"/>
        <v>0.20129999999999998</v>
      </c>
    </row>
    <row r="344" spans="1:6">
      <c r="A344">
        <f t="shared" si="15"/>
        <v>10</v>
      </c>
      <c r="B344" t="str">
        <f t="shared" si="16"/>
        <v>101995</v>
      </c>
      <c r="C344" s="29">
        <v>34973</v>
      </c>
      <c r="D344" s="25">
        <v>199510</v>
      </c>
      <c r="E344" s="26">
        <v>20.52</v>
      </c>
      <c r="F344">
        <f t="shared" si="17"/>
        <v>0.20519999999999999</v>
      </c>
    </row>
    <row r="345" spans="1:6">
      <c r="A345">
        <f t="shared" si="15"/>
        <v>9</v>
      </c>
      <c r="B345" t="str">
        <f t="shared" si="16"/>
        <v>91995</v>
      </c>
      <c r="C345" s="29">
        <v>34943</v>
      </c>
      <c r="D345" s="27">
        <v>199509</v>
      </c>
      <c r="E345" s="28">
        <v>20.79</v>
      </c>
      <c r="F345">
        <f t="shared" si="17"/>
        <v>0.2079</v>
      </c>
    </row>
    <row r="346" spans="1:6">
      <c r="A346">
        <f t="shared" si="15"/>
        <v>8</v>
      </c>
      <c r="B346" t="str">
        <f t="shared" si="16"/>
        <v>81995</v>
      </c>
      <c r="C346" s="29">
        <v>34912</v>
      </c>
      <c r="D346" s="25">
        <v>199508</v>
      </c>
      <c r="E346" s="26">
        <v>21.09</v>
      </c>
      <c r="F346">
        <f t="shared" si="17"/>
        <v>0.2109</v>
      </c>
    </row>
    <row r="347" spans="1:6">
      <c r="A347">
        <f t="shared" si="15"/>
        <v>7</v>
      </c>
      <c r="B347" t="str">
        <f t="shared" si="16"/>
        <v>71995</v>
      </c>
      <c r="C347" s="29">
        <v>34881</v>
      </c>
      <c r="D347" s="27">
        <v>199507</v>
      </c>
      <c r="E347" s="28">
        <v>21.5</v>
      </c>
      <c r="F347">
        <f t="shared" si="17"/>
        <v>0.215</v>
      </c>
    </row>
    <row r="348" spans="1:6">
      <c r="A348">
        <f t="shared" si="15"/>
        <v>6</v>
      </c>
      <c r="B348" t="str">
        <f t="shared" si="16"/>
        <v>61995</v>
      </c>
      <c r="C348" s="29">
        <v>34851</v>
      </c>
      <c r="D348" s="25">
        <v>199506</v>
      </c>
      <c r="E348" s="26">
        <v>21.66</v>
      </c>
      <c r="F348">
        <f t="shared" si="17"/>
        <v>0.21660000000000001</v>
      </c>
    </row>
    <row r="349" spans="1:6">
      <c r="A349">
        <f t="shared" si="15"/>
        <v>5</v>
      </c>
      <c r="B349" t="str">
        <f t="shared" si="16"/>
        <v>51995</v>
      </c>
      <c r="C349" s="29">
        <v>34820</v>
      </c>
      <c r="D349" s="27">
        <v>199505</v>
      </c>
      <c r="E349" s="28">
        <v>21.3</v>
      </c>
      <c r="F349">
        <f t="shared" si="17"/>
        <v>0.21299999999999999</v>
      </c>
    </row>
    <row r="350" spans="1:6">
      <c r="A350">
        <f t="shared" si="15"/>
        <v>4</v>
      </c>
      <c r="B350" t="str">
        <f t="shared" si="16"/>
        <v>41995</v>
      </c>
      <c r="C350" s="29">
        <v>34790</v>
      </c>
      <c r="D350" s="25">
        <v>199504</v>
      </c>
      <c r="E350" s="26">
        <v>21.17</v>
      </c>
      <c r="F350">
        <f t="shared" si="17"/>
        <v>0.21170000000000003</v>
      </c>
    </row>
    <row r="351" spans="1:6">
      <c r="A351">
        <f t="shared" si="15"/>
        <v>3</v>
      </c>
      <c r="B351" t="str">
        <f t="shared" si="16"/>
        <v>31995</v>
      </c>
      <c r="C351" s="29">
        <v>34759</v>
      </c>
      <c r="D351" s="27">
        <v>199503</v>
      </c>
      <c r="E351" s="28">
        <v>21.33</v>
      </c>
      <c r="F351">
        <f t="shared" si="17"/>
        <v>0.21329999999999999</v>
      </c>
    </row>
    <row r="352" spans="1:6">
      <c r="A352">
        <f t="shared" si="15"/>
        <v>2</v>
      </c>
      <c r="B352" t="str">
        <f t="shared" si="16"/>
        <v>21995</v>
      </c>
      <c r="C352" s="29">
        <v>34731</v>
      </c>
      <c r="D352" s="25">
        <v>199502</v>
      </c>
      <c r="E352" s="26">
        <v>20.86</v>
      </c>
      <c r="F352">
        <f t="shared" si="17"/>
        <v>0.20860000000000001</v>
      </c>
    </row>
    <row r="353" spans="1:6">
      <c r="A353">
        <f t="shared" si="15"/>
        <v>1</v>
      </c>
      <c r="B353" t="str">
        <f t="shared" si="16"/>
        <v>11995</v>
      </c>
      <c r="C353" s="29">
        <v>34700</v>
      </c>
      <c r="D353" s="27">
        <v>199501</v>
      </c>
      <c r="E353" s="28">
        <v>21.04</v>
      </c>
      <c r="F353">
        <f t="shared" si="17"/>
        <v>0.2104</v>
      </c>
    </row>
    <row r="354" spans="1:6">
      <c r="A354">
        <f t="shared" si="15"/>
        <v>12</v>
      </c>
      <c r="B354" t="str">
        <f t="shared" si="16"/>
        <v>121994</v>
      </c>
      <c r="C354" s="29">
        <v>34669</v>
      </c>
      <c r="D354" s="25">
        <v>199412</v>
      </c>
      <c r="E354" s="26">
        <v>22.59</v>
      </c>
      <c r="F354">
        <f t="shared" si="17"/>
        <v>0.22589999999999999</v>
      </c>
    </row>
    <row r="355" spans="1:6">
      <c r="A355">
        <f t="shared" si="15"/>
        <v>11</v>
      </c>
      <c r="B355" t="str">
        <f t="shared" si="16"/>
        <v>111994</v>
      </c>
      <c r="C355" s="29">
        <v>34639</v>
      </c>
      <c r="D355" s="27">
        <v>199411</v>
      </c>
      <c r="E355" s="28">
        <v>22.16</v>
      </c>
      <c r="F355">
        <f t="shared" si="17"/>
        <v>0.22159999999999999</v>
      </c>
    </row>
    <row r="356" spans="1:6">
      <c r="A356">
        <f t="shared" si="15"/>
        <v>10</v>
      </c>
      <c r="B356" t="str">
        <f t="shared" si="16"/>
        <v>101994</v>
      </c>
      <c r="C356" s="29">
        <v>34608</v>
      </c>
      <c r="D356" s="25">
        <v>199410</v>
      </c>
      <c r="E356" s="26">
        <v>22.37</v>
      </c>
      <c r="F356">
        <f t="shared" si="17"/>
        <v>0.22370000000000001</v>
      </c>
    </row>
    <row r="357" spans="1:6">
      <c r="A357">
        <f t="shared" si="15"/>
        <v>9</v>
      </c>
      <c r="B357" t="str">
        <f t="shared" si="16"/>
        <v>91994</v>
      </c>
      <c r="C357" s="29">
        <v>34578</v>
      </c>
      <c r="D357" s="27">
        <v>199409</v>
      </c>
      <c r="E357" s="28">
        <v>22.31</v>
      </c>
      <c r="F357">
        <f t="shared" si="17"/>
        <v>0.22309999999999999</v>
      </c>
    </row>
    <row r="358" spans="1:6">
      <c r="A358">
        <f t="shared" si="15"/>
        <v>8</v>
      </c>
      <c r="B358" t="str">
        <f t="shared" si="16"/>
        <v>81994</v>
      </c>
      <c r="C358" s="29">
        <v>34547</v>
      </c>
      <c r="D358" s="25">
        <v>199408</v>
      </c>
      <c r="E358" s="26">
        <v>22.35</v>
      </c>
      <c r="F358">
        <f t="shared" si="17"/>
        <v>0.2235</v>
      </c>
    </row>
    <row r="359" spans="1:6">
      <c r="A359">
        <f t="shared" si="15"/>
        <v>7</v>
      </c>
      <c r="B359" t="str">
        <f t="shared" si="16"/>
        <v>71994</v>
      </c>
      <c r="C359" s="29">
        <v>34516</v>
      </c>
      <c r="D359" s="27">
        <v>199407</v>
      </c>
      <c r="E359" s="28">
        <v>22.69</v>
      </c>
      <c r="F359">
        <f t="shared" si="17"/>
        <v>0.22690000000000002</v>
      </c>
    </row>
    <row r="360" spans="1:6">
      <c r="A360">
        <f t="shared" si="15"/>
        <v>6</v>
      </c>
      <c r="B360" t="str">
        <f t="shared" si="16"/>
        <v>61994</v>
      </c>
      <c r="C360" s="29">
        <v>34486</v>
      </c>
      <c r="D360" s="25">
        <v>199406</v>
      </c>
      <c r="E360" s="26">
        <v>23.08</v>
      </c>
      <c r="F360">
        <f t="shared" si="17"/>
        <v>0.23079999999999998</v>
      </c>
    </row>
    <row r="361" spans="1:6">
      <c r="A361">
        <f t="shared" si="15"/>
        <v>5</v>
      </c>
      <c r="B361" t="str">
        <f t="shared" si="16"/>
        <v>51994</v>
      </c>
      <c r="C361" s="29">
        <v>34455</v>
      </c>
      <c r="D361" s="27">
        <v>199405</v>
      </c>
      <c r="E361" s="28">
        <v>23.86</v>
      </c>
      <c r="F361">
        <f t="shared" si="17"/>
        <v>0.23860000000000001</v>
      </c>
    </row>
    <row r="362" spans="1:6">
      <c r="A362">
        <f t="shared" si="15"/>
        <v>4</v>
      </c>
      <c r="B362" t="str">
        <f t="shared" si="16"/>
        <v>41994</v>
      </c>
      <c r="C362" s="29">
        <v>34425</v>
      </c>
      <c r="D362" s="25">
        <v>199404</v>
      </c>
      <c r="E362" s="26">
        <v>23.94</v>
      </c>
      <c r="F362">
        <f t="shared" si="17"/>
        <v>0.2394</v>
      </c>
    </row>
    <row r="363" spans="1:6">
      <c r="A363">
        <f t="shared" si="15"/>
        <v>3</v>
      </c>
      <c r="B363" t="str">
        <f t="shared" si="16"/>
        <v>31994</v>
      </c>
      <c r="C363" s="29">
        <v>34394</v>
      </c>
      <c r="D363" s="27">
        <v>199403</v>
      </c>
      <c r="E363" s="28">
        <v>23.41</v>
      </c>
      <c r="F363">
        <f t="shared" si="17"/>
        <v>0.2341</v>
      </c>
    </row>
    <row r="364" spans="1:6">
      <c r="A364">
        <f t="shared" si="15"/>
        <v>2</v>
      </c>
      <c r="B364" t="str">
        <f t="shared" si="16"/>
        <v>21994</v>
      </c>
      <c r="C364" s="29">
        <v>34366</v>
      </c>
      <c r="D364" s="25">
        <v>199402</v>
      </c>
      <c r="E364" s="26">
        <v>23.01</v>
      </c>
      <c r="F364">
        <f t="shared" si="17"/>
        <v>0.23010000000000003</v>
      </c>
    </row>
    <row r="365" spans="1:6">
      <c r="A365">
        <f t="shared" si="15"/>
        <v>1</v>
      </c>
      <c r="B365" t="str">
        <f t="shared" si="16"/>
        <v>11994</v>
      </c>
      <c r="C365" s="29">
        <v>34335</v>
      </c>
      <c r="D365" s="27">
        <v>199401</v>
      </c>
      <c r="E365" s="28">
        <v>22.5</v>
      </c>
      <c r="F365">
        <f t="shared" si="17"/>
        <v>0.22500000000000001</v>
      </c>
    </row>
    <row r="366" spans="1:6">
      <c r="A366">
        <f t="shared" si="15"/>
        <v>12</v>
      </c>
      <c r="B366" t="str">
        <f t="shared" si="16"/>
        <v>121993</v>
      </c>
      <c r="C366" s="29">
        <v>34304</v>
      </c>
      <c r="D366" s="25">
        <v>199312</v>
      </c>
      <c r="E366" s="26">
        <v>22.6</v>
      </c>
      <c r="F366">
        <f t="shared" si="17"/>
        <v>0.22600000000000001</v>
      </c>
    </row>
    <row r="367" spans="1:6">
      <c r="A367">
        <f t="shared" si="15"/>
        <v>11</v>
      </c>
      <c r="B367" t="str">
        <f t="shared" si="16"/>
        <v>111993</v>
      </c>
      <c r="C367" s="29">
        <v>34274</v>
      </c>
      <c r="D367" s="27">
        <v>199311</v>
      </c>
      <c r="E367" s="28">
        <v>22.37</v>
      </c>
      <c r="F367">
        <f t="shared" si="17"/>
        <v>0.22370000000000001</v>
      </c>
    </row>
    <row r="368" spans="1:6">
      <c r="A368">
        <f t="shared" si="15"/>
        <v>10</v>
      </c>
      <c r="B368" t="str">
        <f t="shared" si="16"/>
        <v>101993</v>
      </c>
      <c r="C368" s="29">
        <v>34243</v>
      </c>
      <c r="D368" s="25">
        <v>199310</v>
      </c>
      <c r="E368" s="26">
        <v>21.69</v>
      </c>
      <c r="F368">
        <f t="shared" si="17"/>
        <v>0.21690000000000001</v>
      </c>
    </row>
    <row r="369" spans="1:6">
      <c r="A369">
        <f t="shared" si="15"/>
        <v>9</v>
      </c>
      <c r="B369" t="str">
        <f t="shared" si="16"/>
        <v>91993</v>
      </c>
      <c r="C369" s="29">
        <v>34213</v>
      </c>
      <c r="D369" s="27">
        <v>199309</v>
      </c>
      <c r="E369" s="28">
        <v>21.43</v>
      </c>
      <c r="F369">
        <f t="shared" si="17"/>
        <v>0.21429999999999999</v>
      </c>
    </row>
    <row r="370" spans="1:6">
      <c r="A370">
        <f t="shared" si="15"/>
        <v>8</v>
      </c>
      <c r="B370" t="str">
        <f t="shared" si="16"/>
        <v>81993</v>
      </c>
      <c r="C370" s="29">
        <v>34182</v>
      </c>
      <c r="D370" s="25">
        <v>199308</v>
      </c>
      <c r="E370" s="26">
        <v>21.07</v>
      </c>
      <c r="F370">
        <f t="shared" si="17"/>
        <v>0.2107</v>
      </c>
    </row>
    <row r="371" spans="1:6">
      <c r="A371">
        <f t="shared" si="15"/>
        <v>7</v>
      </c>
      <c r="B371" t="str">
        <f t="shared" si="16"/>
        <v>71993</v>
      </c>
      <c r="C371" s="29">
        <v>34151</v>
      </c>
      <c r="D371" s="27">
        <v>199307</v>
      </c>
      <c r="E371" s="28">
        <v>20.46</v>
      </c>
      <c r="F371">
        <f t="shared" si="17"/>
        <v>0.2046</v>
      </c>
    </row>
    <row r="372" spans="1:6">
      <c r="A372">
        <f t="shared" si="15"/>
        <v>6</v>
      </c>
      <c r="B372" t="str">
        <f t="shared" si="16"/>
        <v>61993</v>
      </c>
      <c r="C372" s="29">
        <v>34121</v>
      </c>
      <c r="D372" s="25">
        <v>199306</v>
      </c>
      <c r="E372" s="26">
        <v>21.38</v>
      </c>
      <c r="F372">
        <f t="shared" si="17"/>
        <v>0.21379999999999999</v>
      </c>
    </row>
    <row r="373" spans="1:6">
      <c r="A373">
        <f t="shared" si="15"/>
        <v>5</v>
      </c>
      <c r="B373" t="str">
        <f t="shared" si="16"/>
        <v>51993</v>
      </c>
      <c r="C373" s="29">
        <v>34090</v>
      </c>
      <c r="D373" s="27">
        <v>199305</v>
      </c>
      <c r="E373" s="28">
        <v>22.21</v>
      </c>
      <c r="F373">
        <f t="shared" si="17"/>
        <v>0.22210000000000002</v>
      </c>
    </row>
    <row r="374" spans="1:6">
      <c r="A374">
        <f t="shared" si="15"/>
        <v>4</v>
      </c>
      <c r="B374" t="str">
        <f t="shared" si="16"/>
        <v>41993</v>
      </c>
      <c r="C374" s="29">
        <v>34060</v>
      </c>
      <c r="D374" s="25">
        <v>199304</v>
      </c>
      <c r="E374" s="26">
        <v>23.08</v>
      </c>
      <c r="F374">
        <f t="shared" si="17"/>
        <v>0.23079999999999998</v>
      </c>
    </row>
    <row r="375" spans="1:6">
      <c r="A375">
        <f t="shared" si="15"/>
        <v>3</v>
      </c>
      <c r="B375" t="str">
        <f t="shared" si="16"/>
        <v>31993</v>
      </c>
      <c r="C375" s="29">
        <v>34029</v>
      </c>
      <c r="D375" s="27">
        <v>199303</v>
      </c>
      <c r="E375" s="28">
        <v>24.18</v>
      </c>
      <c r="F375">
        <f t="shared" si="17"/>
        <v>0.24179999999999999</v>
      </c>
    </row>
    <row r="376" spans="1:6">
      <c r="A376">
        <f t="shared" si="15"/>
        <v>2</v>
      </c>
      <c r="B376" t="str">
        <f t="shared" si="16"/>
        <v>21993</v>
      </c>
      <c r="C376" s="29">
        <v>34001</v>
      </c>
      <c r="D376" s="25">
        <v>199302</v>
      </c>
      <c r="E376" s="26">
        <v>24.71</v>
      </c>
      <c r="F376">
        <f t="shared" si="17"/>
        <v>0.24710000000000001</v>
      </c>
    </row>
    <row r="377" spans="1:6">
      <c r="A377">
        <f t="shared" si="15"/>
        <v>1</v>
      </c>
      <c r="B377" t="str">
        <f t="shared" si="16"/>
        <v>11993</v>
      </c>
      <c r="C377" s="29">
        <v>33970</v>
      </c>
      <c r="D377" s="27">
        <v>199301</v>
      </c>
      <c r="E377" s="28">
        <v>24.82</v>
      </c>
      <c r="F377">
        <f t="shared" si="17"/>
        <v>0.2482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aux_data</vt:lpstr>
      <vt:lpstr>r_data</vt:lpstr>
      <vt:lpstr>gdp</vt:lpstr>
      <vt:lpstr>home_prices</vt:lpstr>
      <vt:lpstr>type_of_home_ownership</vt:lpstr>
      <vt:lpstr>wages</vt:lpstr>
      <vt:lpstr>sources</vt:lpstr>
      <vt:lpstr>cpi_inflation_world</vt:lpstr>
      <vt:lpstr>cpi_inflation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2024-06-02T14:53:58Z</dcterms:created>
  <dcterms:modified xsi:type="dcterms:W3CDTF">2024-07-01T18:16:38Z</dcterms:modified>
</cp:coreProperties>
</file>