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Projects\TestingSuite\Assets\Studies\CHI26_Study1_Funneling\data_processing\"/>
    </mc:Choice>
  </mc:AlternateContent>
  <xr:revisionPtr revIDLastSave="0" documentId="13_ncr:1_{18CDB7EE-D34A-451A-9F41-F70C542D1472}" xr6:coauthVersionLast="47" xr6:coauthVersionMax="47" xr10:uidLastSave="{00000000-0000-0000-0000-000000000000}"/>
  <bookViews>
    <workbookView xWindow="-120" yWindow="-120" windowWidth="38640" windowHeight="21120" xr2:uid="{8ECC188E-B34C-43EC-902B-AC627806FF10}"/>
  </bookViews>
  <sheets>
    <sheet name="by_temperature" sheetId="1" r:id="rId1"/>
    <sheet name="by_duration" sheetId="2" r:id="rId2"/>
    <sheet name="by_lo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Q24" i="1"/>
  <c r="M24" i="1"/>
  <c r="T42" i="1"/>
  <c r="T41" i="1"/>
  <c r="T40" i="1"/>
  <c r="T39" i="1"/>
  <c r="T38" i="1"/>
  <c r="T36" i="1"/>
  <c r="T35" i="1"/>
  <c r="T34" i="1"/>
  <c r="T33" i="1"/>
  <c r="T32" i="1"/>
  <c r="T30" i="1"/>
  <c r="T29" i="1"/>
  <c r="T28" i="1"/>
  <c r="T27" i="1"/>
  <c r="T26" i="1"/>
  <c r="G3" i="1"/>
  <c r="G2" i="1"/>
  <c r="H6" i="3"/>
  <c r="H5" i="3"/>
  <c r="H4" i="3"/>
  <c r="H3" i="3"/>
  <c r="H2" i="3"/>
  <c r="H6" i="2"/>
  <c r="H5" i="2"/>
  <c r="H4" i="2"/>
  <c r="H3" i="2"/>
  <c r="H2" i="2"/>
  <c r="H6" i="1"/>
  <c r="H5" i="1"/>
  <c r="H4" i="1"/>
  <c r="H3" i="1"/>
  <c r="H2" i="1"/>
  <c r="G6" i="3"/>
  <c r="G5" i="3"/>
  <c r="G4" i="3"/>
  <c r="G3" i="3"/>
  <c r="G2" i="3"/>
  <c r="G6" i="2"/>
  <c r="G5" i="2"/>
  <c r="G4" i="2"/>
  <c r="G3" i="2"/>
  <c r="G2" i="2"/>
  <c r="G6" i="1"/>
  <c r="G5" i="1"/>
  <c r="G4" i="1"/>
</calcChain>
</file>

<file path=xl/sharedStrings.xml><?xml version="1.0" encoding="utf-8"?>
<sst xmlns="http://schemas.openxmlformats.org/spreadsheetml/2006/main" count="57" uniqueCount="8">
  <si>
    <t>L1</t>
  </si>
  <si>
    <t>L5</t>
  </si>
  <si>
    <t>L4</t>
  </si>
  <si>
    <t>L2</t>
  </si>
  <si>
    <t>L3</t>
  </si>
  <si>
    <t>P17</t>
  </si>
  <si>
    <t>P18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</si>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</sst>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7-4A08-B9C4-7B1B510A69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7-4A08-B9C4-7B1B510A690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7-4A08-B9C4-7B1B510A69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7-4A08-B9C4-7B1B510A69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A7-4A08-B9C4-7B1B510A6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by_temperature!$F$2:$F$6</c:f>
              <c:numCache>
                <c:formatCode>General</c:formatCode>
                <c:ptCount val="5"/>
                <c:pt idx="0">
                  <c:v>-15</c:v>
                </c:pt>
                <c:pt idx="1">
                  <c:v>-12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</c:numCache>
            </c:numRef>
          </c:cat>
          <c:val>
            <c:numRef>
              <c:f>by_temperature!$G$2:$G$6</c:f>
              <c:numCache>
                <c:formatCode>General</c:formatCode>
                <c:ptCount val="5"/>
                <c:pt idx="0">
                  <c:v>0.47</c:v>
                </c:pt>
                <c:pt idx="1">
                  <c:v>0.43000000000000005</c:v>
                </c:pt>
                <c:pt idx="2">
                  <c:v>0.49</c:v>
                </c:pt>
                <c:pt idx="3">
                  <c:v>0.41000000000000003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A7-4A08-B9C4-7B1B510A6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C-48A0-9B19-C56A393FAA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C-48A0-9B19-C56A393FAAF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8C-48A0-9B19-C56A393FAA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8C-48A0-9B19-C56A393FAA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8C-48A0-9B19-C56A393FA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by_temperature!$H$2:$H$6</c:f>
              <c:numCache>
                <c:formatCode>General</c:formatCode>
                <c:ptCount val="5"/>
                <c:pt idx="0">
                  <c:v>0.5</c:v>
                </c:pt>
                <c:pt idx="1">
                  <c:v>0.41000000000000003</c:v>
                </c:pt>
                <c:pt idx="2">
                  <c:v>0.79</c:v>
                </c:pt>
                <c:pt idx="3">
                  <c:v>0.71</c:v>
                </c:pt>
                <c:pt idx="4">
                  <c:v>0.73</c:v>
                </c:pt>
              </c:numCache>
            </c:numRef>
          </c:cat>
          <c:val>
            <c:numRef>
              <c:f>by_temperature!$H$2:$H$6</c:f>
              <c:numCache>
                <c:formatCode>General</c:formatCode>
                <c:ptCount val="5"/>
                <c:pt idx="0">
                  <c:v>0.5</c:v>
                </c:pt>
                <c:pt idx="1">
                  <c:v>0.41000000000000003</c:v>
                </c:pt>
                <c:pt idx="2">
                  <c:v>0.79</c:v>
                </c:pt>
                <c:pt idx="3">
                  <c:v>0.71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8C-48A0-9B19-C56A393FA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of Temp and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21-484E-9C31-69CAF26A92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21-484E-9C31-69CAF26A92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21-484E-9C31-69CAF26A92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21-484E-9C31-69CAF26A926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1-484E-9C31-69CAF26A92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21-484E-9C31-69CAF26A92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21-484E-9C31-69CAF26A926E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21-484E-9C31-69CAF26A92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21-484E-9C31-69CAF26A926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021-484E-9C31-69CAF26A926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021-484E-9C31-69CAF26A926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21-484E-9C31-69CAF26A926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021-484E-9C31-69CAF26A926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021-484E-9C31-69CAF26A926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21-484E-9C31-69CAF26A926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021-484E-9C31-69CAF26A92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by_temperature!$P$24:$P$42</c:f>
              <c:strCache>
                <c:ptCount val="19"/>
                <c:pt idx="0">
                  <c:v>Total</c:v>
                </c:pt>
                <c:pt idx="2">
                  <c:v>-15</c:v>
                </c:pt>
                <c:pt idx="3">
                  <c:v>-12</c:v>
                </c:pt>
                <c:pt idx="4">
                  <c:v>0</c:v>
                </c:pt>
                <c:pt idx="5">
                  <c:v>6</c:v>
                </c:pt>
                <c:pt idx="6">
                  <c:v>9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4">
                  <c:v>L1</c:v>
                </c:pt>
                <c:pt idx="15">
                  <c:v>L2</c:v>
                </c:pt>
                <c:pt idx="16">
                  <c:v>L3</c:v>
                </c:pt>
                <c:pt idx="17">
                  <c:v>L4</c:v>
                </c:pt>
                <c:pt idx="18">
                  <c:v>L5</c:v>
                </c:pt>
              </c:strCache>
            </c:strRef>
          </c:cat>
          <c:val>
            <c:numRef>
              <c:f>by_temperature!$T$24:$T$42</c:f>
              <c:numCache>
                <c:formatCode>General</c:formatCode>
                <c:ptCount val="19"/>
                <c:pt idx="0">
                  <c:v>0.35</c:v>
                </c:pt>
                <c:pt idx="2">
                  <c:v>0.31</c:v>
                </c:pt>
                <c:pt idx="3">
                  <c:v>0.23</c:v>
                </c:pt>
                <c:pt idx="4">
                  <c:v>0.45</c:v>
                </c:pt>
                <c:pt idx="5">
                  <c:v>0.36</c:v>
                </c:pt>
                <c:pt idx="6">
                  <c:v>0.4</c:v>
                </c:pt>
                <c:pt idx="8">
                  <c:v>0.23</c:v>
                </c:pt>
                <c:pt idx="9">
                  <c:v>0.39</c:v>
                </c:pt>
                <c:pt idx="10">
                  <c:v>0.39</c:v>
                </c:pt>
                <c:pt idx="11">
                  <c:v>0.37</c:v>
                </c:pt>
                <c:pt idx="12">
                  <c:v>0.37</c:v>
                </c:pt>
                <c:pt idx="14">
                  <c:v>0.44999999999999996</c:v>
                </c:pt>
                <c:pt idx="15">
                  <c:v>0.36000000000000004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84E-9C31-69CAF26A92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408320"/>
        <c:axId val="1507387680"/>
      </c:barChart>
      <c:catAx>
        <c:axId val="15074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87680"/>
        <c:crosses val="autoZero"/>
        <c:auto val="1"/>
        <c:lblAlgn val="ctr"/>
        <c:lblOffset val="100"/>
        <c:noMultiLvlLbl val="0"/>
      </c:catAx>
      <c:valAx>
        <c:axId val="150738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D-473F-BB5C-C5631AC12E4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D-473F-BB5C-C5631AC12E4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CD-473F-BB5C-C5631AC12E4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CD-473F-BB5C-C5631AC12E4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CD-473F-BB5C-C5631AC12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by_duration!$F$2:$F$6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by_duration!$G$2:$G$6</c:f>
              <c:numCache>
                <c:formatCode>General</c:formatCode>
                <c:ptCount val="5"/>
                <c:pt idx="0">
                  <c:v>0.37</c:v>
                </c:pt>
                <c:pt idx="1">
                  <c:v>0.48</c:v>
                </c:pt>
                <c:pt idx="2">
                  <c:v>0.46</c:v>
                </c:pt>
                <c:pt idx="3">
                  <c:v>0.47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D-473F-BB5C-C5631AC12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4571723534558180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E-4753-80A2-761D76FDE2D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E-4753-80A2-761D76FDE2D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E-4753-80A2-761D76FDE2D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E-4753-80A2-761D76FDE2D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E-4753-80A2-761D76FDE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by_duration!$F$2:$F$6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by_duration!$H$2:$H$6</c:f>
              <c:numCache>
                <c:formatCode>General</c:formatCode>
                <c:ptCount val="5"/>
                <c:pt idx="0">
                  <c:v>0.6</c:v>
                </c:pt>
                <c:pt idx="1">
                  <c:v>0.66</c:v>
                </c:pt>
                <c:pt idx="2">
                  <c:v>0.65</c:v>
                </c:pt>
                <c:pt idx="3">
                  <c:v>0.62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E-4753-80A2-761D76FDE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9-420A-BC31-B4DE88E85D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9-420A-BC31-B4DE88E85D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9-420A-BC31-B4DE88E85D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9-420A-BC31-B4DE88E85D3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9-420A-BC31-B4DE88E85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by_location!$F$2:$F$6</c:f>
              <c:strCache>
                <c:ptCount val="5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</c:strCache>
            </c:strRef>
          </c:cat>
          <c:val>
            <c:numRef>
              <c:f>by_location!$G$2:$G$6</c:f>
              <c:numCache>
                <c:formatCode>General</c:formatCode>
                <c:ptCount val="5"/>
                <c:pt idx="0">
                  <c:v>0.6</c:v>
                </c:pt>
                <c:pt idx="1">
                  <c:v>0.52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D9-420A-BC31-B4DE88E85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F-4949-A447-F2339A1A4F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F-4949-A447-F2339A1A4F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F-4949-A447-F2339A1A4F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F-4949-A447-F2339A1A4F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0F-4949-A447-F2339A1A4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by_location!$F$2:$F$6</c:f>
              <c:strCache>
                <c:ptCount val="5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</c:strCache>
            </c:strRef>
          </c:cat>
          <c:val>
            <c:numRef>
              <c:f>by_location!$H$2:$H$6</c:f>
              <c:numCache>
                <c:formatCode>General</c:formatCode>
                <c:ptCount val="5"/>
                <c:pt idx="0">
                  <c:v>0.61</c:v>
                </c:pt>
                <c:pt idx="1">
                  <c:v>0.64</c:v>
                </c:pt>
                <c:pt idx="2">
                  <c:v>0.6</c:v>
                </c:pt>
                <c:pt idx="3">
                  <c:v>0.69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F-4949-A447-F2339A1A4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52387</xdr:rowOff>
    </xdr:from>
    <xdr:to>
      <xdr:col>16</xdr:col>
      <xdr:colOff>304800</xdr:colOff>
      <xdr:row>18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A7B30-03C1-4528-A813-B11E0D020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4</xdr:row>
      <xdr:rowOff>0</xdr:rowOff>
    </xdr:from>
    <xdr:to>
      <xdr:col>24</xdr:col>
      <xdr:colOff>190500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F3BDA4-49FE-481E-8C6E-77EF8B32F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171449</xdr:colOff>
      <xdr:row>25</xdr:row>
      <xdr:rowOff>14287</xdr:rowOff>
    </xdr:from>
    <xdr:to>
      <xdr:col>35</xdr:col>
      <xdr:colOff>381000</xdr:colOff>
      <xdr:row>39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B7182-5093-72EE-DB44-84C338EE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138112</xdr:rowOff>
    </xdr:from>
    <xdr:to>
      <xdr:col>16</xdr:col>
      <xdr:colOff>285750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F7D9A-365C-4EA4-990B-6A508F82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5</xdr:row>
      <xdr:rowOff>85725</xdr:rowOff>
    </xdr:from>
    <xdr:to>
      <xdr:col>24</xdr:col>
      <xdr:colOff>257175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BC8B1-4049-4906-9AC9-C9D12496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5</xdr:row>
      <xdr:rowOff>180975</xdr:rowOff>
    </xdr:from>
    <xdr:to>
      <xdr:col>16</xdr:col>
      <xdr:colOff>180975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E3061-D33E-4319-B7D3-91F16E5E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6</xdr:row>
      <xdr:rowOff>19050</xdr:rowOff>
    </xdr:from>
    <xdr:to>
      <xdr:col>24</xdr:col>
      <xdr:colOff>9525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6B49F-4B97-49C9-BD85-64764382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DAFA-5813-4033-B645-0D375594750B}">
  <dimension ref="A2:T42"/>
  <sheetViews>
    <sheetView tabSelected="1" topLeftCell="D1" workbookViewId="0">
      <selection activeCell="AI17" sqref="AI17"/>
    </sheetView>
  </sheetViews>
  <sheetFormatPr defaultRowHeight="15" x14ac:dyDescent="0.25"/>
  <sheetData>
    <row r="2" spans="1:8" x14ac:dyDescent="0.25">
      <c r="A2" t="s">
        <v>5</v>
      </c>
      <c r="B2">
        <v>-15</v>
      </c>
      <c r="C2">
        <v>0.22</v>
      </c>
      <c r="D2">
        <v>0.14000000000000001</v>
      </c>
      <c r="F2">
        <v>-15</v>
      </c>
      <c r="G2">
        <f>AVERAGEIF(B:B,-15,C:C)</f>
        <v>0.47</v>
      </c>
      <c r="H2">
        <f>AVERAGEIF(B:B,-15,D:D)</f>
        <v>0.5</v>
      </c>
    </row>
    <row r="3" spans="1:8" x14ac:dyDescent="0.25">
      <c r="A3" t="s">
        <v>5</v>
      </c>
      <c r="B3">
        <v>-12</v>
      </c>
      <c r="C3">
        <v>0.18</v>
      </c>
      <c r="D3">
        <v>0.2</v>
      </c>
      <c r="F3">
        <v>-12</v>
      </c>
      <c r="G3">
        <f>AVERAGEIF(B:B,-12,C:C)</f>
        <v>0.43000000000000005</v>
      </c>
      <c r="H3">
        <f>AVERAGEIF(B:B,-12,D:D)</f>
        <v>0.41000000000000003</v>
      </c>
    </row>
    <row r="4" spans="1:8" x14ac:dyDescent="0.25">
      <c r="A4" t="s">
        <v>5</v>
      </c>
      <c r="B4">
        <v>0</v>
      </c>
      <c r="C4">
        <v>0.22</v>
      </c>
      <c r="D4">
        <v>0.62</v>
      </c>
      <c r="F4">
        <v>0</v>
      </c>
      <c r="G4">
        <f>AVERAGEIF(B:B,0,C:C)</f>
        <v>0.49</v>
      </c>
      <c r="H4">
        <f>AVERAGEIF(B:B,0,D:D)</f>
        <v>0.79</v>
      </c>
    </row>
    <row r="5" spans="1:8" x14ac:dyDescent="0.25">
      <c r="A5" t="s">
        <v>5</v>
      </c>
      <c r="B5">
        <v>6</v>
      </c>
      <c r="C5">
        <v>0.16</v>
      </c>
      <c r="D5">
        <v>0.44</v>
      </c>
      <c r="F5">
        <v>6</v>
      </c>
      <c r="G5">
        <f>AVERAGEIF(B:B,6,C:C)</f>
        <v>0.41000000000000003</v>
      </c>
      <c r="H5">
        <f>AVERAGEIF(B:B,6,D:D)</f>
        <v>0.71</v>
      </c>
    </row>
    <row r="6" spans="1:8" x14ac:dyDescent="0.25">
      <c r="A6" t="s">
        <v>5</v>
      </c>
      <c r="B6">
        <v>9</v>
      </c>
      <c r="C6">
        <v>0.22</v>
      </c>
      <c r="D6">
        <v>0.56000000000000005</v>
      </c>
      <c r="F6">
        <v>9</v>
      </c>
      <c r="G6">
        <f>AVERAGEIF(B:B,9,C:C)</f>
        <v>0.47</v>
      </c>
      <c r="H6">
        <f>AVERAGEIF(B:B,9,D:D)</f>
        <v>0.73</v>
      </c>
    </row>
    <row r="7" spans="1:8" x14ac:dyDescent="0.25">
      <c r="A7" t="s">
        <v>6</v>
      </c>
      <c r="B7">
        <v>-15</v>
      </c>
      <c r="C7">
        <v>0.72</v>
      </c>
      <c r="D7">
        <v>0.86</v>
      </c>
    </row>
    <row r="8" spans="1:8" x14ac:dyDescent="0.25">
      <c r="A8" t="s">
        <v>6</v>
      </c>
      <c r="B8">
        <v>-12</v>
      </c>
      <c r="C8">
        <v>0.68</v>
      </c>
      <c r="D8">
        <v>0.62</v>
      </c>
    </row>
    <row r="9" spans="1:8" x14ac:dyDescent="0.25">
      <c r="A9" t="s">
        <v>6</v>
      </c>
      <c r="B9">
        <v>0</v>
      </c>
      <c r="C9">
        <v>0.76</v>
      </c>
      <c r="D9">
        <v>0.96</v>
      </c>
    </row>
    <row r="10" spans="1:8" x14ac:dyDescent="0.25">
      <c r="A10" t="s">
        <v>6</v>
      </c>
      <c r="B10">
        <v>6</v>
      </c>
      <c r="C10">
        <v>0.66</v>
      </c>
      <c r="D10">
        <v>0.98</v>
      </c>
    </row>
    <row r="11" spans="1:8" x14ac:dyDescent="0.25">
      <c r="A11" t="s">
        <v>6</v>
      </c>
      <c r="B11">
        <v>9</v>
      </c>
      <c r="C11">
        <v>0.72</v>
      </c>
      <c r="D11">
        <v>0.9</v>
      </c>
    </row>
    <row r="24" spans="12:20" x14ac:dyDescent="0.25">
      <c r="L24" t="s">
        <v>7</v>
      </c>
      <c r="M24">
        <f>152/250</f>
        <v>0.60799999999999998</v>
      </c>
      <c r="P24" t="s">
        <v>7</v>
      </c>
      <c r="Q24">
        <f>23/250</f>
        <v>9.1999999999999998E-2</v>
      </c>
      <c r="T24">
        <f>AVERAGE(M24,Q24)</f>
        <v>0.35</v>
      </c>
    </row>
    <row r="26" spans="12:20" x14ac:dyDescent="0.25">
      <c r="L26">
        <v>-15</v>
      </c>
      <c r="M26">
        <v>0.62</v>
      </c>
      <c r="P26">
        <v>-15</v>
      </c>
      <c r="Q26">
        <v>0</v>
      </c>
      <c r="T26">
        <f>AVERAGE(M26,Q26)</f>
        <v>0.31</v>
      </c>
    </row>
    <row r="27" spans="12:20" x14ac:dyDescent="0.25">
      <c r="L27">
        <v>-12</v>
      </c>
      <c r="M27">
        <v>0.4</v>
      </c>
      <c r="P27">
        <v>-12</v>
      </c>
      <c r="Q27">
        <v>0.06</v>
      </c>
      <c r="T27">
        <f t="shared" ref="T27:T42" si="0">AVERAGE(M27,Q27)</f>
        <v>0.23</v>
      </c>
    </row>
    <row r="28" spans="12:20" x14ac:dyDescent="0.25">
      <c r="L28">
        <v>0</v>
      </c>
      <c r="M28">
        <v>0.74</v>
      </c>
      <c r="P28">
        <v>0</v>
      </c>
      <c r="Q28">
        <v>0.16</v>
      </c>
      <c r="T28">
        <f t="shared" si="0"/>
        <v>0.45</v>
      </c>
    </row>
    <row r="29" spans="12:20" x14ac:dyDescent="0.25">
      <c r="L29">
        <v>6</v>
      </c>
      <c r="M29">
        <v>0.64</v>
      </c>
      <c r="P29">
        <v>6</v>
      </c>
      <c r="Q29">
        <v>0.08</v>
      </c>
      <c r="T29">
        <f t="shared" si="0"/>
        <v>0.36</v>
      </c>
    </row>
    <row r="30" spans="12:20" x14ac:dyDescent="0.25">
      <c r="L30">
        <v>9</v>
      </c>
      <c r="M30">
        <v>0.64</v>
      </c>
      <c r="P30">
        <v>9</v>
      </c>
      <c r="Q30">
        <v>0.16</v>
      </c>
      <c r="T30">
        <f t="shared" si="0"/>
        <v>0.4</v>
      </c>
    </row>
    <row r="32" spans="12:20" x14ac:dyDescent="0.25">
      <c r="L32">
        <v>0.1</v>
      </c>
      <c r="M32">
        <v>0.38</v>
      </c>
      <c r="P32">
        <v>0.1</v>
      </c>
      <c r="Q32">
        <v>0.08</v>
      </c>
      <c r="T32">
        <f t="shared" si="0"/>
        <v>0.23</v>
      </c>
    </row>
    <row r="33" spans="12:20" x14ac:dyDescent="0.25">
      <c r="L33">
        <v>0.5</v>
      </c>
      <c r="M33">
        <v>0.68</v>
      </c>
      <c r="P33">
        <v>0.5</v>
      </c>
      <c r="Q33">
        <v>0.1</v>
      </c>
      <c r="T33">
        <f t="shared" si="0"/>
        <v>0.39</v>
      </c>
    </row>
    <row r="34" spans="12:20" x14ac:dyDescent="0.25">
      <c r="L34">
        <v>1</v>
      </c>
      <c r="M34">
        <v>0.72</v>
      </c>
      <c r="P34">
        <v>1</v>
      </c>
      <c r="Q34">
        <v>0.06</v>
      </c>
      <c r="T34">
        <f t="shared" si="0"/>
        <v>0.39</v>
      </c>
    </row>
    <row r="35" spans="12:20" x14ac:dyDescent="0.25">
      <c r="L35">
        <v>1.5</v>
      </c>
      <c r="M35">
        <v>0.62</v>
      </c>
      <c r="P35">
        <v>1.5</v>
      </c>
      <c r="Q35">
        <v>0.12</v>
      </c>
      <c r="T35">
        <f t="shared" si="0"/>
        <v>0.37</v>
      </c>
    </row>
    <row r="36" spans="12:20" x14ac:dyDescent="0.25">
      <c r="L36">
        <v>2</v>
      </c>
      <c r="M36">
        <v>0.64</v>
      </c>
      <c r="P36">
        <v>2</v>
      </c>
      <c r="Q36">
        <v>0.1</v>
      </c>
      <c r="T36">
        <f t="shared" si="0"/>
        <v>0.37</v>
      </c>
    </row>
    <row r="38" spans="12:20" x14ac:dyDescent="0.25">
      <c r="L38" t="s">
        <v>0</v>
      </c>
      <c r="M38">
        <v>0.72</v>
      </c>
      <c r="P38" t="s">
        <v>0</v>
      </c>
      <c r="Q38">
        <v>0.18</v>
      </c>
      <c r="T38">
        <f t="shared" si="0"/>
        <v>0.44999999999999996</v>
      </c>
    </row>
    <row r="39" spans="12:20" x14ac:dyDescent="0.25">
      <c r="L39" t="s">
        <v>3</v>
      </c>
      <c r="M39">
        <v>0.56000000000000005</v>
      </c>
      <c r="P39" t="s">
        <v>3</v>
      </c>
      <c r="Q39">
        <v>0.16</v>
      </c>
      <c r="T39">
        <f t="shared" si="0"/>
        <v>0.36000000000000004</v>
      </c>
    </row>
    <row r="40" spans="12:20" x14ac:dyDescent="0.25">
      <c r="L40" t="s">
        <v>4</v>
      </c>
      <c r="M40">
        <v>0.4</v>
      </c>
      <c r="P40" t="s">
        <v>4</v>
      </c>
      <c r="Q40">
        <v>0.1</v>
      </c>
      <c r="T40">
        <f t="shared" si="0"/>
        <v>0.25</v>
      </c>
    </row>
    <row r="41" spans="12:20" x14ac:dyDescent="0.25">
      <c r="L41" t="s">
        <v>2</v>
      </c>
      <c r="M41">
        <v>0.54</v>
      </c>
      <c r="P41" t="s">
        <v>2</v>
      </c>
      <c r="Q41">
        <v>0.02</v>
      </c>
      <c r="T41">
        <f t="shared" si="0"/>
        <v>0.28000000000000003</v>
      </c>
    </row>
    <row r="42" spans="12:20" x14ac:dyDescent="0.25">
      <c r="L42" t="s">
        <v>1</v>
      </c>
      <c r="M42">
        <v>0.82</v>
      </c>
      <c r="P42" t="s">
        <v>1</v>
      </c>
      <c r="Q42">
        <v>0</v>
      </c>
      <c r="T42">
        <f t="shared" si="0"/>
        <v>0.41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DDDB-691E-4697-A717-E4D9022E7FC8}">
  <dimension ref="A2:H11"/>
  <sheetViews>
    <sheetView workbookViewId="0">
      <selection activeCell="F37" sqref="F37"/>
    </sheetView>
  </sheetViews>
  <sheetFormatPr defaultRowHeight="15" x14ac:dyDescent="0.25"/>
  <sheetData>
    <row r="2" spans="1:8" x14ac:dyDescent="0.25">
      <c r="A2" t="s">
        <v>5</v>
      </c>
      <c r="B2">
        <v>0.1</v>
      </c>
      <c r="C2">
        <v>0.2</v>
      </c>
      <c r="D2">
        <v>0.44</v>
      </c>
      <c r="F2">
        <v>0.1</v>
      </c>
      <c r="G2">
        <f>AVERAGEIF(B:B,0.1,C:C)</f>
        <v>0.37</v>
      </c>
      <c r="H2">
        <f>AVERAGEIF(B:B,0.1,D:D)</f>
        <v>0.6</v>
      </c>
    </row>
    <row r="3" spans="1:8" x14ac:dyDescent="0.25">
      <c r="A3" t="s">
        <v>5</v>
      </c>
      <c r="B3">
        <v>0.5</v>
      </c>
      <c r="C3">
        <v>0.22</v>
      </c>
      <c r="D3">
        <v>0.4</v>
      </c>
      <c r="F3">
        <v>0.5</v>
      </c>
      <c r="G3">
        <f>AVERAGEIF(B:B,0.5,C:C)</f>
        <v>0.48</v>
      </c>
      <c r="H3">
        <f>AVERAGEIF(B:B,0.5,D:D)</f>
        <v>0.66</v>
      </c>
    </row>
    <row r="4" spans="1:8" x14ac:dyDescent="0.25">
      <c r="A4" t="s">
        <v>5</v>
      </c>
      <c r="B4">
        <v>1</v>
      </c>
      <c r="C4">
        <v>0.14000000000000001</v>
      </c>
      <c r="D4">
        <v>0.38</v>
      </c>
      <c r="F4">
        <v>1</v>
      </c>
      <c r="G4">
        <f>AVERAGEIF(B:B,1,C:C)</f>
        <v>0.46</v>
      </c>
      <c r="H4">
        <f>AVERAGEIF(B:B,1,D:D)</f>
        <v>0.65</v>
      </c>
    </row>
    <row r="5" spans="1:8" x14ac:dyDescent="0.25">
      <c r="A5" t="s">
        <v>5</v>
      </c>
      <c r="B5">
        <v>1.5</v>
      </c>
      <c r="C5">
        <v>0.22</v>
      </c>
      <c r="D5">
        <v>0.38</v>
      </c>
      <c r="F5">
        <v>1.5</v>
      </c>
      <c r="G5">
        <f>AVERAGEIF(B:B,1.5,C:C)</f>
        <v>0.47</v>
      </c>
      <c r="H5">
        <f>AVERAGEIF(B:B,1.5,D:D)</f>
        <v>0.62</v>
      </c>
    </row>
    <row r="6" spans="1:8" x14ac:dyDescent="0.25">
      <c r="A6" t="s">
        <v>5</v>
      </c>
      <c r="B6">
        <v>2</v>
      </c>
      <c r="C6">
        <v>0.22</v>
      </c>
      <c r="D6">
        <v>0.36</v>
      </c>
      <c r="F6">
        <v>2</v>
      </c>
      <c r="G6">
        <f>AVERAGEIF(B:B,2,C:C)</f>
        <v>0.49</v>
      </c>
      <c r="H6">
        <f>AVERAGEIF(B:B,2,D:D)</f>
        <v>0.61</v>
      </c>
    </row>
    <row r="7" spans="1:8" x14ac:dyDescent="0.25">
      <c r="A7" t="s">
        <v>6</v>
      </c>
      <c r="B7">
        <v>0.1</v>
      </c>
      <c r="C7">
        <v>0.54</v>
      </c>
      <c r="D7">
        <v>0.76</v>
      </c>
    </row>
    <row r="8" spans="1:8" x14ac:dyDescent="0.25">
      <c r="A8" t="s">
        <v>6</v>
      </c>
      <c r="B8">
        <v>0.5</v>
      </c>
      <c r="C8">
        <v>0.74</v>
      </c>
      <c r="D8">
        <v>0.92</v>
      </c>
    </row>
    <row r="9" spans="1:8" x14ac:dyDescent="0.25">
      <c r="A9" t="s">
        <v>6</v>
      </c>
      <c r="B9">
        <v>1</v>
      </c>
      <c r="C9">
        <v>0.78</v>
      </c>
      <c r="D9">
        <v>0.92</v>
      </c>
    </row>
    <row r="10" spans="1:8" x14ac:dyDescent="0.25">
      <c r="A10" t="s">
        <v>6</v>
      </c>
      <c r="B10">
        <v>1.5</v>
      </c>
      <c r="C10">
        <v>0.72</v>
      </c>
      <c r="D10">
        <v>0.86</v>
      </c>
    </row>
    <row r="11" spans="1:8" x14ac:dyDescent="0.25">
      <c r="A11" t="s">
        <v>6</v>
      </c>
      <c r="B11">
        <v>2</v>
      </c>
      <c r="C11">
        <v>0.76</v>
      </c>
      <c r="D11">
        <v>0.86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B55A-CD81-4EE1-B11C-B8CF78B43AAA}">
  <dimension ref="A2:H11"/>
  <sheetViews>
    <sheetView workbookViewId="0">
      <selection activeCell="K38" sqref="K38"/>
    </sheetView>
  </sheetViews>
  <sheetFormatPr defaultRowHeight="15" x14ac:dyDescent="0.25"/>
  <sheetData>
    <row r="2" spans="1:8" x14ac:dyDescent="0.25">
      <c r="A2" t="s">
        <v>5</v>
      </c>
      <c r="B2" t="s">
        <v>0</v>
      </c>
      <c r="C2">
        <v>0.26</v>
      </c>
      <c r="D2">
        <v>0.44</v>
      </c>
      <c r="F2" t="s">
        <v>0</v>
      </c>
      <c r="G2">
        <f>AVERAGEIF(B:B,"L1",C:C)</f>
        <v>0.6</v>
      </c>
      <c r="H2">
        <f>AVERAGEIF(B:B,"L1",D:D)</f>
        <v>0.61</v>
      </c>
    </row>
    <row r="3" spans="1:8" x14ac:dyDescent="0.25">
      <c r="A3" t="s">
        <v>5</v>
      </c>
      <c r="B3" t="s">
        <v>3</v>
      </c>
      <c r="C3">
        <v>0.4</v>
      </c>
      <c r="D3">
        <v>0.42</v>
      </c>
      <c r="F3" t="s">
        <v>3</v>
      </c>
      <c r="G3">
        <f>AVERAGEIF(B:B,"L2",C:C)</f>
        <v>0.52</v>
      </c>
      <c r="H3">
        <f>AVERAGEIF(B:B,"L2",D:D)</f>
        <v>0.64</v>
      </c>
    </row>
    <row r="4" spans="1:8" x14ac:dyDescent="0.25">
      <c r="A4" t="s">
        <v>5</v>
      </c>
      <c r="B4" t="s">
        <v>4</v>
      </c>
      <c r="C4">
        <v>0.3</v>
      </c>
      <c r="D4">
        <v>0.38</v>
      </c>
      <c r="F4" t="s">
        <v>4</v>
      </c>
      <c r="G4">
        <f>AVERAGEIF(B:B,"L3",C:C)</f>
        <v>0.39</v>
      </c>
      <c r="H4">
        <f>AVERAGEIF(B:B,"L3",D:D)</f>
        <v>0.6</v>
      </c>
    </row>
    <row r="5" spans="1:8" x14ac:dyDescent="0.25">
      <c r="A5" t="s">
        <v>5</v>
      </c>
      <c r="B5" t="s">
        <v>2</v>
      </c>
      <c r="C5">
        <v>0.02</v>
      </c>
      <c r="D5">
        <v>0.4</v>
      </c>
      <c r="F5" t="s">
        <v>2</v>
      </c>
      <c r="G5">
        <f>AVERAGEIF(B:B,"L4",C:C)</f>
        <v>0.28000000000000003</v>
      </c>
      <c r="H5">
        <f>AVERAGEIF(B:B,"L4",D:D)</f>
        <v>0.69</v>
      </c>
    </row>
    <row r="6" spans="1:8" x14ac:dyDescent="0.25">
      <c r="A6" t="s">
        <v>5</v>
      </c>
      <c r="B6" t="s">
        <v>1</v>
      </c>
      <c r="C6">
        <v>0.02</v>
      </c>
      <c r="D6">
        <v>0.32</v>
      </c>
      <c r="F6" t="s">
        <v>1</v>
      </c>
      <c r="G6">
        <f>AVERAGEIF(B:B,"L5",C:C)</f>
        <v>0.48</v>
      </c>
      <c r="H6">
        <f>AVERAGEIF(B:B,"L5",D:D)</f>
        <v>0.6</v>
      </c>
    </row>
    <row r="7" spans="1:8" x14ac:dyDescent="0.25">
      <c r="A7" t="s">
        <v>6</v>
      </c>
      <c r="B7" t="s">
        <v>0</v>
      </c>
      <c r="C7">
        <v>0.94</v>
      </c>
      <c r="D7">
        <v>0.78</v>
      </c>
    </row>
    <row r="8" spans="1:8" x14ac:dyDescent="0.25">
      <c r="A8" t="s">
        <v>6</v>
      </c>
      <c r="B8" t="s">
        <v>3</v>
      </c>
      <c r="C8">
        <v>0.64</v>
      </c>
      <c r="D8">
        <v>0.86</v>
      </c>
    </row>
    <row r="9" spans="1:8" x14ac:dyDescent="0.25">
      <c r="A9" t="s">
        <v>6</v>
      </c>
      <c r="B9" t="s">
        <v>4</v>
      </c>
      <c r="C9">
        <v>0.48</v>
      </c>
      <c r="D9">
        <v>0.82</v>
      </c>
    </row>
    <row r="10" spans="1:8" x14ac:dyDescent="0.25">
      <c r="A10" t="s">
        <v>6</v>
      </c>
      <c r="B10" t="s">
        <v>2</v>
      </c>
      <c r="C10">
        <v>0.54</v>
      </c>
      <c r="D10">
        <v>0.98</v>
      </c>
    </row>
    <row r="11" spans="1:8" x14ac:dyDescent="0.25">
      <c r="A11" t="s">
        <v>6</v>
      </c>
      <c r="B11" t="s">
        <v>1</v>
      </c>
      <c r="C11">
        <v>0.94</v>
      </c>
      <c r="D1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by_temperature</vt:lpstr>
      <vt:lpstr>by_duration</vt:lpstr>
      <vt:lpstr>by_location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Honrales</dc:creator>
  <cp:lastModifiedBy>Daniel Honrales</cp:lastModifiedBy>
  <dcterms:created xsi:type="dcterms:W3CDTF">2025-08-11T05:45:24Z</dcterms:created>
  <dcterms:modified xsi:type="dcterms:W3CDTF">2025-08-12T15:37:26Z</dcterms:modified>
</cp:coreProperties>
</file>