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 - Universidad de San Martin de Porres\Escritorio\Proyectos\"/>
    </mc:Choice>
  </mc:AlternateContent>
  <xr:revisionPtr revIDLastSave="0" documentId="8_{6C1ECC66-33A4-4BFC-AC3F-8EA1167E2866}" xr6:coauthVersionLast="47" xr6:coauthVersionMax="47" xr10:uidLastSave="{00000000-0000-0000-0000-000000000000}"/>
  <bookViews>
    <workbookView xWindow="-108" yWindow="-108" windowWidth="23256" windowHeight="12456" activeTab="1" xr2:uid="{BDDE1330-E2ED-466A-B7FE-C66C2558520A}"/>
  </bookViews>
  <sheets>
    <sheet name="Gantt" sheetId="2" r:id="rId1"/>
    <sheet name="Gantt Actualiz" sheetId="3" r:id="rId2"/>
  </sheets>
  <externalReferences>
    <externalReference r:id="rId3"/>
  </externalReferences>
  <definedNames>
    <definedName name="_xlnm._FilterDatabase" localSheetId="0" hidden="1">Gantt!$D$4:$E$21</definedName>
    <definedName name="_xlnm._FilterDatabase" localSheetId="1" hidden="1">'Gantt Actualiz'!$D$4:$E$21</definedName>
    <definedName name="_xlnm.Print_Area" localSheetId="0">Gantt!$B$1:$DK$52</definedName>
    <definedName name="_xlnm.Print_Area" localSheetId="1">'Gantt Actualiz'!$B$1:$DQ$22</definedName>
    <definedName name="DESCRIPCION">[1]!DATOSTABLA[DESCRIPCION]</definedName>
    <definedName name="ENVIO">[1]!DATOSTABLA[Envio]</definedName>
    <definedName name="PROCEDENOPROCEDE">[1]!DATOSTABLA[[ 2]]</definedName>
    <definedName name="RETORNO">[1]!DATOSTABLA[Retorno]</definedName>
    <definedName name="SERVICIO">[1]!DATOSTABLA[TServicio]</definedName>
    <definedName name="TABLA">[1]!DATOSTABLA[#All]</definedName>
    <definedName name="TOT.D">[1]!DATOSTABLA[Tot.D]</definedName>
    <definedName name="WHITE" comment="BLANC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M1" i="3" s="1"/>
  <c r="Q1" i="3"/>
  <c r="R1" i="3" s="1"/>
  <c r="U1" i="3"/>
  <c r="V1" i="3" s="1"/>
  <c r="V3" i="3" s="1"/>
  <c r="X1" i="3"/>
  <c r="Y1" i="3" s="1"/>
  <c r="AE1" i="3"/>
  <c r="AF1" i="3" s="1"/>
  <c r="AL1" i="3"/>
  <c r="AM1" i="3"/>
  <c r="AM3" i="3" s="1"/>
  <c r="AN1" i="3"/>
  <c r="AO1" i="3" s="1"/>
  <c r="AS1" i="3"/>
  <c r="AT1" i="3"/>
  <c r="AU1" i="3" s="1"/>
  <c r="AZ1" i="3"/>
  <c r="BA1" i="3" s="1"/>
  <c r="BG1" i="3"/>
  <c r="BG3" i="3" s="1"/>
  <c r="BI1" i="3"/>
  <c r="BJ1" i="3"/>
  <c r="BK1" i="3" s="1"/>
  <c r="BU1" i="3"/>
  <c r="BV1" i="3"/>
  <c r="BW1" i="3" s="1"/>
  <c r="CA1" i="3"/>
  <c r="CB1" i="3"/>
  <c r="CC1" i="3" s="1"/>
  <c r="K3" i="3"/>
  <c r="L3" i="3"/>
  <c r="P3" i="3"/>
  <c r="Q3" i="3"/>
  <c r="T3" i="3"/>
  <c r="W3" i="3"/>
  <c r="X3" i="3"/>
  <c r="AD3" i="3"/>
  <c r="AK3" i="3"/>
  <c r="AL3" i="3"/>
  <c r="AR3" i="3"/>
  <c r="AS3" i="3"/>
  <c r="AT3" i="3"/>
  <c r="AY3" i="3"/>
  <c r="AZ3" i="3"/>
  <c r="BH3" i="3"/>
  <c r="BI3" i="3"/>
  <c r="BJ3" i="3"/>
  <c r="BT3" i="3"/>
  <c r="BU3" i="3"/>
  <c r="BV3" i="3"/>
  <c r="BZ3" i="3"/>
  <c r="CA3" i="3"/>
  <c r="CB3" i="3"/>
  <c r="G6" i="3"/>
  <c r="I6" i="3"/>
  <c r="DP6" i="3"/>
  <c r="DQ7" i="3" s="1"/>
  <c r="DP7" i="3"/>
  <c r="DP8" i="3"/>
  <c r="DP9" i="3"/>
  <c r="DQ9" i="3"/>
  <c r="H10" i="3"/>
  <c r="I10" i="3" s="1"/>
  <c r="DP10" i="3"/>
  <c r="DQ11" i="3" s="1"/>
  <c r="DP11" i="3"/>
  <c r="G12" i="3"/>
  <c r="I12" i="3" s="1"/>
  <c r="DP12" i="3"/>
  <c r="DQ13" i="3" s="1"/>
  <c r="DP13" i="3"/>
  <c r="D14" i="3"/>
  <c r="E14" i="3"/>
  <c r="G16" i="3" s="1"/>
  <c r="I16" i="3" s="1"/>
  <c r="G14" i="3"/>
  <c r="I14" i="3"/>
  <c r="DP14" i="3"/>
  <c r="DP15" i="3"/>
  <c r="DQ15" i="3"/>
  <c r="DP16" i="3"/>
  <c r="DP17" i="3"/>
  <c r="DQ17" i="3"/>
  <c r="D22" i="3"/>
  <c r="E22" i="3"/>
  <c r="G24" i="3"/>
  <c r="H29" i="3" s="1"/>
  <c r="D26" i="3"/>
  <c r="E26" i="3"/>
  <c r="G26" i="3"/>
  <c r="BW26" i="3"/>
  <c r="D27" i="3"/>
  <c r="E27" i="3"/>
  <c r="G27" i="3"/>
  <c r="D28" i="3"/>
  <c r="E28" i="3"/>
  <c r="G28" i="3"/>
  <c r="H8" i="3" s="1"/>
  <c r="I8" i="3" s="1"/>
  <c r="BW28" i="3"/>
  <c r="D29" i="3"/>
  <c r="E29" i="3"/>
  <c r="G29" i="3"/>
  <c r="BW29" i="3" s="1"/>
  <c r="D30" i="3"/>
  <c r="E30" i="3" s="1"/>
  <c r="G30" i="3" s="1"/>
  <c r="BW30" i="3" s="1"/>
  <c r="D35" i="3"/>
  <c r="E35" i="3" s="1"/>
  <c r="G35" i="3" s="1"/>
  <c r="H35" i="3" s="1"/>
  <c r="D37" i="3"/>
  <c r="H37" i="3"/>
  <c r="D38" i="3"/>
  <c r="E38" i="3"/>
  <c r="G38" i="3"/>
  <c r="H38" i="3" s="1"/>
  <c r="D39" i="3"/>
  <c r="E39" i="3"/>
  <c r="G39" i="3" s="1"/>
  <c r="H39" i="3" s="1"/>
  <c r="D43" i="3"/>
  <c r="E43" i="3"/>
  <c r="G43" i="3"/>
  <c r="H43" i="3" s="1"/>
  <c r="D45" i="3"/>
  <c r="E45" i="3"/>
  <c r="G45" i="3" s="1"/>
  <c r="H45" i="3" s="1"/>
  <c r="D48" i="3"/>
  <c r="E48" i="3"/>
  <c r="G48" i="3"/>
  <c r="H48" i="3" s="1"/>
  <c r="D49" i="3"/>
  <c r="E49" i="3"/>
  <c r="G49" i="3" s="1"/>
  <c r="H49" i="3" s="1"/>
  <c r="D50" i="3"/>
  <c r="E50" i="3"/>
  <c r="G50" i="3"/>
  <c r="H50" i="3" s="1"/>
  <c r="C51" i="3"/>
  <c r="D51" i="3"/>
  <c r="E51" i="3" s="1"/>
  <c r="F51" i="3"/>
  <c r="G51" i="3" s="1"/>
  <c r="H51" i="3" s="1"/>
  <c r="L1" i="2"/>
  <c r="M1" i="2"/>
  <c r="M3" i="2" s="1"/>
  <c r="N1" i="2"/>
  <c r="O1" i="2" s="1"/>
  <c r="O3" i="2" s="1"/>
  <c r="Q1" i="2"/>
  <c r="R1" i="2" s="1"/>
  <c r="U1" i="2"/>
  <c r="V1" i="2" s="1"/>
  <c r="V3" i="2" s="1"/>
  <c r="X1" i="2"/>
  <c r="X3" i="2" s="1"/>
  <c r="Y1" i="2"/>
  <c r="Z1" i="2" s="1"/>
  <c r="AE1" i="2"/>
  <c r="AF1" i="2" s="1"/>
  <c r="AL1" i="2"/>
  <c r="AM1" i="2" s="1"/>
  <c r="AS1" i="2"/>
  <c r="AT1" i="2"/>
  <c r="AU1" i="2" s="1"/>
  <c r="AZ1" i="2"/>
  <c r="BA1" i="2"/>
  <c r="BB1" i="2" s="1"/>
  <c r="BG1" i="2"/>
  <c r="BG3" i="2" s="1"/>
  <c r="BI1" i="2"/>
  <c r="BJ1" i="2"/>
  <c r="BJ3" i="2" s="1"/>
  <c r="BK1" i="2"/>
  <c r="BL1" i="2" s="1"/>
  <c r="BU1" i="2"/>
  <c r="BV1" i="2"/>
  <c r="BW1" i="2" s="1"/>
  <c r="CA1" i="2"/>
  <c r="CB1" i="2"/>
  <c r="CC1" i="2"/>
  <c r="CD1" i="2" s="1"/>
  <c r="K3" i="2"/>
  <c r="L3" i="2"/>
  <c r="P3" i="2"/>
  <c r="Q3" i="2"/>
  <c r="T3" i="2"/>
  <c r="W3" i="2"/>
  <c r="AD3" i="2"/>
  <c r="AE3" i="2"/>
  <c r="AK3" i="2"/>
  <c r="AL3" i="2"/>
  <c r="AR3" i="2"/>
  <c r="AS3" i="2"/>
  <c r="AT3" i="2"/>
  <c r="AY3" i="2"/>
  <c r="AZ3" i="2"/>
  <c r="BH3" i="2"/>
  <c r="BI3" i="2"/>
  <c r="BT3" i="2"/>
  <c r="BU3" i="2"/>
  <c r="BV3" i="2"/>
  <c r="BZ3" i="2"/>
  <c r="CA3" i="2"/>
  <c r="CB3" i="2"/>
  <c r="I6" i="2"/>
  <c r="H10" i="2"/>
  <c r="I10" i="2"/>
  <c r="I12" i="2"/>
  <c r="D14" i="2"/>
  <c r="E14" i="2"/>
  <c r="G16" i="2" s="1"/>
  <c r="I16" i="2" s="1"/>
  <c r="I14" i="2"/>
  <c r="G18" i="2"/>
  <c r="I18" i="2"/>
  <c r="D22" i="2"/>
  <c r="E22" i="2"/>
  <c r="G24" i="2"/>
  <c r="D26" i="2"/>
  <c r="E26" i="2" s="1"/>
  <c r="D27" i="2"/>
  <c r="E27" i="2" s="1"/>
  <c r="G27" i="2" s="1"/>
  <c r="D28" i="2"/>
  <c r="E28" i="2" s="1"/>
  <c r="G28" i="2" s="1"/>
  <c r="D29" i="2"/>
  <c r="E29" i="2" s="1"/>
  <c r="G29" i="2" s="1"/>
  <c r="D30" i="2"/>
  <c r="E30" i="2" s="1"/>
  <c r="G30" i="2" s="1"/>
  <c r="D35" i="2"/>
  <c r="E35" i="2"/>
  <c r="G35" i="2" s="1"/>
  <c r="H35" i="2" s="1"/>
  <c r="D37" i="2"/>
  <c r="H37" i="2"/>
  <c r="D38" i="2"/>
  <c r="E38" i="2" s="1"/>
  <c r="G38" i="2" s="1"/>
  <c r="H38" i="2" s="1"/>
  <c r="D39" i="2"/>
  <c r="E39" i="2"/>
  <c r="G39" i="2" s="1"/>
  <c r="H39" i="2" s="1"/>
  <c r="D43" i="2"/>
  <c r="E43" i="2" s="1"/>
  <c r="G43" i="2" s="1"/>
  <c r="H43" i="2" s="1"/>
  <c r="D45" i="2"/>
  <c r="E45" i="2"/>
  <c r="G45" i="2" s="1"/>
  <c r="H45" i="2" s="1"/>
  <c r="D48" i="2"/>
  <c r="E48" i="2" s="1"/>
  <c r="G48" i="2" s="1"/>
  <c r="H48" i="2" s="1"/>
  <c r="D49" i="2"/>
  <c r="E49" i="2"/>
  <c r="G49" i="2" s="1"/>
  <c r="H49" i="2" s="1"/>
  <c r="D50" i="2"/>
  <c r="E50" i="2" s="1"/>
  <c r="G50" i="2" s="1"/>
  <c r="H50" i="2" s="1"/>
  <c r="C51" i="2"/>
  <c r="F51" i="2"/>
  <c r="AP1" i="3" l="1"/>
  <c r="AO3" i="3"/>
  <c r="BL1" i="3"/>
  <c r="BK3" i="3"/>
  <c r="AG1" i="3"/>
  <c r="AF3" i="3"/>
  <c r="Y3" i="3"/>
  <c r="Z1" i="3"/>
  <c r="BW3" i="3"/>
  <c r="BX1" i="3"/>
  <c r="BB1" i="3"/>
  <c r="BA3" i="3"/>
  <c r="CD1" i="3"/>
  <c r="CC3" i="3"/>
  <c r="AU3" i="3"/>
  <c r="AV1" i="3"/>
  <c r="R3" i="3"/>
  <c r="S1" i="3"/>
  <c r="S3" i="3" s="1"/>
  <c r="N1" i="3"/>
  <c r="M3" i="3"/>
  <c r="AN3" i="3"/>
  <c r="H30" i="3"/>
  <c r="AE3" i="3"/>
  <c r="H28" i="3"/>
  <c r="H26" i="3"/>
  <c r="U3" i="3"/>
  <c r="AG1" i="2"/>
  <c r="AF3" i="2"/>
  <c r="Z3" i="2"/>
  <c r="AA1" i="2"/>
  <c r="H30" i="2"/>
  <c r="BW30" i="2"/>
  <c r="CE1" i="2"/>
  <c r="CD3" i="2"/>
  <c r="H29" i="2"/>
  <c r="BW29" i="2"/>
  <c r="BC1" i="2"/>
  <c r="BB3" i="2"/>
  <c r="BW28" i="2"/>
  <c r="H8" i="2"/>
  <c r="I8" i="2" s="1"/>
  <c r="R3" i="2"/>
  <c r="S1" i="2"/>
  <c r="S3" i="2" s="1"/>
  <c r="BW3" i="2"/>
  <c r="BX1" i="2"/>
  <c r="AU3" i="2"/>
  <c r="AV1" i="2"/>
  <c r="BW26" i="2"/>
  <c r="G26" i="2"/>
  <c r="H26" i="2"/>
  <c r="BM1" i="2"/>
  <c r="BL3" i="2"/>
  <c r="AM3" i="2"/>
  <c r="AN1" i="2"/>
  <c r="Y3" i="2"/>
  <c r="CC3" i="2"/>
  <c r="D51" i="2"/>
  <c r="E51" i="2" s="1"/>
  <c r="G51" i="2" s="1"/>
  <c r="H51" i="2" s="1"/>
  <c r="BK3" i="2"/>
  <c r="N3" i="2"/>
  <c r="BA3" i="2"/>
  <c r="U3" i="2"/>
  <c r="H28" i="2"/>
  <c r="AW1" i="3" l="1"/>
  <c r="AV3" i="3"/>
  <c r="Z3" i="3"/>
  <c r="AA1" i="3"/>
  <c r="CD3" i="3"/>
  <c r="CE1" i="3"/>
  <c r="AG3" i="3"/>
  <c r="AH1" i="3"/>
  <c r="O1" i="3"/>
  <c r="O3" i="3" s="1"/>
  <c r="N3" i="3"/>
  <c r="BC1" i="3"/>
  <c r="BB3" i="3"/>
  <c r="BM1" i="3"/>
  <c r="BL3" i="3"/>
  <c r="BY1" i="3"/>
  <c r="BY3" i="3" s="1"/>
  <c r="BX3" i="3"/>
  <c r="AP3" i="3"/>
  <c r="AQ1" i="3"/>
  <c r="AQ3" i="3" s="1"/>
  <c r="CE3" i="2"/>
  <c r="CF1" i="2"/>
  <c r="BX3" i="2"/>
  <c r="BY1" i="2"/>
  <c r="BY3" i="2" s="1"/>
  <c r="BN1" i="2"/>
  <c r="BM3" i="2"/>
  <c r="AV3" i="2"/>
  <c r="AW1" i="2"/>
  <c r="AA3" i="2"/>
  <c r="AB1" i="2"/>
  <c r="AH1" i="2"/>
  <c r="AG3" i="2"/>
  <c r="AO1" i="2"/>
  <c r="AN3" i="2"/>
  <c r="BD1" i="2"/>
  <c r="BC3" i="2"/>
  <c r="AH3" i="3" l="1"/>
  <c r="AI1" i="3"/>
  <c r="CE3" i="3"/>
  <c r="CF1" i="3"/>
  <c r="AA3" i="3"/>
  <c r="AB1" i="3"/>
  <c r="BN1" i="3"/>
  <c r="BM3" i="3"/>
  <c r="BD1" i="3"/>
  <c r="BC3" i="3"/>
  <c r="AX1" i="3"/>
  <c r="AX3" i="3" s="1"/>
  <c r="AW3" i="3"/>
  <c r="AX1" i="2"/>
  <c r="AX3" i="2" s="1"/>
  <c r="AW3" i="2"/>
  <c r="BE1" i="2"/>
  <c r="BE3" i="2" s="1"/>
  <c r="BD3" i="2"/>
  <c r="AP1" i="2"/>
  <c r="AO3" i="2"/>
  <c r="AH3" i="2"/>
  <c r="AI1" i="2"/>
  <c r="BO1" i="2"/>
  <c r="BN3" i="2"/>
  <c r="AB3" i="2"/>
  <c r="AC1" i="2"/>
  <c r="AC3" i="2" s="1"/>
  <c r="CF3" i="2"/>
  <c r="CG1" i="2"/>
  <c r="BN3" i="3" l="1"/>
  <c r="BO1" i="3"/>
  <c r="CF3" i="3"/>
  <c r="CG1" i="3"/>
  <c r="AI3" i="3"/>
  <c r="AJ1" i="3"/>
  <c r="AJ3" i="3" s="1"/>
  <c r="AB3" i="3"/>
  <c r="AC1" i="3"/>
  <c r="AC3" i="3" s="1"/>
  <c r="BE1" i="3"/>
  <c r="BE3" i="3" s="1"/>
  <c r="BD3" i="3"/>
  <c r="AI3" i="2"/>
  <c r="AJ1" i="2"/>
  <c r="AJ3" i="2" s="1"/>
  <c r="BO3" i="2"/>
  <c r="BP1" i="2"/>
  <c r="CG3" i="2"/>
  <c r="CH1" i="2"/>
  <c r="AP3" i="2"/>
  <c r="AQ1" i="2"/>
  <c r="AQ3" i="2" s="1"/>
  <c r="CG3" i="3" l="1"/>
  <c r="CH1" i="3"/>
  <c r="BO3" i="3"/>
  <c r="BP1" i="3"/>
  <c r="CI1" i="2"/>
  <c r="CH3" i="2"/>
  <c r="BQ1" i="2"/>
  <c r="BP3" i="2"/>
  <c r="BQ1" i="3" l="1"/>
  <c r="BP3" i="3"/>
  <c r="CI1" i="3"/>
  <c r="CH3" i="3"/>
  <c r="CJ1" i="2"/>
  <c r="CI3" i="2"/>
  <c r="BR1" i="2"/>
  <c r="BQ3" i="2"/>
  <c r="CJ1" i="3" l="1"/>
  <c r="CI3" i="3"/>
  <c r="BR1" i="3"/>
  <c r="BQ3" i="3"/>
  <c r="BS1" i="2"/>
  <c r="BS3" i="2" s="1"/>
  <c r="BR3" i="2"/>
  <c r="CK1" i="2"/>
  <c r="CJ3" i="2"/>
  <c r="BS1" i="3" l="1"/>
  <c r="BS3" i="3" s="1"/>
  <c r="BR3" i="3"/>
  <c r="CK1" i="3"/>
  <c r="CJ3" i="3"/>
  <c r="CL1" i="2"/>
  <c r="CK3" i="2"/>
  <c r="CL1" i="3" l="1"/>
  <c r="CK3" i="3"/>
  <c r="CM1" i="2"/>
  <c r="CL3" i="2"/>
  <c r="CM1" i="3" l="1"/>
  <c r="CL3" i="3"/>
  <c r="CM3" i="2"/>
  <c r="CN1" i="2"/>
  <c r="CM3" i="3" l="1"/>
  <c r="CN1" i="3"/>
  <c r="CN3" i="2"/>
  <c r="CO1" i="2"/>
  <c r="CN3" i="3" l="1"/>
  <c r="CO1" i="3"/>
  <c r="CO3" i="2"/>
  <c r="CP1" i="2"/>
  <c r="CP1" i="3" l="1"/>
  <c r="CO3" i="3"/>
  <c r="CQ1" i="2"/>
  <c r="CP3" i="2"/>
  <c r="CQ1" i="3" l="1"/>
  <c r="CP3" i="3"/>
  <c r="CR1" i="2"/>
  <c r="CQ3" i="2"/>
  <c r="CR1" i="3" l="1"/>
  <c r="CQ3" i="3"/>
  <c r="CS1" i="2"/>
  <c r="CR3" i="2"/>
  <c r="CS1" i="3" l="1"/>
  <c r="CR3" i="3"/>
  <c r="CT1" i="2"/>
  <c r="CS3" i="2"/>
  <c r="CT1" i="3" l="1"/>
  <c r="CS3" i="3"/>
  <c r="CU1" i="2"/>
  <c r="CT3" i="2"/>
  <c r="CT3" i="3" l="1"/>
  <c r="CU1" i="3"/>
  <c r="CU3" i="2"/>
  <c r="CV1" i="2"/>
  <c r="CU3" i="3" l="1"/>
  <c r="CV1" i="3"/>
  <c r="CV3" i="2"/>
  <c r="CW1" i="2"/>
  <c r="CV3" i="3" l="1"/>
  <c r="CW1" i="3"/>
  <c r="CW3" i="2"/>
  <c r="CX1" i="2"/>
  <c r="CW3" i="3" l="1"/>
  <c r="CX1" i="3"/>
  <c r="CY1" i="2"/>
  <c r="CX3" i="2"/>
  <c r="CY1" i="3" l="1"/>
  <c r="CX3" i="3"/>
  <c r="CZ1" i="2"/>
  <c r="CY3" i="2"/>
  <c r="CZ1" i="3" l="1"/>
  <c r="CY3" i="3"/>
  <c r="DA1" i="2"/>
  <c r="CZ3" i="2"/>
  <c r="DA1" i="3" l="1"/>
  <c r="CZ3" i="3"/>
  <c r="DB1" i="2"/>
  <c r="DA3" i="2"/>
  <c r="DB1" i="3" l="1"/>
  <c r="DA3" i="3"/>
  <c r="DC1" i="2"/>
  <c r="DB3" i="2"/>
  <c r="DB3" i="3" l="1"/>
  <c r="DC1" i="3"/>
  <c r="DC3" i="2"/>
  <c r="DD1" i="2"/>
  <c r="DC3" i="3" l="1"/>
  <c r="DD1" i="3"/>
  <c r="DD3" i="2"/>
  <c r="DE1" i="2"/>
  <c r="DD3" i="3" l="1"/>
  <c r="DE1" i="3"/>
  <c r="DE3" i="2"/>
  <c r="DF1" i="2"/>
  <c r="DF1" i="3" l="1"/>
  <c r="DE3" i="3"/>
  <c r="DG1" i="2"/>
  <c r="DF3" i="2"/>
  <c r="DG1" i="3" l="1"/>
  <c r="DF3" i="3"/>
  <c r="DH1" i="2"/>
  <c r="DG3" i="2"/>
  <c r="DH1" i="3" l="1"/>
  <c r="DG3" i="3"/>
  <c r="DI1" i="2"/>
  <c r="DH3" i="2"/>
  <c r="DI1" i="3" l="1"/>
  <c r="DH3" i="3"/>
  <c r="DJ1" i="2"/>
  <c r="DI3" i="2"/>
  <c r="DJ1" i="3" l="1"/>
  <c r="DI3" i="3"/>
  <c r="DK1" i="2"/>
  <c r="DJ3" i="2"/>
  <c r="DK1" i="3" l="1"/>
  <c r="DJ3" i="3"/>
  <c r="DK3" i="2"/>
  <c r="DL1" i="2"/>
  <c r="DK3" i="3" l="1"/>
  <c r="DL1" i="3"/>
  <c r="DL3" i="2"/>
  <c r="DM1" i="2"/>
  <c r="DL3" i="3" l="1"/>
  <c r="DM1" i="3"/>
  <c r="DM3" i="2"/>
  <c r="DN1" i="2"/>
  <c r="DM3" i="3" l="1"/>
  <c r="DN1" i="3"/>
  <c r="DO1" i="2"/>
  <c r="DO3" i="2" s="1"/>
  <c r="DN3" i="2"/>
  <c r="DO1" i="3" l="1"/>
  <c r="DO3" i="3" s="1"/>
  <c r="DN3" i="3"/>
</calcChain>
</file>

<file path=xl/sharedStrings.xml><?xml version="1.0" encoding="utf-8"?>
<sst xmlns="http://schemas.openxmlformats.org/spreadsheetml/2006/main" count="1388" uniqueCount="90">
  <si>
    <t>Texmaya</t>
  </si>
  <si>
    <t>Insp+Acabados</t>
  </si>
  <si>
    <t>Doblado y Emb</t>
  </si>
  <si>
    <t>Planchado</t>
  </si>
  <si>
    <t>Inspeccion</t>
  </si>
  <si>
    <t>prendas</t>
  </si>
  <si>
    <t>Detalle de inspeccion +acabados:</t>
  </si>
  <si>
    <t>Broches</t>
  </si>
  <si>
    <t>Detalle de broches:</t>
  </si>
  <si>
    <t>Oj/Boton</t>
  </si>
  <si>
    <t>Detalle de botones:</t>
  </si>
  <si>
    <t>Total</t>
  </si>
  <si>
    <t>Acabados</t>
  </si>
  <si>
    <t>Insp.Talleres</t>
  </si>
  <si>
    <t>Servicio</t>
  </si>
  <si>
    <t>Confeccion</t>
  </si>
  <si>
    <t>Bordado</t>
  </si>
  <si>
    <t>Corte</t>
  </si>
  <si>
    <t>Dias Req</t>
  </si>
  <si>
    <t>Meta</t>
  </si>
  <si>
    <t>Personal</t>
  </si>
  <si>
    <t>Min</t>
  </si>
  <si>
    <t>Costo</t>
  </si>
  <si>
    <t>Proceso</t>
  </si>
  <si>
    <t>Programa Confeccion en Talleres Externos:</t>
  </si>
  <si>
    <t>Programa Texmaya:</t>
  </si>
  <si>
    <t>Total OP Conf en Servicio</t>
  </si>
  <si>
    <t>Enterizo</t>
  </si>
  <si>
    <t>OP22-162</t>
  </si>
  <si>
    <t>x</t>
  </si>
  <si>
    <t>Nota: Las operaciones de botones y broches, se balancearan con personal de las areas, y si fuera necesario en horas extras.</t>
  </si>
  <si>
    <t>OP22-161</t>
  </si>
  <si>
    <t>R</t>
  </si>
  <si>
    <t>Bata Dama</t>
  </si>
  <si>
    <t>OP22-160</t>
  </si>
  <si>
    <t>cte</t>
  </si>
  <si>
    <t>cc</t>
  </si>
  <si>
    <t>P</t>
  </si>
  <si>
    <t>Broches en Texmaya</t>
  </si>
  <si>
    <t>OP22-159</t>
  </si>
  <si>
    <t>OP22-158</t>
  </si>
  <si>
    <t>Botones en Texmaya</t>
  </si>
  <si>
    <t>Pijama Vivo</t>
  </si>
  <si>
    <t>OP22-157</t>
  </si>
  <si>
    <t>OP22-156</t>
  </si>
  <si>
    <t>Acabados en Texmaya</t>
  </si>
  <si>
    <t>Total OP en Texmaya</t>
  </si>
  <si>
    <t>Pijama Basic</t>
  </si>
  <si>
    <t>OP22-155</t>
  </si>
  <si>
    <t>Inspeccion en Texmaya</t>
  </si>
  <si>
    <t>OP22-154</t>
  </si>
  <si>
    <t>OP22-153</t>
  </si>
  <si>
    <t>Confeccion en Servicios Ext</t>
  </si>
  <si>
    <t>OP22-152</t>
  </si>
  <si>
    <t>ok</t>
  </si>
  <si>
    <t>OP22-151</t>
  </si>
  <si>
    <t>X</t>
  </si>
  <si>
    <t>Confeccion en Texmaya</t>
  </si>
  <si>
    <t>OP22-150</t>
  </si>
  <si>
    <t>OP22-149</t>
  </si>
  <si>
    <t>Corte en Texmaya</t>
  </si>
  <si>
    <t>OP22-148</t>
  </si>
  <si>
    <t>D</t>
  </si>
  <si>
    <t>S</t>
  </si>
  <si>
    <t>V</t>
  </si>
  <si>
    <t>J</t>
  </si>
  <si>
    <t>M</t>
  </si>
  <si>
    <t>L</t>
  </si>
  <si>
    <t>Prog</t>
  </si>
  <si>
    <t>Dias</t>
  </si>
  <si>
    <t>Programa</t>
  </si>
  <si>
    <t>Cant</t>
  </si>
  <si>
    <t>Style</t>
  </si>
  <si>
    <t>OP</t>
  </si>
  <si>
    <t>Merchandise Group</t>
  </si>
  <si>
    <t>F.emision</t>
  </si>
  <si>
    <t>GANTT DE PROCESOS - AGOSTO 2022</t>
  </si>
  <si>
    <t>Ago</t>
  </si>
  <si>
    <t>Set</t>
  </si>
  <si>
    <t>Jul</t>
  </si>
  <si>
    <t>Jun</t>
  </si>
  <si>
    <t>May</t>
  </si>
  <si>
    <t>Abr</t>
  </si>
  <si>
    <t>PLANEAMIENTO</t>
  </si>
  <si>
    <t>TEXMAYA EIRL</t>
  </si>
  <si>
    <t>OP22-164</t>
  </si>
  <si>
    <t>Nota: Las operaciones de botones se balancearan con personal de las areas, y si fuera necesario en horas extras.</t>
  </si>
  <si>
    <t>OP22-163</t>
  </si>
  <si>
    <t>Dias Util</t>
  </si>
  <si>
    <t>Avance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</si>
</sst>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Gill Sans MT"/>
      <family val="2"/>
    </font>
    <font>
      <sz val="11"/>
      <color rgb="FFC00000"/>
      <name val="Gill Sans MT"/>
      <family val="2"/>
    </font>
    <font>
      <sz val="11"/>
      <name val="Gill Sans MT"/>
      <family val="2"/>
    </font>
    <font>
      <sz val="11"/>
      <color rgb="FFFF0000"/>
      <name val="Gill Sans MT"/>
      <family val="2"/>
    </font>
    <font>
      <b/>
      <sz val="11"/>
      <color theme="1"/>
      <name val="Gill Sans MT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7D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85D6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7" borderId="1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5" fillId="8" borderId="3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9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9" fontId="0" fillId="0" borderId="1" xfId="1" applyFont="1" applyFill="1" applyBorder="1"/>
    <xf numFmtId="0" fontId="0" fillId="0" borderId="5" xfId="0" applyBorder="1" applyAlignment="1">
      <alignment horizontal="center" vertical="center"/>
    </xf>
    <xf numFmtId="0" fontId="0" fillId="10" borderId="1" xfId="0" applyFill="1" applyBorder="1" applyAlignment="1">
      <alignment horizontal="right"/>
    </xf>
    <xf numFmtId="9" fontId="0" fillId="11" borderId="1" xfId="0" applyNumberFormat="1" applyFill="1" applyBorder="1"/>
    <xf numFmtId="0" fontId="0" fillId="11" borderId="1" xfId="0" applyFill="1" applyBorder="1"/>
    <xf numFmtId="9" fontId="0" fillId="12" borderId="1" xfId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64" fontId="0" fillId="11" borderId="1" xfId="0" applyNumberFormat="1" applyFill="1" applyBorder="1"/>
    <xf numFmtId="0" fontId="4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right"/>
    </xf>
    <xf numFmtId="9" fontId="0" fillId="2" borderId="1" xfId="1" applyFont="1" applyFill="1" applyBorder="1"/>
    <xf numFmtId="164" fontId="0" fillId="2" borderId="1" xfId="0" applyNumberFormat="1" applyFill="1" applyBorder="1"/>
    <xf numFmtId="0" fontId="0" fillId="5" borderId="1" xfId="0" applyFill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9" fontId="0" fillId="3" borderId="1" xfId="1" applyFont="1" applyFill="1" applyBorder="1"/>
    <xf numFmtId="164" fontId="0" fillId="3" borderId="1" xfId="0" applyNumberFormat="1" applyFill="1" applyBorder="1"/>
    <xf numFmtId="0" fontId="0" fillId="4" borderId="6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9" fontId="0" fillId="4" borderId="1" xfId="1" applyFont="1" applyFill="1" applyBorder="1"/>
    <xf numFmtId="164" fontId="0" fillId="13" borderId="1" xfId="0" applyNumberFormat="1" applyFill="1" applyBorder="1"/>
    <xf numFmtId="0" fontId="0" fillId="0" borderId="6" xfId="0" applyBorder="1" applyAlignment="1">
      <alignment horizontal="right"/>
    </xf>
    <xf numFmtId="0" fontId="0" fillId="6" borderId="6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9" borderId="6" xfId="0" applyFill="1" applyBorder="1"/>
    <xf numFmtId="9" fontId="0" fillId="6" borderId="1" xfId="1" applyFont="1" applyFill="1" applyBorder="1"/>
    <xf numFmtId="164" fontId="0" fillId="6" borderId="1" xfId="0" applyNumberFormat="1" applyFill="1" applyBorder="1"/>
    <xf numFmtId="0" fontId="7" fillId="14" borderId="6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left"/>
    </xf>
    <xf numFmtId="0" fontId="4" fillId="14" borderId="5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1" fontId="7" fillId="14" borderId="5" xfId="0" applyNumberFormat="1" applyFont="1" applyFill="1" applyBorder="1" applyAlignment="1">
      <alignment horizontal="center" vertical="center"/>
    </xf>
    <xf numFmtId="1" fontId="8" fillId="14" borderId="5" xfId="0" applyNumberFormat="1" applyFont="1" applyFill="1" applyBorder="1" applyAlignment="1">
      <alignment horizontal="center" vertical="center"/>
    </xf>
    <xf numFmtId="1" fontId="9" fillId="14" borderId="5" xfId="0" applyNumberFormat="1" applyFont="1" applyFill="1" applyBorder="1" applyAlignment="1">
      <alignment horizontal="center" vertical="center"/>
    </xf>
    <xf numFmtId="1" fontId="10" fillId="14" borderId="5" xfId="0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right" vertical="center"/>
    </xf>
    <xf numFmtId="16" fontId="7" fillId="0" borderId="0" xfId="0" applyNumberFormat="1" applyFont="1" applyAlignment="1">
      <alignment horizontal="right" vertical="center"/>
    </xf>
    <xf numFmtId="16" fontId="7" fillId="0" borderId="2" xfId="0" applyNumberFormat="1" applyFont="1" applyBorder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0" fillId="15" borderId="0" xfId="1" applyFont="1" applyFill="1"/>
    <xf numFmtId="0" fontId="0" fillId="15" borderId="0" xfId="0" applyFill="1"/>
    <xf numFmtId="0" fontId="0" fillId="11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9" fontId="0" fillId="2" borderId="0" xfId="1" applyFont="1" applyFill="1"/>
    <xf numFmtId="0" fontId="0" fillId="2" borderId="0" xfId="0" applyFill="1"/>
    <xf numFmtId="9" fontId="0" fillId="3" borderId="0" xfId="1" applyFont="1" applyFill="1"/>
    <xf numFmtId="0" fontId="0" fillId="3" borderId="0" xfId="0" applyFill="1"/>
    <xf numFmtId="9" fontId="0" fillId="0" borderId="0" xfId="1" applyFont="1"/>
    <xf numFmtId="9" fontId="0" fillId="13" borderId="0" xfId="1" applyFont="1" applyFill="1"/>
    <xf numFmtId="0" fontId="0" fillId="13" borderId="0" xfId="0" applyFill="1"/>
    <xf numFmtId="9" fontId="0" fillId="6" borderId="0" xfId="1" applyFont="1" applyFill="1"/>
    <xf numFmtId="0" fontId="0" fillId="6" borderId="0" xfId="0" applyFill="1"/>
    <xf numFmtId="0" fontId="0" fillId="8" borderId="1" xfId="0" applyFill="1" applyBorder="1"/>
    <xf numFmtId="16" fontId="0" fillId="8" borderId="1" xfId="0" applyNumberFormat="1" applyFill="1" applyBorder="1"/>
    <xf numFmtId="0" fontId="7" fillId="8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12" borderId="5" xfId="0" applyFill="1" applyBorder="1" applyAlignment="1">
      <alignment wrapText="1"/>
    </xf>
    <xf numFmtId="0" fontId="0" fillId="12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6" xfId="0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vance%20TEX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Talla"/>
      <sheetName val="Gantt"/>
      <sheetName val="Hoja1"/>
      <sheetName val="Avance"/>
      <sheetName val="Resumen"/>
      <sheetName val="Avios (2)"/>
      <sheetName val="Avios"/>
      <sheetName val="OPS"/>
      <sheetName val="OPS (2)"/>
      <sheetName val="Hoja2"/>
      <sheetName val="Avance TEX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00D5-F7A5-481B-A2EC-FACE3C2E5F8E}">
  <sheetPr>
    <pageSetUpPr fitToPage="1"/>
  </sheetPr>
  <dimension ref="A1:DO53"/>
  <sheetViews>
    <sheetView topLeftCell="B1" zoomScale="80" zoomScaleNormal="80" workbookViewId="0">
      <pane xSplit="9" ySplit="4" topLeftCell="K5" activePane="bottomRight" state="frozen"/>
      <selection activeCell="B1" sqref="B1"/>
      <selection pane="topRight" activeCell="V1" sqref="V1"/>
      <selection pane="bottomLeft" activeCell="B5" sqref="B5"/>
      <selection pane="bottomRight" activeCell="G8" sqref="G8"/>
    </sheetView>
  </sheetViews>
  <sheetFormatPr baseColWidth="10" defaultRowHeight="14.4" x14ac:dyDescent="0.3"/>
  <cols>
    <col min="1" max="1" width="14.33203125" hidden="1" customWidth="1"/>
    <col min="2" max="2" width="12.88671875" bestFit="1" customWidth="1"/>
    <col min="3" max="3" width="13.5546875" style="1" bestFit="1" customWidth="1"/>
    <col min="4" max="5" width="5.6640625" customWidth="1"/>
    <col min="6" max="6" width="14.109375" customWidth="1"/>
    <col min="7" max="7" width="10.33203125" bestFit="1" customWidth="1"/>
    <col min="8" max="8" width="9.109375" bestFit="1" customWidth="1"/>
    <col min="9" max="9" width="9.5546875" bestFit="1" customWidth="1"/>
    <col min="10" max="10" width="5.88671875" bestFit="1" customWidth="1"/>
    <col min="11" max="14" width="3.6640625" customWidth="1"/>
    <col min="15" max="15" width="0.88671875" customWidth="1"/>
    <col min="16" max="21" width="3.6640625" customWidth="1"/>
    <col min="22" max="22" width="0.88671875" customWidth="1"/>
    <col min="23" max="28" width="3.6640625" customWidth="1"/>
    <col min="29" max="29" width="0.88671875" customWidth="1"/>
    <col min="30" max="35" width="3.6640625" customWidth="1"/>
    <col min="36" max="36" width="0.88671875" customWidth="1"/>
    <col min="37" max="42" width="3.6640625" customWidth="1"/>
    <col min="43" max="43" width="0.88671875" customWidth="1"/>
    <col min="44" max="49" width="3.6640625" customWidth="1"/>
    <col min="50" max="50" width="0.88671875" customWidth="1"/>
    <col min="51" max="56" width="3.6640625" customWidth="1"/>
    <col min="57" max="57" width="0.88671875" customWidth="1"/>
    <col min="58" max="63" width="3.6640625" customWidth="1"/>
    <col min="64" max="64" width="0.88671875" customWidth="1"/>
    <col min="65" max="70" width="3.6640625" customWidth="1"/>
    <col min="71" max="71" width="0.88671875" customWidth="1"/>
    <col min="72" max="72" width="5.5546875" customWidth="1"/>
    <col min="73" max="73" width="3.6640625" customWidth="1"/>
    <col min="74" max="74" width="0.88671875" customWidth="1"/>
    <col min="75" max="75" width="3.6640625" customWidth="1"/>
    <col min="76" max="81" width="4.6640625" customWidth="1"/>
    <col min="82" max="82" width="5.5546875" customWidth="1"/>
    <col min="83" max="83" width="4.6640625" customWidth="1"/>
    <col min="84" max="84" width="1.6640625" customWidth="1"/>
    <col min="85" max="90" width="4.6640625" customWidth="1"/>
    <col min="91" max="91" width="1.6640625" customWidth="1"/>
    <col min="92" max="97" width="4.6640625" customWidth="1"/>
    <col min="98" max="98" width="1.6640625" customWidth="1"/>
    <col min="99" max="104" width="4.6640625" customWidth="1"/>
    <col min="105" max="105" width="1.6640625" customWidth="1"/>
    <col min="106" max="111" width="4.6640625" customWidth="1"/>
    <col min="112" max="112" width="1.6640625" customWidth="1"/>
    <col min="113" max="115" width="4.6640625" customWidth="1"/>
    <col min="116" max="118" width="4.6640625" hidden="1" customWidth="1"/>
    <col min="119" max="119" width="1.6640625" hidden="1" customWidth="1"/>
  </cols>
  <sheetData>
    <row r="1" spans="1:119" ht="14.1" customHeight="1" x14ac:dyDescent="0.3">
      <c r="B1" t="s">
        <v>84</v>
      </c>
      <c r="K1" s="72">
        <v>44664</v>
      </c>
      <c r="L1" s="72">
        <f>+K1+1</f>
        <v>44665</v>
      </c>
      <c r="M1" s="72">
        <f>+L1+1</f>
        <v>44666</v>
      </c>
      <c r="N1" s="72">
        <f>+M1+1</f>
        <v>44667</v>
      </c>
      <c r="O1" s="72">
        <f>+N1+1</f>
        <v>44668</v>
      </c>
      <c r="P1" s="72">
        <v>44669</v>
      </c>
      <c r="Q1" s="72">
        <f>+P1+1</f>
        <v>44670</v>
      </c>
      <c r="R1" s="72">
        <f>+Q1+1</f>
        <v>44671</v>
      </c>
      <c r="S1" s="72">
        <f>+R1+1</f>
        <v>44672</v>
      </c>
      <c r="T1" s="72">
        <v>44673</v>
      </c>
      <c r="U1" s="72">
        <f>+T1+1</f>
        <v>44674</v>
      </c>
      <c r="V1" s="72">
        <f>+U1+1</f>
        <v>44675</v>
      </c>
      <c r="W1" s="72">
        <v>44676</v>
      </c>
      <c r="X1" s="72">
        <f t="shared" ref="X1:AC1" si="0">+W1+1</f>
        <v>44677</v>
      </c>
      <c r="Y1" s="72">
        <f t="shared" si="0"/>
        <v>44678</v>
      </c>
      <c r="Z1" s="72">
        <f t="shared" si="0"/>
        <v>44679</v>
      </c>
      <c r="AA1" s="72">
        <f t="shared" si="0"/>
        <v>44680</v>
      </c>
      <c r="AB1" s="72">
        <f t="shared" si="0"/>
        <v>44681</v>
      </c>
      <c r="AC1" s="72">
        <f t="shared" si="0"/>
        <v>44682</v>
      </c>
      <c r="AD1" s="72">
        <v>44683</v>
      </c>
      <c r="AE1" s="72">
        <f t="shared" ref="AE1:AJ1" si="1">+AD1+1</f>
        <v>44684</v>
      </c>
      <c r="AF1" s="72">
        <f t="shared" si="1"/>
        <v>44685</v>
      </c>
      <c r="AG1" s="72">
        <f t="shared" si="1"/>
        <v>44686</v>
      </c>
      <c r="AH1" s="72">
        <f t="shared" si="1"/>
        <v>44687</v>
      </c>
      <c r="AI1" s="72">
        <f t="shared" si="1"/>
        <v>44688</v>
      </c>
      <c r="AJ1" s="72">
        <f t="shared" si="1"/>
        <v>44689</v>
      </c>
      <c r="AK1" s="72">
        <v>44690</v>
      </c>
      <c r="AL1" s="72">
        <f t="shared" ref="AL1:AQ1" si="2">+AK1+1</f>
        <v>44691</v>
      </c>
      <c r="AM1" s="72">
        <f t="shared" si="2"/>
        <v>44692</v>
      </c>
      <c r="AN1" s="72">
        <f t="shared" si="2"/>
        <v>44693</v>
      </c>
      <c r="AO1" s="72">
        <f t="shared" si="2"/>
        <v>44694</v>
      </c>
      <c r="AP1" s="72">
        <f t="shared" si="2"/>
        <v>44695</v>
      </c>
      <c r="AQ1" s="72">
        <f t="shared" si="2"/>
        <v>44696</v>
      </c>
      <c r="AR1" s="72">
        <v>44697</v>
      </c>
      <c r="AS1" s="72">
        <f t="shared" ref="AS1:AX1" si="3">+AR1+1</f>
        <v>44698</v>
      </c>
      <c r="AT1" s="72">
        <f t="shared" si="3"/>
        <v>44699</v>
      </c>
      <c r="AU1" s="72">
        <f t="shared" si="3"/>
        <v>44700</v>
      </c>
      <c r="AV1" s="72">
        <f t="shared" si="3"/>
        <v>44701</v>
      </c>
      <c r="AW1" s="72">
        <f t="shared" si="3"/>
        <v>44702</v>
      </c>
      <c r="AX1" s="72">
        <f t="shared" si="3"/>
        <v>44703</v>
      </c>
      <c r="AY1" s="72">
        <v>44704</v>
      </c>
      <c r="AZ1" s="72">
        <f t="shared" ref="AZ1:BE1" si="4">+AY1+1</f>
        <v>44705</v>
      </c>
      <c r="BA1" s="72">
        <f t="shared" si="4"/>
        <v>44706</v>
      </c>
      <c r="BB1" s="72">
        <f t="shared" si="4"/>
        <v>44707</v>
      </c>
      <c r="BC1" s="72">
        <f t="shared" si="4"/>
        <v>44708</v>
      </c>
      <c r="BD1" s="72">
        <f t="shared" si="4"/>
        <v>44709</v>
      </c>
      <c r="BE1" s="72">
        <f t="shared" si="4"/>
        <v>44710</v>
      </c>
      <c r="BF1" s="72">
        <v>44711</v>
      </c>
      <c r="BG1" s="72">
        <f>+BF1+1</f>
        <v>44712</v>
      </c>
      <c r="BH1" s="72">
        <v>44713</v>
      </c>
      <c r="BI1" s="72">
        <f t="shared" ref="BI1:BS1" si="5">+BH1+1</f>
        <v>44714</v>
      </c>
      <c r="BJ1" s="72">
        <f t="shared" si="5"/>
        <v>44715</v>
      </c>
      <c r="BK1" s="72">
        <f t="shared" si="5"/>
        <v>44716</v>
      </c>
      <c r="BL1" s="72">
        <f t="shared" si="5"/>
        <v>44717</v>
      </c>
      <c r="BM1" s="72">
        <f t="shared" si="5"/>
        <v>44718</v>
      </c>
      <c r="BN1" s="72">
        <f t="shared" si="5"/>
        <v>44719</v>
      </c>
      <c r="BO1" s="72">
        <f t="shared" si="5"/>
        <v>44720</v>
      </c>
      <c r="BP1" s="72">
        <f t="shared" si="5"/>
        <v>44721</v>
      </c>
      <c r="BQ1" s="72">
        <f t="shared" si="5"/>
        <v>44722</v>
      </c>
      <c r="BR1" s="72">
        <f t="shared" si="5"/>
        <v>44723</v>
      </c>
      <c r="BS1" s="72">
        <f t="shared" si="5"/>
        <v>44724</v>
      </c>
      <c r="BT1" s="72">
        <v>44743</v>
      </c>
      <c r="BU1" s="72">
        <f>+BT1+1</f>
        <v>44744</v>
      </c>
      <c r="BV1" s="72">
        <f>+BU1+1</f>
        <v>44745</v>
      </c>
      <c r="BW1" s="72">
        <f>+BV1+1</f>
        <v>44746</v>
      </c>
      <c r="BX1" s="72">
        <f>+BW1+1</f>
        <v>44747</v>
      </c>
      <c r="BY1" s="72">
        <f>+BX1+1</f>
        <v>44748</v>
      </c>
      <c r="BZ1" s="72">
        <v>44767</v>
      </c>
      <c r="CA1" s="72">
        <f t="shared" ref="CA1:DO1" si="6">+BZ1+1</f>
        <v>44768</v>
      </c>
      <c r="CB1" s="72">
        <f t="shared" si="6"/>
        <v>44769</v>
      </c>
      <c r="CC1" s="72">
        <f t="shared" si="6"/>
        <v>44770</v>
      </c>
      <c r="CD1" s="72">
        <f t="shared" si="6"/>
        <v>44771</v>
      </c>
      <c r="CE1" s="72">
        <f t="shared" si="6"/>
        <v>44772</v>
      </c>
      <c r="CF1" s="72">
        <f t="shared" si="6"/>
        <v>44773</v>
      </c>
      <c r="CG1" s="72">
        <f t="shared" si="6"/>
        <v>44774</v>
      </c>
      <c r="CH1" s="72">
        <f t="shared" si="6"/>
        <v>44775</v>
      </c>
      <c r="CI1" s="72">
        <f t="shared" si="6"/>
        <v>44776</v>
      </c>
      <c r="CJ1" s="72">
        <f t="shared" si="6"/>
        <v>44777</v>
      </c>
      <c r="CK1" s="72">
        <f t="shared" si="6"/>
        <v>44778</v>
      </c>
      <c r="CL1" s="72">
        <f t="shared" si="6"/>
        <v>44779</v>
      </c>
      <c r="CM1" s="72">
        <f t="shared" si="6"/>
        <v>44780</v>
      </c>
      <c r="CN1" s="72">
        <f t="shared" si="6"/>
        <v>44781</v>
      </c>
      <c r="CO1" s="72">
        <f t="shared" si="6"/>
        <v>44782</v>
      </c>
      <c r="CP1" s="72">
        <f t="shared" si="6"/>
        <v>44783</v>
      </c>
      <c r="CQ1" s="72">
        <f t="shared" si="6"/>
        <v>44784</v>
      </c>
      <c r="CR1" s="72">
        <f t="shared" si="6"/>
        <v>44785</v>
      </c>
      <c r="CS1" s="72">
        <f t="shared" si="6"/>
        <v>44786</v>
      </c>
      <c r="CT1" s="72">
        <f t="shared" si="6"/>
        <v>44787</v>
      </c>
      <c r="CU1" s="72">
        <f t="shared" si="6"/>
        <v>44788</v>
      </c>
      <c r="CV1" s="72">
        <f t="shared" si="6"/>
        <v>44789</v>
      </c>
      <c r="CW1" s="72">
        <f t="shared" si="6"/>
        <v>44790</v>
      </c>
      <c r="CX1" s="72">
        <f t="shared" si="6"/>
        <v>44791</v>
      </c>
      <c r="CY1" s="72">
        <f t="shared" si="6"/>
        <v>44792</v>
      </c>
      <c r="CZ1" s="72">
        <f t="shared" si="6"/>
        <v>44793</v>
      </c>
      <c r="DA1" s="72">
        <f t="shared" si="6"/>
        <v>44794</v>
      </c>
      <c r="DB1" s="72">
        <f t="shared" si="6"/>
        <v>44795</v>
      </c>
      <c r="DC1" s="72">
        <f t="shared" si="6"/>
        <v>44796</v>
      </c>
      <c r="DD1" s="72">
        <f t="shared" si="6"/>
        <v>44797</v>
      </c>
      <c r="DE1" s="72">
        <f t="shared" si="6"/>
        <v>44798</v>
      </c>
      <c r="DF1" s="72">
        <f t="shared" si="6"/>
        <v>44799</v>
      </c>
      <c r="DG1" s="72">
        <f t="shared" si="6"/>
        <v>44800</v>
      </c>
      <c r="DH1" s="72">
        <f t="shared" si="6"/>
        <v>44801</v>
      </c>
      <c r="DI1" s="72">
        <f t="shared" si="6"/>
        <v>44802</v>
      </c>
      <c r="DJ1" s="72">
        <f t="shared" si="6"/>
        <v>44803</v>
      </c>
      <c r="DK1" s="72">
        <f t="shared" si="6"/>
        <v>44804</v>
      </c>
      <c r="DL1" s="72">
        <f t="shared" si="6"/>
        <v>44805</v>
      </c>
      <c r="DM1" s="72">
        <f t="shared" si="6"/>
        <v>44806</v>
      </c>
      <c r="DN1" s="72">
        <f t="shared" si="6"/>
        <v>44807</v>
      </c>
      <c r="DO1" s="72">
        <f t="shared" si="6"/>
        <v>44808</v>
      </c>
    </row>
    <row r="2" spans="1:119" ht="14.1" customHeight="1" x14ac:dyDescent="0.3">
      <c r="B2" t="s">
        <v>83</v>
      </c>
      <c r="K2" s="74" t="s">
        <v>82</v>
      </c>
      <c r="L2" s="73"/>
      <c r="M2" s="73"/>
      <c r="N2" s="73"/>
      <c r="O2" s="73"/>
      <c r="P2" s="74" t="s">
        <v>82</v>
      </c>
      <c r="Q2" s="73"/>
      <c r="R2" s="73"/>
      <c r="S2" s="73"/>
      <c r="T2" t="s">
        <v>82</v>
      </c>
      <c r="U2" s="73"/>
      <c r="V2" s="73"/>
      <c r="W2" t="s">
        <v>82</v>
      </c>
      <c r="AD2" t="s">
        <v>81</v>
      </c>
      <c r="AK2" t="s">
        <v>81</v>
      </c>
      <c r="AR2" t="s">
        <v>81</v>
      </c>
      <c r="AY2" t="s">
        <v>81</v>
      </c>
      <c r="BF2" t="s">
        <v>81</v>
      </c>
      <c r="BH2" t="s">
        <v>80</v>
      </c>
      <c r="BM2" t="s">
        <v>80</v>
      </c>
      <c r="BT2" t="s">
        <v>79</v>
      </c>
      <c r="BW2" t="s">
        <v>79</v>
      </c>
      <c r="BZ2" t="s">
        <v>79</v>
      </c>
      <c r="CG2" t="s">
        <v>77</v>
      </c>
      <c r="CN2" t="s">
        <v>77</v>
      </c>
      <c r="CU2" t="s">
        <v>77</v>
      </c>
      <c r="DB2" t="s">
        <v>77</v>
      </c>
      <c r="DE2" t="s">
        <v>78</v>
      </c>
      <c r="DI2" t="s">
        <v>77</v>
      </c>
    </row>
    <row r="3" spans="1:119" ht="15" customHeight="1" x14ac:dyDescent="0.3">
      <c r="B3" t="s">
        <v>76</v>
      </c>
      <c r="F3" s="72" t="s">
        <v>75</v>
      </c>
      <c r="G3" s="72">
        <v>44767</v>
      </c>
      <c r="H3" s="71"/>
      <c r="I3" s="71"/>
      <c r="K3" s="67">
        <f t="shared" ref="K3:BE3" si="7">DAY(K1)</f>
        <v>13</v>
      </c>
      <c r="L3" s="70">
        <f t="shared" si="7"/>
        <v>14</v>
      </c>
      <c r="M3" s="70">
        <f t="shared" si="7"/>
        <v>15</v>
      </c>
      <c r="N3" s="67">
        <f t="shared" si="7"/>
        <v>16</v>
      </c>
      <c r="O3" s="67">
        <f t="shared" si="7"/>
        <v>17</v>
      </c>
      <c r="P3" s="67">
        <f t="shared" si="7"/>
        <v>18</v>
      </c>
      <c r="Q3" s="67">
        <f t="shared" si="7"/>
        <v>19</v>
      </c>
      <c r="R3" s="67">
        <f t="shared" si="7"/>
        <v>20</v>
      </c>
      <c r="S3" s="67">
        <f t="shared" si="7"/>
        <v>21</v>
      </c>
      <c r="T3" s="67">
        <f t="shared" si="7"/>
        <v>22</v>
      </c>
      <c r="U3" s="67">
        <f t="shared" si="7"/>
        <v>23</v>
      </c>
      <c r="V3" s="67">
        <f t="shared" si="7"/>
        <v>24</v>
      </c>
      <c r="W3" s="67">
        <f t="shared" si="7"/>
        <v>25</v>
      </c>
      <c r="X3" s="67">
        <f t="shared" si="7"/>
        <v>26</v>
      </c>
      <c r="Y3" s="67">
        <f t="shared" si="7"/>
        <v>27</v>
      </c>
      <c r="Z3" s="67">
        <f t="shared" si="7"/>
        <v>28</v>
      </c>
      <c r="AA3" s="67">
        <f t="shared" si="7"/>
        <v>29</v>
      </c>
      <c r="AB3" s="67">
        <f t="shared" si="7"/>
        <v>30</v>
      </c>
      <c r="AC3" s="70">
        <f t="shared" si="7"/>
        <v>1</v>
      </c>
      <c r="AD3" s="67">
        <f t="shared" si="7"/>
        <v>2</v>
      </c>
      <c r="AE3" s="67">
        <f t="shared" si="7"/>
        <v>3</v>
      </c>
      <c r="AF3" s="67">
        <f t="shared" si="7"/>
        <v>4</v>
      </c>
      <c r="AG3" s="67">
        <f t="shared" si="7"/>
        <v>5</v>
      </c>
      <c r="AH3" s="67">
        <f t="shared" si="7"/>
        <v>6</v>
      </c>
      <c r="AI3" s="67">
        <f t="shared" si="7"/>
        <v>7</v>
      </c>
      <c r="AJ3" s="67">
        <f t="shared" si="7"/>
        <v>8</v>
      </c>
      <c r="AK3" s="67">
        <f t="shared" si="7"/>
        <v>9</v>
      </c>
      <c r="AL3" s="67">
        <f t="shared" si="7"/>
        <v>10</v>
      </c>
      <c r="AM3" s="67">
        <f t="shared" si="7"/>
        <v>11</v>
      </c>
      <c r="AN3" s="67">
        <f t="shared" si="7"/>
        <v>12</v>
      </c>
      <c r="AO3" s="67">
        <f t="shared" si="7"/>
        <v>13</v>
      </c>
      <c r="AP3" s="67">
        <f t="shared" si="7"/>
        <v>14</v>
      </c>
      <c r="AQ3" s="67">
        <f t="shared" si="7"/>
        <v>15</v>
      </c>
      <c r="AR3" s="67">
        <f t="shared" si="7"/>
        <v>16</v>
      </c>
      <c r="AS3" s="67">
        <f t="shared" si="7"/>
        <v>17</v>
      </c>
      <c r="AT3" s="67">
        <f t="shared" si="7"/>
        <v>18</v>
      </c>
      <c r="AU3" s="67">
        <f t="shared" si="7"/>
        <v>19</v>
      </c>
      <c r="AV3" s="67">
        <f t="shared" si="7"/>
        <v>20</v>
      </c>
      <c r="AW3" s="67">
        <f t="shared" si="7"/>
        <v>21</v>
      </c>
      <c r="AX3" s="67">
        <f t="shared" si="7"/>
        <v>22</v>
      </c>
      <c r="AY3" s="67">
        <f t="shared" si="7"/>
        <v>23</v>
      </c>
      <c r="AZ3" s="67">
        <f t="shared" si="7"/>
        <v>24</v>
      </c>
      <c r="BA3" s="67">
        <f t="shared" si="7"/>
        <v>25</v>
      </c>
      <c r="BB3" s="67">
        <f t="shared" si="7"/>
        <v>26</v>
      </c>
      <c r="BC3" s="67">
        <f t="shared" si="7"/>
        <v>27</v>
      </c>
      <c r="BD3" s="67">
        <f t="shared" si="7"/>
        <v>28</v>
      </c>
      <c r="BE3" s="67">
        <f t="shared" si="7"/>
        <v>29</v>
      </c>
      <c r="BF3" s="67">
        <v>6</v>
      </c>
      <c r="BG3" s="67">
        <f t="shared" ref="BG3:CL3" si="8">DAY(BG1)</f>
        <v>31</v>
      </c>
      <c r="BH3" s="67">
        <f t="shared" si="8"/>
        <v>1</v>
      </c>
      <c r="BI3" s="67">
        <f t="shared" si="8"/>
        <v>2</v>
      </c>
      <c r="BJ3" s="67">
        <f t="shared" si="8"/>
        <v>3</v>
      </c>
      <c r="BK3" s="67">
        <f t="shared" si="8"/>
        <v>4</v>
      </c>
      <c r="BL3" s="67">
        <f t="shared" si="8"/>
        <v>5</v>
      </c>
      <c r="BM3" s="67">
        <f t="shared" si="8"/>
        <v>6</v>
      </c>
      <c r="BN3" s="67">
        <f t="shared" si="8"/>
        <v>7</v>
      </c>
      <c r="BO3" s="67">
        <f t="shared" si="8"/>
        <v>8</v>
      </c>
      <c r="BP3" s="67">
        <f t="shared" si="8"/>
        <v>9</v>
      </c>
      <c r="BQ3" s="67">
        <f t="shared" si="8"/>
        <v>10</v>
      </c>
      <c r="BR3" s="67">
        <f t="shared" si="8"/>
        <v>11</v>
      </c>
      <c r="BS3" s="67">
        <f t="shared" si="8"/>
        <v>12</v>
      </c>
      <c r="BT3" s="67">
        <f t="shared" si="8"/>
        <v>1</v>
      </c>
      <c r="BU3" s="67">
        <f t="shared" si="8"/>
        <v>2</v>
      </c>
      <c r="BV3" s="67">
        <f t="shared" si="8"/>
        <v>3</v>
      </c>
      <c r="BW3" s="67">
        <f t="shared" si="8"/>
        <v>4</v>
      </c>
      <c r="BX3" s="67">
        <f t="shared" si="8"/>
        <v>5</v>
      </c>
      <c r="BY3" s="67">
        <f t="shared" si="8"/>
        <v>6</v>
      </c>
      <c r="BZ3" s="67">
        <f t="shared" si="8"/>
        <v>25</v>
      </c>
      <c r="CA3" s="67">
        <f t="shared" si="8"/>
        <v>26</v>
      </c>
      <c r="CB3" s="67">
        <f t="shared" si="8"/>
        <v>27</v>
      </c>
      <c r="CC3" s="68">
        <f t="shared" si="8"/>
        <v>28</v>
      </c>
      <c r="CD3" s="68">
        <f t="shared" si="8"/>
        <v>29</v>
      </c>
      <c r="CE3" s="69">
        <f t="shared" si="8"/>
        <v>30</v>
      </c>
      <c r="CF3" s="67">
        <f t="shared" si="8"/>
        <v>31</v>
      </c>
      <c r="CG3" s="67">
        <f t="shared" si="8"/>
        <v>1</v>
      </c>
      <c r="CH3" s="67">
        <f t="shared" si="8"/>
        <v>2</v>
      </c>
      <c r="CI3" s="67">
        <f t="shared" si="8"/>
        <v>3</v>
      </c>
      <c r="CJ3" s="67">
        <f t="shared" si="8"/>
        <v>4</v>
      </c>
      <c r="CK3" s="67">
        <f t="shared" si="8"/>
        <v>5</v>
      </c>
      <c r="CL3" s="68">
        <f t="shared" si="8"/>
        <v>6</v>
      </c>
      <c r="CM3" s="67">
        <f t="shared" ref="CM3:DO3" si="9">DAY(CM1)</f>
        <v>7</v>
      </c>
      <c r="CN3" s="67">
        <f t="shared" si="9"/>
        <v>8</v>
      </c>
      <c r="CO3" s="67">
        <f t="shared" si="9"/>
        <v>9</v>
      </c>
      <c r="CP3" s="67">
        <f t="shared" si="9"/>
        <v>10</v>
      </c>
      <c r="CQ3" s="67">
        <f t="shared" si="9"/>
        <v>11</v>
      </c>
      <c r="CR3" s="67">
        <f t="shared" si="9"/>
        <v>12</v>
      </c>
      <c r="CS3" s="67">
        <f t="shared" si="9"/>
        <v>13</v>
      </c>
      <c r="CT3" s="67">
        <f t="shared" si="9"/>
        <v>14</v>
      </c>
      <c r="CU3" s="67">
        <f t="shared" si="9"/>
        <v>15</v>
      </c>
      <c r="CV3" s="67">
        <f t="shared" si="9"/>
        <v>16</v>
      </c>
      <c r="CW3" s="67">
        <f t="shared" si="9"/>
        <v>17</v>
      </c>
      <c r="CX3" s="67">
        <f t="shared" si="9"/>
        <v>18</v>
      </c>
      <c r="CY3" s="67">
        <f t="shared" si="9"/>
        <v>19</v>
      </c>
      <c r="CZ3" s="67">
        <f t="shared" si="9"/>
        <v>20</v>
      </c>
      <c r="DA3" s="67">
        <f t="shared" si="9"/>
        <v>21</v>
      </c>
      <c r="DB3" s="67">
        <f t="shared" si="9"/>
        <v>22</v>
      </c>
      <c r="DC3" s="69">
        <f t="shared" si="9"/>
        <v>23</v>
      </c>
      <c r="DD3" s="67">
        <f t="shared" si="9"/>
        <v>24</v>
      </c>
      <c r="DE3" s="67">
        <f t="shared" si="9"/>
        <v>25</v>
      </c>
      <c r="DF3" s="67">
        <f t="shared" si="9"/>
        <v>26</v>
      </c>
      <c r="DG3" s="67">
        <f t="shared" si="9"/>
        <v>27</v>
      </c>
      <c r="DH3" s="67">
        <f t="shared" si="9"/>
        <v>28</v>
      </c>
      <c r="DI3" s="67">
        <f t="shared" si="9"/>
        <v>29</v>
      </c>
      <c r="DJ3" s="68">
        <f t="shared" si="9"/>
        <v>30</v>
      </c>
      <c r="DK3" s="67">
        <f t="shared" si="9"/>
        <v>31</v>
      </c>
      <c r="DL3" s="67">
        <f t="shared" si="9"/>
        <v>1</v>
      </c>
      <c r="DM3" s="67">
        <f t="shared" si="9"/>
        <v>2</v>
      </c>
      <c r="DN3" s="67">
        <f t="shared" si="9"/>
        <v>3</v>
      </c>
      <c r="DO3" s="67">
        <f t="shared" si="9"/>
        <v>4</v>
      </c>
    </row>
    <row r="4" spans="1:119" ht="20.100000000000001" customHeight="1" x14ac:dyDescent="0.3">
      <c r="A4" s="24" t="s">
        <v>74</v>
      </c>
      <c r="B4" s="66" t="s">
        <v>73</v>
      </c>
      <c r="C4" s="66" t="s">
        <v>72</v>
      </c>
      <c r="D4" s="65" t="s">
        <v>71</v>
      </c>
      <c r="E4" s="65" t="s">
        <v>68</v>
      </c>
      <c r="F4" s="60" t="s">
        <v>23</v>
      </c>
      <c r="G4" s="60" t="s">
        <v>70</v>
      </c>
      <c r="H4" s="60" t="s">
        <v>19</v>
      </c>
      <c r="I4" s="60" t="s">
        <v>69</v>
      </c>
      <c r="J4" s="60" t="s">
        <v>68</v>
      </c>
      <c r="K4" s="57" t="s">
        <v>66</v>
      </c>
      <c r="L4" s="64" t="s">
        <v>65</v>
      </c>
      <c r="M4" s="64" t="s">
        <v>64</v>
      </c>
      <c r="N4" s="57" t="s">
        <v>63</v>
      </c>
      <c r="O4" s="57" t="s">
        <v>62</v>
      </c>
      <c r="P4" s="57" t="s">
        <v>67</v>
      </c>
      <c r="Q4" s="57" t="s">
        <v>66</v>
      </c>
      <c r="R4" s="57" t="s">
        <v>66</v>
      </c>
      <c r="S4" s="57" t="s">
        <v>65</v>
      </c>
      <c r="T4" s="57" t="s">
        <v>64</v>
      </c>
      <c r="U4" s="57" t="s">
        <v>63</v>
      </c>
      <c r="V4" s="57" t="s">
        <v>62</v>
      </c>
      <c r="W4" s="57" t="s">
        <v>67</v>
      </c>
      <c r="X4" s="57" t="s">
        <v>66</v>
      </c>
      <c r="Y4" s="57" t="s">
        <v>66</v>
      </c>
      <c r="Z4" s="57" t="s">
        <v>65</v>
      </c>
      <c r="AA4" s="57" t="s">
        <v>64</v>
      </c>
      <c r="AB4" s="57" t="s">
        <v>63</v>
      </c>
      <c r="AC4" s="64" t="s">
        <v>62</v>
      </c>
      <c r="AD4" s="57" t="s">
        <v>67</v>
      </c>
      <c r="AE4" s="57" t="s">
        <v>66</v>
      </c>
      <c r="AF4" s="57" t="s">
        <v>66</v>
      </c>
      <c r="AG4" s="57" t="s">
        <v>65</v>
      </c>
      <c r="AH4" s="57" t="s">
        <v>64</v>
      </c>
      <c r="AI4" s="57" t="s">
        <v>63</v>
      </c>
      <c r="AJ4" s="57" t="s">
        <v>62</v>
      </c>
      <c r="AK4" s="57" t="s">
        <v>67</v>
      </c>
      <c r="AL4" s="57" t="s">
        <v>66</v>
      </c>
      <c r="AM4" s="57" t="s">
        <v>66</v>
      </c>
      <c r="AN4" s="57" t="s">
        <v>65</v>
      </c>
      <c r="AO4" s="57" t="s">
        <v>64</v>
      </c>
      <c r="AP4" s="57" t="s">
        <v>63</v>
      </c>
      <c r="AQ4" s="57" t="s">
        <v>62</v>
      </c>
      <c r="AR4" s="57" t="s">
        <v>67</v>
      </c>
      <c r="AS4" s="57" t="s">
        <v>66</v>
      </c>
      <c r="AT4" s="57" t="s">
        <v>66</v>
      </c>
      <c r="AU4" s="57" t="s">
        <v>65</v>
      </c>
      <c r="AV4" s="57" t="s">
        <v>64</v>
      </c>
      <c r="AW4" s="57" t="s">
        <v>63</v>
      </c>
      <c r="AX4" s="57" t="s">
        <v>62</v>
      </c>
      <c r="AY4" s="57" t="s">
        <v>67</v>
      </c>
      <c r="AZ4" s="57" t="s">
        <v>66</v>
      </c>
      <c r="BA4" s="57" t="s">
        <v>66</v>
      </c>
      <c r="BB4" s="57" t="s">
        <v>65</v>
      </c>
      <c r="BC4" s="57" t="s">
        <v>64</v>
      </c>
      <c r="BD4" s="57" t="s">
        <v>63</v>
      </c>
      <c r="BE4" s="57" t="s">
        <v>62</v>
      </c>
      <c r="BF4" s="57" t="s">
        <v>67</v>
      </c>
      <c r="BG4" s="57" t="s">
        <v>66</v>
      </c>
      <c r="BH4" s="57" t="s">
        <v>66</v>
      </c>
      <c r="BI4" s="57" t="s">
        <v>65</v>
      </c>
      <c r="BJ4" s="57" t="s">
        <v>64</v>
      </c>
      <c r="BK4" s="57" t="s">
        <v>63</v>
      </c>
      <c r="BL4" s="57" t="s">
        <v>62</v>
      </c>
      <c r="BM4" s="57" t="s">
        <v>67</v>
      </c>
      <c r="BN4" s="57" t="s">
        <v>66</v>
      </c>
      <c r="BO4" s="57" t="s">
        <v>66</v>
      </c>
      <c r="BP4" s="57" t="s">
        <v>65</v>
      </c>
      <c r="BQ4" s="57" t="s">
        <v>64</v>
      </c>
      <c r="BR4" s="57" t="s">
        <v>63</v>
      </c>
      <c r="BS4" s="57" t="s">
        <v>62</v>
      </c>
      <c r="BT4" s="57" t="s">
        <v>64</v>
      </c>
      <c r="BU4" s="57" t="s">
        <v>63</v>
      </c>
      <c r="BV4" s="57" t="s">
        <v>62</v>
      </c>
      <c r="BW4" s="57" t="s">
        <v>67</v>
      </c>
      <c r="BX4" s="57" t="s">
        <v>66</v>
      </c>
      <c r="BY4" s="57" t="s">
        <v>66</v>
      </c>
      <c r="BZ4" s="57" t="s">
        <v>67</v>
      </c>
      <c r="CA4" s="57" t="s">
        <v>66</v>
      </c>
      <c r="CB4" s="57" t="s">
        <v>66</v>
      </c>
      <c r="CC4" s="58" t="s">
        <v>65</v>
      </c>
      <c r="CD4" s="58" t="s">
        <v>64</v>
      </c>
      <c r="CE4" s="63" t="s">
        <v>63</v>
      </c>
      <c r="CF4" s="57" t="s">
        <v>62</v>
      </c>
      <c r="CG4" s="57" t="s">
        <v>67</v>
      </c>
      <c r="CH4" s="57" t="s">
        <v>66</v>
      </c>
      <c r="CI4" s="57" t="s">
        <v>66</v>
      </c>
      <c r="CJ4" s="57" t="s">
        <v>65</v>
      </c>
      <c r="CK4" s="57" t="s">
        <v>64</v>
      </c>
      <c r="CL4" s="58" t="s">
        <v>63</v>
      </c>
      <c r="CM4" s="57" t="s">
        <v>62</v>
      </c>
      <c r="CN4" s="57" t="s">
        <v>67</v>
      </c>
      <c r="CO4" s="57" t="s">
        <v>66</v>
      </c>
      <c r="CP4" s="57" t="s">
        <v>66</v>
      </c>
      <c r="CQ4" s="57" t="s">
        <v>65</v>
      </c>
      <c r="CR4" s="57" t="s">
        <v>64</v>
      </c>
      <c r="CS4" s="57" t="s">
        <v>63</v>
      </c>
      <c r="CT4" s="57" t="s">
        <v>62</v>
      </c>
      <c r="CU4" s="57" t="s">
        <v>67</v>
      </c>
      <c r="CV4" s="57" t="s">
        <v>66</v>
      </c>
      <c r="CW4" s="57" t="s">
        <v>66</v>
      </c>
      <c r="CX4" s="57" t="s">
        <v>65</v>
      </c>
      <c r="CY4" s="57" t="s">
        <v>64</v>
      </c>
      <c r="CZ4" s="57" t="s">
        <v>63</v>
      </c>
      <c r="DA4" s="57" t="s">
        <v>62</v>
      </c>
      <c r="DB4" s="57" t="s">
        <v>67</v>
      </c>
      <c r="DC4" s="63" t="s">
        <v>66</v>
      </c>
      <c r="DD4" s="57" t="s">
        <v>66</v>
      </c>
      <c r="DE4" s="57" t="s">
        <v>65</v>
      </c>
      <c r="DF4" s="57" t="s">
        <v>64</v>
      </c>
      <c r="DG4" s="57" t="s">
        <v>63</v>
      </c>
      <c r="DH4" s="57" t="s">
        <v>62</v>
      </c>
      <c r="DI4" s="57" t="s">
        <v>67</v>
      </c>
      <c r="DJ4" s="58" t="s">
        <v>66</v>
      </c>
      <c r="DK4" s="57" t="s">
        <v>66</v>
      </c>
      <c r="DL4" s="57" t="s">
        <v>65</v>
      </c>
      <c r="DM4" s="57" t="s">
        <v>64</v>
      </c>
      <c r="DN4" s="57" t="s">
        <v>63</v>
      </c>
      <c r="DO4" s="57" t="s">
        <v>62</v>
      </c>
    </row>
    <row r="5" spans="1:119" ht="20.100000000000001" customHeight="1" x14ac:dyDescent="0.3">
      <c r="A5" s="24"/>
      <c r="B5" s="62"/>
      <c r="C5" s="62"/>
      <c r="D5" s="61"/>
      <c r="E5" s="61"/>
      <c r="F5" s="60"/>
      <c r="G5" s="60"/>
      <c r="H5" s="60"/>
      <c r="I5" s="60"/>
      <c r="J5" s="60"/>
      <c r="K5" s="54"/>
      <c r="L5" s="59"/>
      <c r="M5" s="59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9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5"/>
      <c r="CD5" s="55"/>
      <c r="CE5" s="56"/>
      <c r="CF5" s="54"/>
      <c r="CG5" s="54"/>
      <c r="CH5" s="54"/>
      <c r="CI5" s="54"/>
      <c r="CJ5" s="54"/>
      <c r="CK5" s="54"/>
      <c r="CL5" s="58"/>
      <c r="CM5" s="54"/>
      <c r="CN5" s="57"/>
      <c r="CO5" s="57"/>
      <c r="CP5" s="57"/>
      <c r="CQ5" s="57"/>
      <c r="CR5" s="57"/>
      <c r="CS5" s="57"/>
      <c r="CT5" s="54"/>
      <c r="CU5" s="54"/>
      <c r="CV5" s="54"/>
      <c r="CW5" s="54"/>
      <c r="CX5" s="54"/>
      <c r="CY5" s="54"/>
      <c r="CZ5" s="54"/>
      <c r="DA5" s="54"/>
      <c r="DB5" s="54"/>
      <c r="DC5" s="56"/>
      <c r="DD5" s="54"/>
      <c r="DE5" s="54"/>
      <c r="DF5" s="54"/>
      <c r="DG5" s="54"/>
      <c r="DH5" s="54"/>
      <c r="DI5" s="54"/>
      <c r="DJ5" s="55"/>
      <c r="DK5" s="54"/>
      <c r="DL5" s="54"/>
      <c r="DM5" s="54"/>
      <c r="DN5" s="54"/>
      <c r="DO5" s="54"/>
    </row>
    <row r="6" spans="1:119" ht="15" customHeight="1" x14ac:dyDescent="0.3">
      <c r="A6" s="24"/>
      <c r="B6" s="26" t="s">
        <v>61</v>
      </c>
      <c r="C6" s="26" t="s">
        <v>47</v>
      </c>
      <c r="D6" s="40">
        <v>100</v>
      </c>
      <c r="E6" s="40">
        <v>102</v>
      </c>
      <c r="F6" s="94" t="s">
        <v>60</v>
      </c>
      <c r="G6" s="9">
        <v>2402</v>
      </c>
      <c r="H6" s="9">
        <v>108</v>
      </c>
      <c r="I6" s="53">
        <f>+G6/H6</f>
        <v>22.24074074074074</v>
      </c>
      <c r="J6" s="52" t="s">
        <v>37</v>
      </c>
      <c r="K6" s="50" t="s">
        <v>29</v>
      </c>
      <c r="L6" s="50" t="s">
        <v>29</v>
      </c>
      <c r="M6" s="50" t="s">
        <v>29</v>
      </c>
      <c r="N6" s="50" t="s">
        <v>29</v>
      </c>
      <c r="O6" s="51"/>
      <c r="P6" s="50"/>
      <c r="Q6" s="50"/>
      <c r="R6" s="50"/>
      <c r="S6" s="50"/>
      <c r="T6" s="50"/>
      <c r="U6" s="50" t="s">
        <v>29</v>
      </c>
      <c r="V6" s="48"/>
      <c r="W6" s="50"/>
      <c r="X6" s="50"/>
      <c r="Y6" s="50"/>
      <c r="Z6" s="50"/>
      <c r="AA6" s="50" t="s">
        <v>29</v>
      </c>
      <c r="AB6" s="50" t="s">
        <v>29</v>
      </c>
      <c r="AC6" s="48"/>
      <c r="AD6" s="50" t="s">
        <v>29</v>
      </c>
      <c r="AE6" s="50" t="s">
        <v>29</v>
      </c>
      <c r="AF6" s="50" t="s">
        <v>29</v>
      </c>
      <c r="AG6" s="50" t="s">
        <v>29</v>
      </c>
      <c r="AH6" s="50" t="s">
        <v>29</v>
      </c>
      <c r="AI6" s="50" t="s">
        <v>29</v>
      </c>
      <c r="AJ6" s="48"/>
      <c r="AK6" s="50" t="s">
        <v>29</v>
      </c>
      <c r="AL6" s="50" t="s">
        <v>29</v>
      </c>
      <c r="AM6" s="50" t="s">
        <v>29</v>
      </c>
      <c r="AN6" s="50" t="s">
        <v>29</v>
      </c>
      <c r="AO6" s="50" t="s">
        <v>29</v>
      </c>
      <c r="AP6" s="50" t="s">
        <v>36</v>
      </c>
      <c r="AQ6" s="48"/>
      <c r="AR6" s="48"/>
      <c r="AS6" s="48"/>
      <c r="AT6" s="48"/>
      <c r="AU6" s="48"/>
      <c r="AV6" s="48"/>
      <c r="AW6" s="48"/>
      <c r="AX6" s="48"/>
      <c r="AY6" s="50" t="s">
        <v>29</v>
      </c>
      <c r="AZ6" s="50" t="s">
        <v>29</v>
      </c>
      <c r="BA6" s="50" t="s">
        <v>29</v>
      </c>
      <c r="BB6" s="50" t="s">
        <v>29</v>
      </c>
      <c r="BC6" s="50" t="s">
        <v>29</v>
      </c>
      <c r="BD6" s="50" t="s">
        <v>29</v>
      </c>
      <c r="BE6" s="50" t="s">
        <v>29</v>
      </c>
      <c r="BF6" s="50" t="s">
        <v>29</v>
      </c>
      <c r="BG6" s="50" t="s">
        <v>29</v>
      </c>
      <c r="BH6" s="50" t="s">
        <v>29</v>
      </c>
      <c r="BI6" s="50" t="s">
        <v>29</v>
      </c>
      <c r="BJ6" s="50" t="s">
        <v>29</v>
      </c>
      <c r="BK6" s="50" t="s">
        <v>36</v>
      </c>
      <c r="BL6" s="48"/>
      <c r="BM6" s="48"/>
      <c r="BN6" s="48"/>
      <c r="BO6" s="48"/>
      <c r="BP6" s="48"/>
      <c r="BQ6" s="48"/>
      <c r="BR6" s="48"/>
      <c r="BS6" s="48"/>
      <c r="BT6" s="48" t="s">
        <v>54</v>
      </c>
      <c r="BU6" s="48"/>
      <c r="BV6" s="48"/>
      <c r="BW6" s="48"/>
      <c r="BX6" s="48"/>
      <c r="BY6" s="48"/>
      <c r="BZ6" s="49" t="s">
        <v>56</v>
      </c>
      <c r="CA6" s="49" t="s">
        <v>56</v>
      </c>
      <c r="CB6" s="49" t="s">
        <v>56</v>
      </c>
      <c r="CC6" s="48"/>
      <c r="CD6" s="48"/>
      <c r="CE6" s="48"/>
      <c r="CF6" s="48"/>
      <c r="CG6" s="49" t="s">
        <v>56</v>
      </c>
      <c r="CH6" s="49" t="s">
        <v>56</v>
      </c>
      <c r="CI6" s="49" t="s">
        <v>56</v>
      </c>
      <c r="CJ6" s="49" t="s">
        <v>56</v>
      </c>
      <c r="CK6" s="49" t="s">
        <v>56</v>
      </c>
      <c r="CL6" s="18"/>
      <c r="CM6" s="48"/>
      <c r="CN6" s="49" t="s">
        <v>56</v>
      </c>
      <c r="CO6" s="49" t="s">
        <v>56</v>
      </c>
      <c r="CP6" s="49" t="s">
        <v>56</v>
      </c>
      <c r="CQ6" s="49" t="s">
        <v>56</v>
      </c>
      <c r="CR6" s="49" t="s">
        <v>56</v>
      </c>
      <c r="CS6" s="49" t="s">
        <v>56</v>
      </c>
      <c r="CT6" s="48"/>
      <c r="CU6" s="49" t="s">
        <v>56</v>
      </c>
      <c r="CV6" s="49" t="s">
        <v>56</v>
      </c>
      <c r="CW6" s="49" t="s">
        <v>56</v>
      </c>
      <c r="CX6" s="49" t="s">
        <v>56</v>
      </c>
      <c r="CY6" s="49" t="s">
        <v>56</v>
      </c>
      <c r="CZ6" s="49" t="s">
        <v>56</v>
      </c>
      <c r="DA6" s="48"/>
      <c r="DB6" s="49" t="s">
        <v>56</v>
      </c>
      <c r="DC6" s="49" t="s">
        <v>56</v>
      </c>
      <c r="DD6" s="49" t="s">
        <v>56</v>
      </c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</row>
    <row r="7" spans="1:119" ht="15" customHeight="1" x14ac:dyDescent="0.3">
      <c r="A7" s="24"/>
      <c r="B7" s="26" t="s">
        <v>59</v>
      </c>
      <c r="C7" s="26" t="s">
        <v>47</v>
      </c>
      <c r="D7" s="40">
        <v>148</v>
      </c>
      <c r="E7" s="40">
        <v>150</v>
      </c>
      <c r="F7" s="95"/>
      <c r="G7" s="29"/>
      <c r="H7" s="29"/>
      <c r="I7" s="33"/>
      <c r="J7" s="28" t="s">
        <v>32</v>
      </c>
      <c r="K7" s="5"/>
      <c r="L7" s="5"/>
      <c r="M7" s="5"/>
      <c r="N7" s="5"/>
      <c r="O7" s="5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39" t="s">
        <v>29</v>
      </c>
      <c r="AS7" s="39"/>
      <c r="AT7" s="39" t="s">
        <v>29</v>
      </c>
      <c r="AU7" s="39" t="s">
        <v>29</v>
      </c>
      <c r="AV7" s="18"/>
      <c r="AW7" s="39" t="s">
        <v>29</v>
      </c>
      <c r="AX7" s="18"/>
      <c r="AY7" s="39" t="s">
        <v>29</v>
      </c>
      <c r="AZ7" s="39" t="s">
        <v>29</v>
      </c>
      <c r="BA7" s="39" t="s">
        <v>29</v>
      </c>
      <c r="BB7" s="39" t="s">
        <v>29</v>
      </c>
      <c r="BC7" s="39" t="s">
        <v>29</v>
      </c>
      <c r="BD7" s="39" t="s">
        <v>29</v>
      </c>
      <c r="BE7" s="18"/>
      <c r="BF7" s="39" t="s">
        <v>29</v>
      </c>
      <c r="BG7" s="39" t="s">
        <v>29</v>
      </c>
      <c r="BH7" s="18"/>
      <c r="BI7" s="18"/>
      <c r="BJ7" s="18"/>
      <c r="BK7" s="18"/>
      <c r="BL7" s="18"/>
      <c r="BM7" s="39" t="s">
        <v>29</v>
      </c>
      <c r="BN7" s="39" t="s">
        <v>29</v>
      </c>
      <c r="BO7" s="39"/>
      <c r="BP7" s="39"/>
      <c r="BQ7" s="39" t="s">
        <v>29</v>
      </c>
      <c r="BR7" s="39" t="s">
        <v>29</v>
      </c>
      <c r="BS7" s="18"/>
      <c r="BT7" s="18" t="s">
        <v>54</v>
      </c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</row>
    <row r="8" spans="1:119" ht="15" customHeight="1" x14ac:dyDescent="0.3">
      <c r="A8" s="24"/>
      <c r="B8" s="26" t="s">
        <v>58</v>
      </c>
      <c r="C8" s="26" t="s">
        <v>47</v>
      </c>
      <c r="D8" s="40">
        <v>204</v>
      </c>
      <c r="E8" s="40">
        <v>208</v>
      </c>
      <c r="F8" s="102" t="s">
        <v>57</v>
      </c>
      <c r="G8" s="7">
        <v>1252</v>
      </c>
      <c r="H8" s="7">
        <f>+G28</f>
        <v>52</v>
      </c>
      <c r="I8" s="47">
        <f>+G8/H8</f>
        <v>24.076923076923077</v>
      </c>
      <c r="J8" s="46" t="s">
        <v>37</v>
      </c>
      <c r="K8" s="45" t="s">
        <v>29</v>
      </c>
      <c r="L8" s="45" t="s">
        <v>29</v>
      </c>
      <c r="M8" s="45" t="s">
        <v>29</v>
      </c>
      <c r="N8" s="45" t="s">
        <v>29</v>
      </c>
      <c r="O8" s="7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 t="s">
        <v>29</v>
      </c>
      <c r="AC8" s="45"/>
      <c r="AD8" s="45" t="s">
        <v>29</v>
      </c>
      <c r="AE8" s="45" t="s">
        <v>29</v>
      </c>
      <c r="AF8" s="45" t="s">
        <v>29</v>
      </c>
      <c r="AG8" s="45" t="s">
        <v>29</v>
      </c>
      <c r="AH8" s="45" t="s">
        <v>29</v>
      </c>
      <c r="AI8" s="45" t="s">
        <v>29</v>
      </c>
      <c r="AJ8" s="45"/>
      <c r="AK8" s="45" t="s">
        <v>29</v>
      </c>
      <c r="AL8" s="45" t="s">
        <v>29</v>
      </c>
      <c r="AM8" s="45" t="s">
        <v>29</v>
      </c>
      <c r="AN8" s="45" t="s">
        <v>29</v>
      </c>
      <c r="AO8" s="45" t="s">
        <v>29</v>
      </c>
      <c r="AP8" s="45" t="s">
        <v>36</v>
      </c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 t="s">
        <v>29</v>
      </c>
      <c r="BI8" s="45" t="s">
        <v>29</v>
      </c>
      <c r="BJ8" s="45" t="s">
        <v>29</v>
      </c>
      <c r="BK8" s="45" t="s">
        <v>29</v>
      </c>
      <c r="BL8" s="45" t="s">
        <v>29</v>
      </c>
      <c r="BM8" s="45" t="s">
        <v>29</v>
      </c>
      <c r="BN8" s="45" t="s">
        <v>29</v>
      </c>
      <c r="BO8" s="45" t="s">
        <v>36</v>
      </c>
      <c r="BP8" s="45"/>
      <c r="BQ8" s="45"/>
      <c r="BR8" s="45"/>
      <c r="BS8" s="45"/>
      <c r="BT8" s="45" t="s">
        <v>54</v>
      </c>
      <c r="BU8" s="45"/>
      <c r="BV8" s="45"/>
      <c r="BW8" s="45"/>
      <c r="BX8" s="45"/>
      <c r="BY8" s="45"/>
      <c r="BZ8" s="44"/>
      <c r="CA8" s="44"/>
      <c r="CB8" s="44"/>
      <c r="CC8" s="45"/>
      <c r="CD8" s="45"/>
      <c r="CE8" s="45"/>
      <c r="CF8" s="45"/>
      <c r="CG8" s="44" t="s">
        <v>56</v>
      </c>
      <c r="CH8" s="44" t="s">
        <v>56</v>
      </c>
      <c r="CI8" s="44" t="s">
        <v>56</v>
      </c>
      <c r="CJ8" s="44" t="s">
        <v>56</v>
      </c>
      <c r="CK8" s="44" t="s">
        <v>56</v>
      </c>
      <c r="CL8" s="45"/>
      <c r="CM8" s="45"/>
      <c r="CN8" s="44" t="s">
        <v>56</v>
      </c>
      <c r="CO8" s="44" t="s">
        <v>56</v>
      </c>
      <c r="CP8" s="44" t="s">
        <v>56</v>
      </c>
      <c r="CQ8" s="44" t="s">
        <v>56</v>
      </c>
      <c r="CR8" s="44" t="s">
        <v>56</v>
      </c>
      <c r="CS8" s="44" t="s">
        <v>56</v>
      </c>
      <c r="CT8" s="45"/>
      <c r="CU8" s="44" t="s">
        <v>56</v>
      </c>
      <c r="CV8" s="44" t="s">
        <v>56</v>
      </c>
      <c r="CW8" s="44" t="s">
        <v>56</v>
      </c>
      <c r="CX8" s="44" t="s">
        <v>56</v>
      </c>
      <c r="CY8" s="44" t="s">
        <v>56</v>
      </c>
      <c r="CZ8" s="44" t="s">
        <v>56</v>
      </c>
      <c r="DA8" s="45"/>
      <c r="DB8" s="44" t="s">
        <v>56</v>
      </c>
      <c r="DC8" s="44" t="s">
        <v>56</v>
      </c>
      <c r="DD8" s="44" t="s">
        <v>56</v>
      </c>
      <c r="DE8" s="44" t="s">
        <v>56</v>
      </c>
      <c r="DF8" s="44" t="s">
        <v>56</v>
      </c>
      <c r="DG8" s="44" t="s">
        <v>56</v>
      </c>
      <c r="DH8" s="18"/>
      <c r="DI8" s="44" t="s">
        <v>56</v>
      </c>
      <c r="DJ8" s="18"/>
      <c r="DK8" s="18"/>
      <c r="DL8" s="18"/>
      <c r="DM8" s="18"/>
      <c r="DN8" s="18"/>
      <c r="DO8" s="18"/>
    </row>
    <row r="9" spans="1:119" ht="15" customHeight="1" x14ac:dyDescent="0.3">
      <c r="A9" s="24"/>
      <c r="B9" s="26" t="s">
        <v>55</v>
      </c>
      <c r="C9" s="26" t="s">
        <v>47</v>
      </c>
      <c r="D9" s="40">
        <v>178</v>
      </c>
      <c r="E9" s="40">
        <v>180</v>
      </c>
      <c r="F9" s="103"/>
      <c r="G9" s="29"/>
      <c r="H9" s="29"/>
      <c r="I9" s="33"/>
      <c r="J9" s="28" t="s">
        <v>32</v>
      </c>
      <c r="K9" s="5"/>
      <c r="L9" s="5"/>
      <c r="M9" s="5"/>
      <c r="N9" s="5"/>
      <c r="O9" s="5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39" t="s">
        <v>29</v>
      </c>
      <c r="AS9" s="39"/>
      <c r="AT9" s="39" t="s">
        <v>29</v>
      </c>
      <c r="AU9" s="39" t="s">
        <v>29</v>
      </c>
      <c r="AV9" s="18"/>
      <c r="AW9" s="39" t="s">
        <v>29</v>
      </c>
      <c r="AX9" s="18"/>
      <c r="AY9" s="39" t="s">
        <v>29</v>
      </c>
      <c r="AZ9" s="18"/>
      <c r="BA9" s="39" t="s">
        <v>29</v>
      </c>
      <c r="BB9" s="39" t="s">
        <v>29</v>
      </c>
      <c r="BC9" s="39" t="s">
        <v>29</v>
      </c>
      <c r="BD9" s="39" t="s">
        <v>29</v>
      </c>
      <c r="BE9" s="18"/>
      <c r="BF9" s="39" t="s">
        <v>29</v>
      </c>
      <c r="BG9" s="39" t="s">
        <v>29</v>
      </c>
      <c r="BH9" s="39" t="s">
        <v>29</v>
      </c>
      <c r="BI9" s="39" t="s">
        <v>29</v>
      </c>
      <c r="BJ9" s="39" t="s">
        <v>29</v>
      </c>
      <c r="BK9" s="39" t="s">
        <v>29</v>
      </c>
      <c r="BL9" s="18"/>
      <c r="BM9" s="39" t="s">
        <v>29</v>
      </c>
      <c r="BN9" s="39" t="s">
        <v>29</v>
      </c>
      <c r="BO9" s="39" t="s">
        <v>29</v>
      </c>
      <c r="BP9" s="39" t="s">
        <v>29</v>
      </c>
      <c r="BQ9" s="39"/>
      <c r="BR9" s="39"/>
      <c r="BS9" s="18"/>
      <c r="BT9" s="18" t="s">
        <v>54</v>
      </c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</row>
    <row r="10" spans="1:119" ht="15" customHeight="1" x14ac:dyDescent="0.3">
      <c r="A10" s="24"/>
      <c r="B10" s="26" t="s">
        <v>53</v>
      </c>
      <c r="C10" s="26" t="s">
        <v>47</v>
      </c>
      <c r="D10" s="40">
        <v>142</v>
      </c>
      <c r="E10" s="40">
        <v>144</v>
      </c>
      <c r="F10" s="102" t="s">
        <v>52</v>
      </c>
      <c r="G10" s="7">
        <v>1150</v>
      </c>
      <c r="H10" s="7">
        <f>+G37</f>
        <v>50</v>
      </c>
      <c r="I10" s="47">
        <f>+G10/H10</f>
        <v>23</v>
      </c>
      <c r="J10" s="46" t="s">
        <v>37</v>
      </c>
      <c r="K10" s="45" t="s">
        <v>29</v>
      </c>
      <c r="L10" s="45" t="s">
        <v>29</v>
      </c>
      <c r="M10" s="45" t="s">
        <v>29</v>
      </c>
      <c r="N10" s="45" t="s">
        <v>29</v>
      </c>
      <c r="O10" s="7"/>
      <c r="P10" s="45" t="s">
        <v>29</v>
      </c>
      <c r="Q10" s="45" t="s">
        <v>29</v>
      </c>
      <c r="R10" s="45" t="s">
        <v>29</v>
      </c>
      <c r="S10" s="45" t="s">
        <v>29</v>
      </c>
      <c r="T10" s="45" t="s">
        <v>29</v>
      </c>
      <c r="U10" s="45" t="s">
        <v>29</v>
      </c>
      <c r="V10" s="45"/>
      <c r="W10" s="45" t="s">
        <v>29</v>
      </c>
      <c r="X10" s="45" t="s">
        <v>29</v>
      </c>
      <c r="Y10" s="45" t="s">
        <v>29</v>
      </c>
      <c r="Z10" s="45" t="s">
        <v>29</v>
      </c>
      <c r="AA10" s="45" t="s">
        <v>29</v>
      </c>
      <c r="AB10" s="45" t="s">
        <v>29</v>
      </c>
      <c r="AC10" s="45"/>
      <c r="AD10" s="45" t="s">
        <v>29</v>
      </c>
      <c r="AE10" s="45" t="s">
        <v>29</v>
      </c>
      <c r="AF10" s="45" t="s">
        <v>29</v>
      </c>
      <c r="AG10" s="45" t="s">
        <v>29</v>
      </c>
      <c r="AH10" s="45" t="s">
        <v>29</v>
      </c>
      <c r="AI10" s="45" t="s">
        <v>29</v>
      </c>
      <c r="AJ10" s="45"/>
      <c r="AK10" s="45" t="s">
        <v>29</v>
      </c>
      <c r="AL10" s="45" t="s">
        <v>29</v>
      </c>
      <c r="AM10" s="45" t="s">
        <v>29</v>
      </c>
      <c r="AN10" s="45" t="s">
        <v>29</v>
      </c>
      <c r="AO10" s="45" t="s">
        <v>29</v>
      </c>
      <c r="AP10" s="45" t="s">
        <v>29</v>
      </c>
      <c r="AQ10" s="45"/>
      <c r="AR10" s="45" t="s">
        <v>29</v>
      </c>
      <c r="AS10" s="45" t="s">
        <v>29</v>
      </c>
      <c r="AT10" s="45" t="s">
        <v>29</v>
      </c>
      <c r="AU10" s="45" t="s">
        <v>29</v>
      </c>
      <c r="AV10" s="45" t="s">
        <v>29</v>
      </c>
      <c r="AW10" s="45" t="s">
        <v>29</v>
      </c>
      <c r="AX10" s="45"/>
      <c r="AY10" s="45" t="s">
        <v>29</v>
      </c>
      <c r="AZ10" s="45" t="s">
        <v>29</v>
      </c>
      <c r="BA10" s="45" t="s">
        <v>29</v>
      </c>
      <c r="BB10" s="45" t="s">
        <v>29</v>
      </c>
      <c r="BC10" s="45" t="s">
        <v>29</v>
      </c>
      <c r="BD10" s="45" t="s">
        <v>29</v>
      </c>
      <c r="BE10" s="45"/>
      <c r="BF10" s="45" t="s">
        <v>29</v>
      </c>
      <c r="BG10" s="45" t="s">
        <v>29</v>
      </c>
      <c r="BH10" s="45" t="s">
        <v>29</v>
      </c>
      <c r="BI10" s="45" t="s">
        <v>29</v>
      </c>
      <c r="BJ10" s="45" t="s">
        <v>29</v>
      </c>
      <c r="BK10" s="45" t="s">
        <v>29</v>
      </c>
      <c r="BL10" s="45"/>
      <c r="BM10" s="45" t="s">
        <v>29</v>
      </c>
      <c r="BN10" s="45" t="s">
        <v>29</v>
      </c>
      <c r="BO10" s="45" t="s">
        <v>29</v>
      </c>
      <c r="BP10" s="45" t="s">
        <v>29</v>
      </c>
      <c r="BQ10" s="45" t="s">
        <v>29</v>
      </c>
      <c r="BR10" s="45" t="s">
        <v>29</v>
      </c>
      <c r="BS10" s="45" t="s">
        <v>29</v>
      </c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4" t="s">
        <v>29</v>
      </c>
      <c r="CH10" s="44" t="s">
        <v>29</v>
      </c>
      <c r="CI10" s="44" t="s">
        <v>29</v>
      </c>
      <c r="CJ10" s="44" t="s">
        <v>29</v>
      </c>
      <c r="CK10" s="44" t="s">
        <v>29</v>
      </c>
      <c r="CL10" s="45"/>
      <c r="CM10" s="45"/>
      <c r="CN10" s="44" t="s">
        <v>29</v>
      </c>
      <c r="CO10" s="44" t="s">
        <v>29</v>
      </c>
      <c r="CP10" s="44" t="s">
        <v>29</v>
      </c>
      <c r="CQ10" s="44" t="s">
        <v>29</v>
      </c>
      <c r="CR10" s="44" t="s">
        <v>29</v>
      </c>
      <c r="CS10" s="44" t="s">
        <v>29</v>
      </c>
      <c r="CT10" s="45"/>
      <c r="CU10" s="44" t="s">
        <v>29</v>
      </c>
      <c r="CV10" s="44" t="s">
        <v>29</v>
      </c>
      <c r="CW10" s="44" t="s">
        <v>29</v>
      </c>
      <c r="CX10" s="44" t="s">
        <v>29</v>
      </c>
      <c r="CY10" s="44" t="s">
        <v>29</v>
      </c>
      <c r="CZ10" s="44" t="s">
        <v>29</v>
      </c>
      <c r="DA10" s="45"/>
      <c r="DB10" s="44" t="s">
        <v>29</v>
      </c>
      <c r="DC10" s="44" t="s">
        <v>29</v>
      </c>
      <c r="DD10" s="44" t="s">
        <v>29</v>
      </c>
      <c r="DE10" s="44" t="s">
        <v>29</v>
      </c>
      <c r="DF10" s="44" t="s">
        <v>29</v>
      </c>
      <c r="DG10" s="44" t="s">
        <v>29</v>
      </c>
      <c r="DH10" s="18"/>
      <c r="DI10" s="18"/>
      <c r="DJ10" s="18"/>
      <c r="DK10" s="18"/>
      <c r="DL10" s="18"/>
      <c r="DM10" s="18"/>
      <c r="DN10" s="18"/>
      <c r="DO10" s="18"/>
    </row>
    <row r="11" spans="1:119" ht="15" customHeight="1" x14ac:dyDescent="0.3">
      <c r="A11" s="24"/>
      <c r="B11" s="26" t="s">
        <v>51</v>
      </c>
      <c r="C11" s="26" t="s">
        <v>47</v>
      </c>
      <c r="D11" s="40">
        <v>160</v>
      </c>
      <c r="E11" s="40">
        <v>162</v>
      </c>
      <c r="F11" s="103"/>
      <c r="G11" s="29"/>
      <c r="H11" s="29"/>
      <c r="I11" s="33"/>
      <c r="J11" s="28" t="s">
        <v>32</v>
      </c>
      <c r="K11" s="5"/>
      <c r="L11" s="5"/>
      <c r="M11" s="5"/>
      <c r="N11" s="5"/>
      <c r="O11" s="5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39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39" t="s">
        <v>29</v>
      </c>
      <c r="BU11" s="39" t="s">
        <v>29</v>
      </c>
      <c r="BV11" s="18"/>
      <c r="BW11" s="39" t="s">
        <v>29</v>
      </c>
      <c r="BX11" s="39" t="s">
        <v>29</v>
      </c>
      <c r="BY11" s="39" t="s">
        <v>29</v>
      </c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</row>
    <row r="12" spans="1:119" ht="15" customHeight="1" x14ac:dyDescent="0.3">
      <c r="A12" s="24"/>
      <c r="B12" s="26" t="s">
        <v>50</v>
      </c>
      <c r="C12" s="26" t="s">
        <v>47</v>
      </c>
      <c r="D12" s="40">
        <v>132</v>
      </c>
      <c r="E12" s="40">
        <v>134</v>
      </c>
      <c r="F12" s="96" t="s">
        <v>49</v>
      </c>
      <c r="G12" s="6">
        <v>2402</v>
      </c>
      <c r="H12" s="6">
        <v>106</v>
      </c>
      <c r="I12" s="43">
        <f>+G12/H12</f>
        <v>22.660377358490567</v>
      </c>
      <c r="J12" s="42" t="s">
        <v>37</v>
      </c>
      <c r="K12" s="19" t="s">
        <v>29</v>
      </c>
      <c r="L12" s="19" t="s">
        <v>29</v>
      </c>
      <c r="M12" s="19" t="s">
        <v>29</v>
      </c>
      <c r="N12" s="19" t="s">
        <v>29</v>
      </c>
      <c r="O12" s="20"/>
      <c r="P12" s="19" t="s">
        <v>29</v>
      </c>
      <c r="Q12" s="19" t="s">
        <v>29</v>
      </c>
      <c r="R12" s="19" t="s">
        <v>29</v>
      </c>
      <c r="S12" s="19" t="s">
        <v>29</v>
      </c>
      <c r="T12" s="19" t="s">
        <v>29</v>
      </c>
      <c r="U12" s="19" t="s">
        <v>29</v>
      </c>
      <c r="V12" s="19"/>
      <c r="W12" s="19" t="s">
        <v>29</v>
      </c>
      <c r="X12" s="19" t="s">
        <v>29</v>
      </c>
      <c r="Y12" s="19" t="s">
        <v>29</v>
      </c>
      <c r="Z12" s="19" t="s">
        <v>29</v>
      </c>
      <c r="AA12" s="19" t="s">
        <v>29</v>
      </c>
      <c r="AB12" s="19" t="s">
        <v>29</v>
      </c>
      <c r="AC12" s="19"/>
      <c r="AD12" s="19" t="s">
        <v>29</v>
      </c>
      <c r="AE12" s="19" t="s">
        <v>29</v>
      </c>
      <c r="AF12" s="19" t="s">
        <v>29</v>
      </c>
      <c r="AG12" s="19" t="s">
        <v>29</v>
      </c>
      <c r="AH12" s="19" t="s">
        <v>29</v>
      </c>
      <c r="AI12" s="19" t="s">
        <v>29</v>
      </c>
      <c r="AJ12" s="19"/>
      <c r="AK12" s="19" t="s">
        <v>29</v>
      </c>
      <c r="AL12" s="19" t="s">
        <v>29</v>
      </c>
      <c r="AM12" s="19" t="s">
        <v>29</v>
      </c>
      <c r="AN12" s="19" t="s">
        <v>29</v>
      </c>
      <c r="AO12" s="19" t="s">
        <v>29</v>
      </c>
      <c r="AP12" s="19" t="s">
        <v>29</v>
      </c>
      <c r="AQ12" s="19"/>
      <c r="AR12" s="19" t="s">
        <v>29</v>
      </c>
      <c r="AS12" s="19" t="s">
        <v>29</v>
      </c>
      <c r="AT12" s="19" t="s">
        <v>29</v>
      </c>
      <c r="AU12" s="19" t="s">
        <v>29</v>
      </c>
      <c r="AV12" s="19" t="s">
        <v>29</v>
      </c>
      <c r="AW12" s="19" t="s">
        <v>29</v>
      </c>
      <c r="AX12" s="19"/>
      <c r="AY12" s="19" t="s">
        <v>29</v>
      </c>
      <c r="AZ12" s="19" t="s">
        <v>29</v>
      </c>
      <c r="BA12" s="19" t="s">
        <v>29</v>
      </c>
      <c r="BB12" s="19" t="s">
        <v>29</v>
      </c>
      <c r="BC12" s="19" t="s">
        <v>29</v>
      </c>
      <c r="BD12" s="19" t="s">
        <v>29</v>
      </c>
      <c r="BE12" s="19"/>
      <c r="BF12" s="19" t="s">
        <v>29</v>
      </c>
      <c r="BG12" s="19" t="s">
        <v>29</v>
      </c>
      <c r="BH12" s="19" t="s">
        <v>29</v>
      </c>
      <c r="BI12" s="19" t="s">
        <v>29</v>
      </c>
      <c r="BJ12" s="19" t="s">
        <v>29</v>
      </c>
      <c r="BK12" s="19" t="s">
        <v>29</v>
      </c>
      <c r="BL12" s="19"/>
      <c r="BM12" s="19" t="s">
        <v>29</v>
      </c>
      <c r="BN12" s="19" t="s">
        <v>29</v>
      </c>
      <c r="BO12" s="19" t="s">
        <v>29</v>
      </c>
      <c r="BP12" s="19" t="s">
        <v>29</v>
      </c>
      <c r="BQ12" s="19" t="s">
        <v>29</v>
      </c>
      <c r="BR12" s="19" t="s">
        <v>29</v>
      </c>
      <c r="BS12" s="19" t="s">
        <v>29</v>
      </c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41" t="s">
        <v>29</v>
      </c>
      <c r="CH12" s="41" t="s">
        <v>29</v>
      </c>
      <c r="CI12" s="41" t="s">
        <v>29</v>
      </c>
      <c r="CJ12" s="41" t="s">
        <v>29</v>
      </c>
      <c r="CK12" s="41" t="s">
        <v>29</v>
      </c>
      <c r="CL12" s="18"/>
      <c r="CM12" s="18"/>
      <c r="CN12" s="41" t="s">
        <v>29</v>
      </c>
      <c r="CO12" s="41" t="s">
        <v>29</v>
      </c>
      <c r="CP12" s="41" t="s">
        <v>29</v>
      </c>
      <c r="CQ12" s="41" t="s">
        <v>29</v>
      </c>
      <c r="CR12" s="41" t="s">
        <v>29</v>
      </c>
      <c r="CS12" s="41" t="s">
        <v>29</v>
      </c>
      <c r="CT12" s="18"/>
      <c r="CU12" s="41" t="s">
        <v>29</v>
      </c>
      <c r="CV12" s="41" t="s">
        <v>29</v>
      </c>
      <c r="CW12" s="41" t="s">
        <v>29</v>
      </c>
      <c r="CX12" s="41" t="s">
        <v>29</v>
      </c>
      <c r="CY12" s="41" t="s">
        <v>29</v>
      </c>
      <c r="CZ12" s="41" t="s">
        <v>29</v>
      </c>
      <c r="DA12" s="18"/>
      <c r="DB12" s="41" t="s">
        <v>29</v>
      </c>
      <c r="DC12" s="41" t="s">
        <v>29</v>
      </c>
      <c r="DD12" s="41" t="s">
        <v>29</v>
      </c>
      <c r="DE12" s="41" t="s">
        <v>29</v>
      </c>
      <c r="DF12" s="41" t="s">
        <v>29</v>
      </c>
      <c r="DG12" s="41" t="s">
        <v>29</v>
      </c>
      <c r="DH12" s="18"/>
      <c r="DI12" s="41" t="s">
        <v>29</v>
      </c>
      <c r="DJ12" s="18"/>
      <c r="DK12" s="18"/>
      <c r="DL12" s="18"/>
      <c r="DM12" s="18"/>
      <c r="DN12" s="18"/>
      <c r="DO12" s="18"/>
    </row>
    <row r="13" spans="1:119" ht="15" customHeight="1" x14ac:dyDescent="0.3">
      <c r="A13" s="24"/>
      <c r="B13" s="26" t="s">
        <v>48</v>
      </c>
      <c r="C13" s="26" t="s">
        <v>47</v>
      </c>
      <c r="D13" s="40">
        <v>170</v>
      </c>
      <c r="E13" s="40">
        <v>172</v>
      </c>
      <c r="F13" s="97"/>
      <c r="G13" s="29"/>
      <c r="H13" s="29"/>
      <c r="I13" s="33"/>
      <c r="J13" s="28" t="s">
        <v>32</v>
      </c>
      <c r="K13" s="5"/>
      <c r="L13" s="5"/>
      <c r="M13" s="5"/>
      <c r="N13" s="5"/>
      <c r="O13" s="5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39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39" t="s">
        <v>29</v>
      </c>
      <c r="BU13" s="39" t="s">
        <v>29</v>
      </c>
      <c r="BV13" s="18"/>
      <c r="BW13" s="39" t="s">
        <v>29</v>
      </c>
      <c r="BX13" s="39" t="s">
        <v>29</v>
      </c>
      <c r="BY13" s="39" t="s">
        <v>29</v>
      </c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</row>
    <row r="14" spans="1:119" ht="15" customHeight="1" x14ac:dyDescent="0.3">
      <c r="A14" s="24"/>
      <c r="B14" s="17" t="s">
        <v>46</v>
      </c>
      <c r="C14" s="16"/>
      <c r="D14" s="15">
        <f>SUM(D6:D13)</f>
        <v>1234</v>
      </c>
      <c r="E14" s="15">
        <f>SUM(E6:E13)</f>
        <v>1252</v>
      </c>
      <c r="F14" s="98" t="s">
        <v>45</v>
      </c>
      <c r="G14" s="3">
        <v>2402</v>
      </c>
      <c r="H14" s="3">
        <v>102</v>
      </c>
      <c r="I14" s="38">
        <f>+G14/H14</f>
        <v>23.549019607843139</v>
      </c>
      <c r="J14" s="37" t="s">
        <v>37</v>
      </c>
      <c r="K14" s="19" t="s">
        <v>29</v>
      </c>
      <c r="L14" s="19" t="s">
        <v>29</v>
      </c>
      <c r="M14" s="19" t="s">
        <v>29</v>
      </c>
      <c r="N14" s="19" t="s">
        <v>29</v>
      </c>
      <c r="O14" s="20"/>
      <c r="P14" s="19" t="s">
        <v>29</v>
      </c>
      <c r="Q14" s="19" t="s">
        <v>29</v>
      </c>
      <c r="R14" s="19" t="s">
        <v>29</v>
      </c>
      <c r="S14" s="19" t="s">
        <v>29</v>
      </c>
      <c r="T14" s="19" t="s">
        <v>29</v>
      </c>
      <c r="U14" s="19" t="s">
        <v>29</v>
      </c>
      <c r="V14" s="19"/>
      <c r="W14" s="19" t="s">
        <v>29</v>
      </c>
      <c r="X14" s="19" t="s">
        <v>29</v>
      </c>
      <c r="Y14" s="19" t="s">
        <v>29</v>
      </c>
      <c r="Z14" s="19" t="s">
        <v>29</v>
      </c>
      <c r="AA14" s="19" t="s">
        <v>29</v>
      </c>
      <c r="AB14" s="19" t="s">
        <v>29</v>
      </c>
      <c r="AC14" s="19"/>
      <c r="AD14" s="19" t="s">
        <v>29</v>
      </c>
      <c r="AE14" s="19" t="s">
        <v>29</v>
      </c>
      <c r="AF14" s="19" t="s">
        <v>29</v>
      </c>
      <c r="AG14" s="19" t="s">
        <v>29</v>
      </c>
      <c r="AH14" s="19" t="s">
        <v>29</v>
      </c>
      <c r="AI14" s="19" t="s">
        <v>29</v>
      </c>
      <c r="AJ14" s="19"/>
      <c r="AK14" s="19" t="s">
        <v>29</v>
      </c>
      <c r="AL14" s="19" t="s">
        <v>29</v>
      </c>
      <c r="AM14" s="19" t="s">
        <v>29</v>
      </c>
      <c r="AN14" s="19" t="s">
        <v>29</v>
      </c>
      <c r="AO14" s="19" t="s">
        <v>29</v>
      </c>
      <c r="AP14" s="19" t="s">
        <v>29</v>
      </c>
      <c r="AQ14" s="19"/>
      <c r="AR14" s="19" t="s">
        <v>29</v>
      </c>
      <c r="AS14" s="19" t="s">
        <v>29</v>
      </c>
      <c r="AT14" s="19" t="s">
        <v>29</v>
      </c>
      <c r="AU14" s="19" t="s">
        <v>29</v>
      </c>
      <c r="AV14" s="19" t="s">
        <v>29</v>
      </c>
      <c r="AW14" s="19" t="s">
        <v>29</v>
      </c>
      <c r="AX14" s="19"/>
      <c r="AY14" s="19" t="s">
        <v>29</v>
      </c>
      <c r="AZ14" s="19" t="s">
        <v>29</v>
      </c>
      <c r="BA14" s="19" t="s">
        <v>29</v>
      </c>
      <c r="BB14" s="19" t="s">
        <v>29</v>
      </c>
      <c r="BC14" s="19" t="s">
        <v>29</v>
      </c>
      <c r="BD14" s="19" t="s">
        <v>29</v>
      </c>
      <c r="BE14" s="19"/>
      <c r="BF14" s="19" t="s">
        <v>29</v>
      </c>
      <c r="BG14" s="19" t="s">
        <v>29</v>
      </c>
      <c r="BH14" s="19" t="s">
        <v>29</v>
      </c>
      <c r="BI14" s="19" t="s">
        <v>29</v>
      </c>
      <c r="BJ14" s="19" t="s">
        <v>29</v>
      </c>
      <c r="BK14" s="19" t="s">
        <v>29</v>
      </c>
      <c r="BL14" s="19"/>
      <c r="BM14" s="19" t="s">
        <v>29</v>
      </c>
      <c r="BN14" s="19" t="s">
        <v>29</v>
      </c>
      <c r="BO14" s="19" t="s">
        <v>29</v>
      </c>
      <c r="BP14" s="19" t="s">
        <v>29</v>
      </c>
      <c r="BQ14" s="19" t="s">
        <v>29</v>
      </c>
      <c r="BR14" s="19" t="s">
        <v>29</v>
      </c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36" t="s">
        <v>29</v>
      </c>
      <c r="CI14" s="36" t="s">
        <v>29</v>
      </c>
      <c r="CJ14" s="36" t="s">
        <v>29</v>
      </c>
      <c r="CK14" s="36" t="s">
        <v>29</v>
      </c>
      <c r="CL14" s="18"/>
      <c r="CM14" s="18"/>
      <c r="CN14" s="36" t="s">
        <v>29</v>
      </c>
      <c r="CO14" s="36" t="s">
        <v>29</v>
      </c>
      <c r="CP14" s="36" t="s">
        <v>29</v>
      </c>
      <c r="CQ14" s="36" t="s">
        <v>29</v>
      </c>
      <c r="CR14" s="36" t="s">
        <v>29</v>
      </c>
      <c r="CS14" s="36" t="s">
        <v>29</v>
      </c>
      <c r="CT14" s="18"/>
      <c r="CU14" s="36" t="s">
        <v>29</v>
      </c>
      <c r="CV14" s="36" t="s">
        <v>29</v>
      </c>
      <c r="CW14" s="36" t="s">
        <v>29</v>
      </c>
      <c r="CX14" s="36" t="s">
        <v>29</v>
      </c>
      <c r="CY14" s="36" t="s">
        <v>29</v>
      </c>
      <c r="CZ14" s="36" t="s">
        <v>29</v>
      </c>
      <c r="DA14" s="18"/>
      <c r="DB14" s="36" t="s">
        <v>29</v>
      </c>
      <c r="DC14" s="36" t="s">
        <v>29</v>
      </c>
      <c r="DD14" s="36" t="s">
        <v>29</v>
      </c>
      <c r="DE14" s="36" t="s">
        <v>29</v>
      </c>
      <c r="DF14" s="36" t="s">
        <v>29</v>
      </c>
      <c r="DG14" s="36" t="s">
        <v>29</v>
      </c>
      <c r="DH14" s="18"/>
      <c r="DI14" s="36" t="s">
        <v>29</v>
      </c>
      <c r="DJ14" s="18"/>
      <c r="DK14" s="36" t="s">
        <v>29</v>
      </c>
      <c r="DL14" s="18"/>
      <c r="DM14" s="18"/>
      <c r="DN14" s="18"/>
      <c r="DO14" s="18"/>
    </row>
    <row r="15" spans="1:119" ht="15" customHeight="1" x14ac:dyDescent="0.3">
      <c r="A15" s="24"/>
      <c r="B15" s="35" t="s">
        <v>44</v>
      </c>
      <c r="C15" s="35" t="s">
        <v>42</v>
      </c>
      <c r="D15" s="34">
        <v>160</v>
      </c>
      <c r="E15" s="34">
        <v>162</v>
      </c>
      <c r="F15" s="99"/>
      <c r="G15" s="29"/>
      <c r="H15" s="29"/>
      <c r="I15" s="33"/>
      <c r="J15" s="28" t="s">
        <v>32</v>
      </c>
      <c r="K15" s="19"/>
      <c r="L15" s="19"/>
      <c r="M15" s="19"/>
      <c r="N15" s="19"/>
      <c r="O15" s="20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</row>
    <row r="16" spans="1:119" ht="15" customHeight="1" x14ac:dyDescent="0.3">
      <c r="A16" s="24"/>
      <c r="B16" s="26" t="s">
        <v>43</v>
      </c>
      <c r="C16" s="23" t="s">
        <v>42</v>
      </c>
      <c r="D16" s="22">
        <v>188</v>
      </c>
      <c r="E16" s="22">
        <v>190</v>
      </c>
      <c r="F16" s="100" t="s">
        <v>41</v>
      </c>
      <c r="G16" s="32">
        <f>+E14+E15+E16</f>
        <v>1604</v>
      </c>
      <c r="H16" s="32">
        <v>240</v>
      </c>
      <c r="I16" s="31">
        <f>+G16/H16</f>
        <v>6.6833333333333336</v>
      </c>
      <c r="J16" s="30" t="s">
        <v>37</v>
      </c>
      <c r="K16" s="19" t="s">
        <v>29</v>
      </c>
      <c r="L16" s="19" t="s">
        <v>29</v>
      </c>
      <c r="M16" s="19" t="s">
        <v>29</v>
      </c>
      <c r="N16" s="19" t="s">
        <v>29</v>
      </c>
      <c r="O16" s="2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 t="s">
        <v>29</v>
      </c>
      <c r="AQ16" s="19"/>
      <c r="AR16" s="19" t="s">
        <v>29</v>
      </c>
      <c r="AS16" s="27" t="s">
        <v>35</v>
      </c>
      <c r="AT16" s="27" t="s">
        <v>36</v>
      </c>
      <c r="AU16" s="27" t="s">
        <v>35</v>
      </c>
      <c r="AV16" s="27" t="s">
        <v>35</v>
      </c>
      <c r="AW16" s="27" t="s">
        <v>35</v>
      </c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9" t="s">
        <v>29</v>
      </c>
      <c r="BI16" s="19" t="s">
        <v>29</v>
      </c>
      <c r="BJ16" s="19" t="s">
        <v>29</v>
      </c>
      <c r="BK16" s="19" t="s">
        <v>29</v>
      </c>
      <c r="BL16" s="19" t="s">
        <v>29</v>
      </c>
      <c r="BM16" s="19" t="s">
        <v>29</v>
      </c>
      <c r="BN16" s="19" t="s">
        <v>29</v>
      </c>
      <c r="BO16" s="19" t="s">
        <v>29</v>
      </c>
      <c r="BP16" s="19" t="s">
        <v>29</v>
      </c>
      <c r="BQ16" s="19" t="s">
        <v>29</v>
      </c>
      <c r="BR16" s="19" t="s">
        <v>29</v>
      </c>
      <c r="BS16" s="19" t="s">
        <v>29</v>
      </c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</row>
    <row r="17" spans="1:119" ht="15" customHeight="1" x14ac:dyDescent="0.3">
      <c r="A17" s="24"/>
      <c r="B17" s="26" t="s">
        <v>40</v>
      </c>
      <c r="C17" s="26" t="s">
        <v>33</v>
      </c>
      <c r="D17" s="22">
        <v>200</v>
      </c>
      <c r="E17" s="22">
        <v>202</v>
      </c>
      <c r="F17" s="101"/>
      <c r="G17" s="29"/>
      <c r="H17" s="29"/>
      <c r="I17" s="33"/>
      <c r="J17" s="28" t="s">
        <v>32</v>
      </c>
      <c r="K17" s="19"/>
      <c r="L17" s="19"/>
      <c r="M17" s="19"/>
      <c r="N17" s="19"/>
      <c r="O17" s="20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7"/>
      <c r="AT17" s="27"/>
      <c r="AU17" s="27"/>
      <c r="AV17" s="27"/>
      <c r="AW17" s="2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</row>
    <row r="18" spans="1:119" ht="15" customHeight="1" x14ac:dyDescent="0.3">
      <c r="A18" s="24"/>
      <c r="B18" s="26" t="s">
        <v>39</v>
      </c>
      <c r="C18" s="26" t="s">
        <v>33</v>
      </c>
      <c r="D18" s="22">
        <v>120</v>
      </c>
      <c r="E18" s="22">
        <v>122</v>
      </c>
      <c r="F18" s="100" t="s">
        <v>38</v>
      </c>
      <c r="G18" s="32">
        <f>+E20+E21</f>
        <v>324</v>
      </c>
      <c r="H18" s="32">
        <v>160</v>
      </c>
      <c r="I18" s="31">
        <f>+G18/H18</f>
        <v>2.0249999999999999</v>
      </c>
      <c r="J18" s="30" t="s">
        <v>37</v>
      </c>
      <c r="K18" s="19" t="s">
        <v>29</v>
      </c>
      <c r="L18" s="19" t="s">
        <v>29</v>
      </c>
      <c r="M18" s="19" t="s">
        <v>29</v>
      </c>
      <c r="N18" s="19" t="s">
        <v>29</v>
      </c>
      <c r="O18" s="20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 t="s">
        <v>29</v>
      </c>
      <c r="AQ18" s="19"/>
      <c r="AR18" s="19" t="s">
        <v>29</v>
      </c>
      <c r="AS18" s="27" t="s">
        <v>35</v>
      </c>
      <c r="AT18" s="27" t="s">
        <v>29</v>
      </c>
      <c r="AU18" s="27" t="s">
        <v>36</v>
      </c>
      <c r="AV18" s="27" t="s">
        <v>35</v>
      </c>
      <c r="AW18" s="27" t="s">
        <v>35</v>
      </c>
      <c r="AX18" s="18"/>
      <c r="AY18" s="27" t="s">
        <v>35</v>
      </c>
      <c r="AZ18" s="18"/>
      <c r="BA18" s="27"/>
      <c r="BB18" s="18"/>
      <c r="BC18" s="18"/>
      <c r="BD18" s="18"/>
      <c r="BE18" s="18"/>
      <c r="BF18" s="18"/>
      <c r="BG18" s="18"/>
      <c r="BH18" s="19" t="s">
        <v>29</v>
      </c>
      <c r="BI18" s="19" t="s">
        <v>29</v>
      </c>
      <c r="BJ18" s="19" t="s">
        <v>29</v>
      </c>
      <c r="BK18" s="19" t="s">
        <v>29</v>
      </c>
      <c r="BL18" s="19" t="s">
        <v>29</v>
      </c>
      <c r="BM18" s="19" t="s">
        <v>29</v>
      </c>
      <c r="BN18" s="19" t="s">
        <v>29</v>
      </c>
      <c r="BO18" s="19" t="s">
        <v>29</v>
      </c>
      <c r="BP18" s="19" t="s">
        <v>29</v>
      </c>
      <c r="BQ18" s="19" t="s">
        <v>29</v>
      </c>
      <c r="BR18" s="19" t="s">
        <v>29</v>
      </c>
      <c r="BS18" s="19" t="s">
        <v>29</v>
      </c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</row>
    <row r="19" spans="1:119" ht="15" customHeight="1" x14ac:dyDescent="0.3">
      <c r="A19" s="24"/>
      <c r="B19" s="26" t="s">
        <v>34</v>
      </c>
      <c r="C19" s="26" t="s">
        <v>33</v>
      </c>
      <c r="D19" s="22">
        <v>148</v>
      </c>
      <c r="E19" s="22">
        <v>150</v>
      </c>
      <c r="F19" s="101"/>
      <c r="G19" s="29"/>
      <c r="H19" s="29"/>
      <c r="I19" s="29"/>
      <c r="J19" s="28" t="s">
        <v>32</v>
      </c>
      <c r="K19" s="19"/>
      <c r="L19" s="19"/>
      <c r="M19" s="19"/>
      <c r="N19" s="19"/>
      <c r="O19" s="20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7"/>
      <c r="AT19" s="27"/>
      <c r="AU19" s="27"/>
      <c r="AV19" s="27"/>
      <c r="AW19" s="27"/>
      <c r="AX19" s="18"/>
      <c r="AY19" s="27"/>
      <c r="AZ19" s="18"/>
      <c r="BA19" s="27"/>
      <c r="BB19" s="18"/>
      <c r="BC19" s="18"/>
      <c r="BD19" s="18"/>
      <c r="BE19" s="18"/>
      <c r="BF19" s="18"/>
      <c r="BG19" s="18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</row>
    <row r="20" spans="1:119" ht="15" customHeight="1" x14ac:dyDescent="0.3">
      <c r="A20" s="24"/>
      <c r="B20" s="26" t="s">
        <v>31</v>
      </c>
      <c r="C20" s="26" t="s">
        <v>27</v>
      </c>
      <c r="D20" s="22">
        <v>220</v>
      </c>
      <c r="E20" s="22">
        <v>222</v>
      </c>
      <c r="F20" s="5" t="s">
        <v>30</v>
      </c>
      <c r="G20" s="5"/>
      <c r="H20" s="5"/>
      <c r="I20" s="5"/>
      <c r="J20" s="25"/>
      <c r="K20" s="19" t="s">
        <v>29</v>
      </c>
      <c r="L20" s="19" t="s">
        <v>29</v>
      </c>
      <c r="M20" s="19" t="s">
        <v>29</v>
      </c>
      <c r="N20" s="19" t="s">
        <v>29</v>
      </c>
      <c r="O20" s="20"/>
      <c r="P20" s="19" t="s">
        <v>29</v>
      </c>
      <c r="Q20" s="19" t="s">
        <v>29</v>
      </c>
      <c r="R20" s="19" t="s">
        <v>29</v>
      </c>
      <c r="S20" s="19" t="s">
        <v>29</v>
      </c>
      <c r="T20" s="19" t="s">
        <v>29</v>
      </c>
      <c r="U20" s="19" t="s">
        <v>29</v>
      </c>
      <c r="V20" s="19"/>
      <c r="W20" s="19" t="s">
        <v>29</v>
      </c>
      <c r="X20" s="19" t="s">
        <v>29</v>
      </c>
      <c r="Y20" s="19" t="s">
        <v>29</v>
      </c>
      <c r="Z20" s="19" t="s">
        <v>29</v>
      </c>
      <c r="AA20" s="19" t="s">
        <v>29</v>
      </c>
      <c r="AB20" s="19" t="s">
        <v>29</v>
      </c>
      <c r="AC20" s="19"/>
      <c r="AD20" s="19" t="s">
        <v>29</v>
      </c>
      <c r="AE20" s="19" t="s">
        <v>29</v>
      </c>
      <c r="AF20" s="19" t="s">
        <v>29</v>
      </c>
      <c r="AG20" s="19" t="s">
        <v>29</v>
      </c>
      <c r="AH20" s="19" t="s">
        <v>29</v>
      </c>
      <c r="AI20" s="19" t="s">
        <v>29</v>
      </c>
      <c r="AJ20" s="19"/>
      <c r="AK20" s="19" t="s">
        <v>29</v>
      </c>
      <c r="AL20" s="19" t="s">
        <v>29</v>
      </c>
      <c r="AM20" s="19" t="s">
        <v>29</v>
      </c>
      <c r="AN20" s="19" t="s">
        <v>29</v>
      </c>
      <c r="AO20" s="19" t="s">
        <v>29</v>
      </c>
      <c r="AP20" s="19" t="s">
        <v>29</v>
      </c>
      <c r="AQ20" s="19"/>
      <c r="AR20" s="19" t="s">
        <v>29</v>
      </c>
      <c r="AS20" s="19" t="s">
        <v>29</v>
      </c>
      <c r="AT20" s="19" t="s">
        <v>29</v>
      </c>
      <c r="AU20" s="19" t="s">
        <v>29</v>
      </c>
      <c r="AV20" s="19" t="s">
        <v>29</v>
      </c>
      <c r="AW20" s="19" t="s">
        <v>29</v>
      </c>
      <c r="AX20" s="19"/>
      <c r="AY20" s="19" t="s">
        <v>29</v>
      </c>
      <c r="AZ20" s="19" t="s">
        <v>29</v>
      </c>
      <c r="BA20" s="19" t="s">
        <v>29</v>
      </c>
      <c r="BB20" s="19" t="s">
        <v>29</v>
      </c>
      <c r="BC20" s="19" t="s">
        <v>29</v>
      </c>
      <c r="BD20" s="19" t="s">
        <v>29</v>
      </c>
      <c r="BE20" s="19"/>
      <c r="BF20" s="19" t="s">
        <v>29</v>
      </c>
      <c r="BG20" s="19" t="s">
        <v>29</v>
      </c>
      <c r="BH20" s="19" t="s">
        <v>29</v>
      </c>
      <c r="BI20" s="19" t="s">
        <v>29</v>
      </c>
      <c r="BJ20" s="19" t="s">
        <v>29</v>
      </c>
      <c r="BK20" s="19" t="s">
        <v>29</v>
      </c>
      <c r="BL20" s="19"/>
      <c r="BM20" s="19" t="s">
        <v>29</v>
      </c>
      <c r="BN20" s="19" t="s">
        <v>29</v>
      </c>
      <c r="BO20" s="19" t="s">
        <v>29</v>
      </c>
      <c r="BP20" s="19" t="s">
        <v>29</v>
      </c>
      <c r="BQ20" s="19" t="s">
        <v>29</v>
      </c>
      <c r="BR20" s="19" t="s">
        <v>29</v>
      </c>
      <c r="BS20" s="19" t="s">
        <v>29</v>
      </c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</row>
    <row r="21" spans="1:119" ht="15" customHeight="1" x14ac:dyDescent="0.3">
      <c r="A21" s="24"/>
      <c r="B21" s="23" t="s">
        <v>28</v>
      </c>
      <c r="C21" s="23" t="s">
        <v>27</v>
      </c>
      <c r="D21" s="22">
        <v>100</v>
      </c>
      <c r="E21" s="22">
        <v>102</v>
      </c>
      <c r="F21" s="5"/>
      <c r="G21" s="5"/>
      <c r="H21" s="5"/>
      <c r="I21" s="5"/>
      <c r="J21" s="21"/>
      <c r="K21" s="19"/>
      <c r="L21" s="19"/>
      <c r="M21" s="19"/>
      <c r="N21" s="19"/>
      <c r="O21" s="20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</row>
    <row r="22" spans="1:119" x14ac:dyDescent="0.3">
      <c r="B22" s="17" t="s">
        <v>26</v>
      </c>
      <c r="C22" s="16"/>
      <c r="D22" s="15">
        <f>SUM(D15:D21)</f>
        <v>1136</v>
      </c>
      <c r="E22" s="15">
        <f>SUM(E15:E21)</f>
        <v>1150</v>
      </c>
    </row>
    <row r="23" spans="1:119" x14ac:dyDescent="0.3">
      <c r="B23" s="1"/>
      <c r="D23" s="13"/>
      <c r="E23" s="13"/>
      <c r="F23" s="14"/>
      <c r="G23" s="14"/>
      <c r="H23" s="14"/>
      <c r="I23" s="14"/>
      <c r="J23" s="14"/>
    </row>
    <row r="24" spans="1:119" s="13" customFormat="1" x14ac:dyDescent="0.3">
      <c r="A24"/>
      <c r="B24" s="12" t="s">
        <v>25</v>
      </c>
      <c r="C24" s="11"/>
      <c r="F24"/>
      <c r="G24">
        <f>+E14</f>
        <v>1252</v>
      </c>
      <c r="H24" t="s">
        <v>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</row>
    <row r="25" spans="1:119" x14ac:dyDescent="0.3">
      <c r="B25" s="10" t="s">
        <v>23</v>
      </c>
      <c r="C25" s="10" t="s">
        <v>22</v>
      </c>
      <c r="D25" s="10" t="s">
        <v>21</v>
      </c>
      <c r="E25" s="10" t="s">
        <v>19</v>
      </c>
      <c r="F25" s="10" t="s">
        <v>20</v>
      </c>
      <c r="G25" s="10" t="s">
        <v>19</v>
      </c>
      <c r="H25" s="10" t="s">
        <v>18</v>
      </c>
    </row>
    <row r="26" spans="1:119" x14ac:dyDescent="0.3">
      <c r="B26" s="9" t="s">
        <v>17</v>
      </c>
      <c r="C26" s="9">
        <v>1.5</v>
      </c>
      <c r="D26" s="9">
        <f>+C26/0.2</f>
        <v>7.5</v>
      </c>
      <c r="E26" s="9">
        <f>IF(D26=0,0,INT(480/D26))</f>
        <v>64</v>
      </c>
      <c r="F26" s="9">
        <v>2</v>
      </c>
      <c r="G26" s="9">
        <f>+E26*F26</f>
        <v>128</v>
      </c>
      <c r="H26" s="2">
        <f>+$G$24/G26</f>
        <v>9.78125</v>
      </c>
      <c r="I26" t="s">
        <v>0</v>
      </c>
      <c r="BW26">
        <f>+E26*25</f>
        <v>1600</v>
      </c>
    </row>
    <row r="27" spans="1:119" x14ac:dyDescent="0.3">
      <c r="B27" s="8" t="s">
        <v>16</v>
      </c>
      <c r="C27" s="8">
        <v>0</v>
      </c>
      <c r="D27" s="8">
        <f>+C27/0.2</f>
        <v>0</v>
      </c>
      <c r="E27" s="8">
        <f>IF(D27=0,0,INT(480/D27))</f>
        <v>0</v>
      </c>
      <c r="F27" s="8">
        <v>0</v>
      </c>
      <c r="G27" s="8">
        <f>+E27*F27</f>
        <v>0</v>
      </c>
      <c r="H27" s="2"/>
    </row>
    <row r="28" spans="1:119" x14ac:dyDescent="0.3">
      <c r="B28" s="7" t="s">
        <v>15</v>
      </c>
      <c r="C28" s="7">
        <v>10.8</v>
      </c>
      <c r="D28" s="7">
        <f>+C28/0.3</f>
        <v>36.000000000000007</v>
      </c>
      <c r="E28" s="7">
        <f>IF(D28=0,0,INT(480/D28))</f>
        <v>13</v>
      </c>
      <c r="F28" s="7">
        <v>4</v>
      </c>
      <c r="G28" s="7">
        <f>+E28*F28</f>
        <v>52</v>
      </c>
      <c r="H28" s="2">
        <f>+$G$24/G28</f>
        <v>24.076923076923077</v>
      </c>
      <c r="I28" t="s">
        <v>0</v>
      </c>
      <c r="BW28">
        <f>+G28*25</f>
        <v>1300</v>
      </c>
    </row>
    <row r="29" spans="1:119" x14ac:dyDescent="0.3">
      <c r="B29" s="6" t="s">
        <v>4</v>
      </c>
      <c r="C29" s="6">
        <v>0.8</v>
      </c>
      <c r="D29" s="6">
        <f>+C29/0.2</f>
        <v>4</v>
      </c>
      <c r="E29" s="6">
        <f>IF(D29=0,0,INT(480/D29))</f>
        <v>120</v>
      </c>
      <c r="F29" s="6">
        <v>1</v>
      </c>
      <c r="G29" s="6">
        <f>+E29*F29</f>
        <v>120</v>
      </c>
      <c r="H29" s="2">
        <f>+$G$24/G29</f>
        <v>10.433333333333334</v>
      </c>
      <c r="I29" t="s">
        <v>0</v>
      </c>
      <c r="BW29">
        <f>+G29*25</f>
        <v>3000</v>
      </c>
    </row>
    <row r="30" spans="1:119" x14ac:dyDescent="0.3">
      <c r="B30" s="3" t="s">
        <v>12</v>
      </c>
      <c r="C30" s="3">
        <v>2.8</v>
      </c>
      <c r="D30" s="3">
        <f>+C30/0.2</f>
        <v>13.999999999999998</v>
      </c>
      <c r="E30" s="3">
        <f>IF(D30=0,0,INT(480/D30))</f>
        <v>34</v>
      </c>
      <c r="F30" s="3">
        <v>3</v>
      </c>
      <c r="G30" s="3">
        <f>+E30*F30</f>
        <v>102</v>
      </c>
      <c r="H30" s="2">
        <f>+$G$24/G30</f>
        <v>12.274509803921569</v>
      </c>
      <c r="I30" t="s">
        <v>0</v>
      </c>
      <c r="BW30">
        <f>+G30*25</f>
        <v>2550</v>
      </c>
    </row>
    <row r="31" spans="1:119" x14ac:dyDescent="0.3">
      <c r="B31" t="s">
        <v>11</v>
      </c>
    </row>
    <row r="32" spans="1:119" hidden="1" x14ac:dyDescent="0.3"/>
    <row r="33" spans="2:9" hidden="1" x14ac:dyDescent="0.3">
      <c r="B33" s="12" t="s">
        <v>24</v>
      </c>
      <c r="C33" s="11"/>
      <c r="D33" s="1"/>
      <c r="G33" s="11">
        <v>1150</v>
      </c>
      <c r="H33" t="s">
        <v>5</v>
      </c>
    </row>
    <row r="34" spans="2:9" hidden="1" x14ac:dyDescent="0.3">
      <c r="B34" s="10" t="s">
        <v>23</v>
      </c>
      <c r="C34" s="10" t="s">
        <v>22</v>
      </c>
      <c r="D34" s="10" t="s">
        <v>21</v>
      </c>
      <c r="E34" s="10" t="s">
        <v>19</v>
      </c>
      <c r="F34" s="10" t="s">
        <v>20</v>
      </c>
      <c r="G34" s="10" t="s">
        <v>19</v>
      </c>
      <c r="H34" s="10" t="s">
        <v>18</v>
      </c>
    </row>
    <row r="35" spans="2:9" hidden="1" x14ac:dyDescent="0.3">
      <c r="B35" s="9" t="s">
        <v>17</v>
      </c>
      <c r="C35" s="9">
        <v>2</v>
      </c>
      <c r="D35" s="9">
        <f>+C35/0.2</f>
        <v>10</v>
      </c>
      <c r="E35" s="9">
        <f>IF(D35=0,0,INT(480/D35))</f>
        <v>48</v>
      </c>
      <c r="F35" s="9">
        <v>2</v>
      </c>
      <c r="G35" s="9">
        <f>+E35*F35</f>
        <v>96</v>
      </c>
      <c r="H35" s="2">
        <f>+$G$33/G35</f>
        <v>11.979166666666666</v>
      </c>
      <c r="I35" t="s">
        <v>0</v>
      </c>
    </row>
    <row r="36" spans="2:9" hidden="1" x14ac:dyDescent="0.3">
      <c r="B36" s="8" t="s">
        <v>16</v>
      </c>
      <c r="C36" s="8"/>
      <c r="D36" s="8"/>
      <c r="E36" s="8"/>
      <c r="F36" s="8"/>
      <c r="G36" s="8"/>
      <c r="H36" s="2"/>
    </row>
    <row r="37" spans="2:9" hidden="1" x14ac:dyDescent="0.3">
      <c r="B37" s="7" t="s">
        <v>15</v>
      </c>
      <c r="C37" s="7">
        <v>12</v>
      </c>
      <c r="D37" s="7">
        <f>+C37/0.3</f>
        <v>40</v>
      </c>
      <c r="E37" s="7"/>
      <c r="F37" s="7"/>
      <c r="G37" s="7">
        <v>50</v>
      </c>
      <c r="H37" s="2">
        <f>+$G$33/G37</f>
        <v>23</v>
      </c>
      <c r="I37" t="s">
        <v>14</v>
      </c>
    </row>
    <row r="38" spans="2:9" hidden="1" x14ac:dyDescent="0.3">
      <c r="B38" s="6" t="s">
        <v>13</v>
      </c>
      <c r="C38" s="6">
        <v>1</v>
      </c>
      <c r="D38" s="6">
        <f>+C38/0.2</f>
        <v>5</v>
      </c>
      <c r="E38" s="6">
        <f>IF(D38=0,0,INT(480/D38))</f>
        <v>96</v>
      </c>
      <c r="F38" s="6">
        <v>1</v>
      </c>
      <c r="G38" s="6">
        <f>+E38*F38</f>
        <v>96</v>
      </c>
      <c r="H38" s="2">
        <f>+$G$33/G38</f>
        <v>11.979166666666666</v>
      </c>
      <c r="I38" t="s">
        <v>0</v>
      </c>
    </row>
    <row r="39" spans="2:9" hidden="1" x14ac:dyDescent="0.3">
      <c r="B39" s="3" t="s">
        <v>12</v>
      </c>
      <c r="C39" s="3">
        <v>2.8</v>
      </c>
      <c r="D39" s="3">
        <f>+C39/0.2</f>
        <v>13.999999999999998</v>
      </c>
      <c r="E39" s="3">
        <f>IF(D39=0,0,INT(480/D39))</f>
        <v>34</v>
      </c>
      <c r="F39" s="3">
        <v>3</v>
      </c>
      <c r="G39" s="3">
        <f>+E39*F39</f>
        <v>102</v>
      </c>
      <c r="H39" s="2">
        <f>+$G$33/G39</f>
        <v>11.274509803921569</v>
      </c>
      <c r="I39" t="s">
        <v>0</v>
      </c>
    </row>
    <row r="40" spans="2:9" hidden="1" x14ac:dyDescent="0.3">
      <c r="B40" t="s">
        <v>11</v>
      </c>
    </row>
    <row r="41" spans="2:9" hidden="1" x14ac:dyDescent="0.3"/>
    <row r="42" spans="2:9" hidden="1" x14ac:dyDescent="0.3">
      <c r="B42" t="s">
        <v>10</v>
      </c>
      <c r="G42">
        <v>1602</v>
      </c>
      <c r="H42" t="s">
        <v>5</v>
      </c>
    </row>
    <row r="43" spans="2:9" hidden="1" x14ac:dyDescent="0.3">
      <c r="B43" s="3" t="s">
        <v>9</v>
      </c>
      <c r="C43" s="3">
        <v>0.4</v>
      </c>
      <c r="D43" s="3">
        <f>+C43/0.2</f>
        <v>2</v>
      </c>
      <c r="E43" s="3">
        <f>IF(D43=0,0,INT(480/D43))</f>
        <v>240</v>
      </c>
      <c r="F43" s="3">
        <v>1</v>
      </c>
      <c r="G43" s="3">
        <f>+E43*F43</f>
        <v>240</v>
      </c>
      <c r="H43" s="2">
        <f>+$G$42/G43</f>
        <v>6.6749999999999998</v>
      </c>
      <c r="I43" t="s">
        <v>0</v>
      </c>
    </row>
    <row r="44" spans="2:9" hidden="1" x14ac:dyDescent="0.3">
      <c r="B44" t="s">
        <v>8</v>
      </c>
      <c r="G44">
        <v>324</v>
      </c>
      <c r="H44" t="s">
        <v>5</v>
      </c>
    </row>
    <row r="45" spans="2:9" hidden="1" x14ac:dyDescent="0.3">
      <c r="B45" s="3" t="s">
        <v>7</v>
      </c>
      <c r="C45" s="3">
        <v>0.6</v>
      </c>
      <c r="D45" s="3">
        <f>+C45/0.2</f>
        <v>2.9999999999999996</v>
      </c>
      <c r="E45" s="3">
        <f>IF(D45=0,0,INT(480/D45))</f>
        <v>160</v>
      </c>
      <c r="F45" s="3">
        <v>1</v>
      </c>
      <c r="G45" s="3">
        <f>+E45*F45</f>
        <v>160</v>
      </c>
      <c r="H45" s="2">
        <f>+$G$44/G45</f>
        <v>2.0249999999999999</v>
      </c>
      <c r="I45" t="s">
        <v>0</v>
      </c>
    </row>
    <row r="46" spans="2:9" hidden="1" x14ac:dyDescent="0.3"/>
    <row r="47" spans="2:9" hidden="1" x14ac:dyDescent="0.3">
      <c r="B47" t="s">
        <v>6</v>
      </c>
      <c r="G47">
        <v>2400</v>
      </c>
      <c r="H47" t="s">
        <v>5</v>
      </c>
    </row>
    <row r="48" spans="2:9" hidden="1" x14ac:dyDescent="0.3">
      <c r="B48" s="6" t="s">
        <v>4</v>
      </c>
      <c r="C48" s="6">
        <v>1</v>
      </c>
      <c r="D48" s="6">
        <f>+C48/0.2</f>
        <v>5</v>
      </c>
      <c r="E48" s="6">
        <f>IF(D48=0,0,INT(480/D48))</f>
        <v>96</v>
      </c>
      <c r="F48" s="6">
        <v>1</v>
      </c>
      <c r="G48" s="6">
        <f>+E48*F48</f>
        <v>96</v>
      </c>
      <c r="H48" s="2">
        <f>+$G$47/G48</f>
        <v>25</v>
      </c>
      <c r="I48" t="s">
        <v>0</v>
      </c>
    </row>
    <row r="49" spans="2:9" hidden="1" x14ac:dyDescent="0.3">
      <c r="B49" s="3" t="s">
        <v>3</v>
      </c>
      <c r="C49" s="3">
        <v>1</v>
      </c>
      <c r="D49" s="3">
        <f>+C49/0.2</f>
        <v>5</v>
      </c>
      <c r="E49" s="3">
        <f>IF(D49=0,0,INT(480/D49))</f>
        <v>96</v>
      </c>
      <c r="F49" s="3">
        <v>1</v>
      </c>
      <c r="G49" s="3">
        <f>+E49*F49</f>
        <v>96</v>
      </c>
      <c r="H49" s="2">
        <f>+$G$47/G49</f>
        <v>25</v>
      </c>
      <c r="I49" t="s">
        <v>0</v>
      </c>
    </row>
    <row r="50" spans="2:9" hidden="1" x14ac:dyDescent="0.3">
      <c r="B50" s="3" t="s">
        <v>2</v>
      </c>
      <c r="C50" s="3">
        <v>0.8</v>
      </c>
      <c r="D50" s="3">
        <f>+C50/0.2</f>
        <v>4</v>
      </c>
      <c r="E50" s="3">
        <f>IF(D50=0,0,INT(480/D50))</f>
        <v>120</v>
      </c>
      <c r="F50" s="3">
        <v>1</v>
      </c>
      <c r="G50" s="3">
        <f>+E50*F50</f>
        <v>120</v>
      </c>
      <c r="H50" s="2">
        <f>+$G$47/G50</f>
        <v>20</v>
      </c>
      <c r="I50" t="s">
        <v>0</v>
      </c>
    </row>
    <row r="51" spans="2:9" hidden="1" x14ac:dyDescent="0.3">
      <c r="B51" s="5" t="s">
        <v>1</v>
      </c>
      <c r="C51" s="4">
        <f>SUM(C48:C50)</f>
        <v>2.8</v>
      </c>
      <c r="D51" s="4">
        <f>SUM(D48:D50)</f>
        <v>14</v>
      </c>
      <c r="E51" s="3">
        <f>IF(D51=0,0,INT(480/D51))</f>
        <v>34</v>
      </c>
      <c r="F51" s="4">
        <f>SUM(F48:F50)</f>
        <v>3</v>
      </c>
      <c r="G51" s="3">
        <f>+F51*E51</f>
        <v>102</v>
      </c>
      <c r="H51" s="2">
        <f>+$G$47/G51</f>
        <v>23.529411764705884</v>
      </c>
      <c r="I51" t="s">
        <v>0</v>
      </c>
    </row>
    <row r="52" spans="2:9" hidden="1" x14ac:dyDescent="0.3"/>
    <row r="53" spans="2:9" hidden="1" x14ac:dyDescent="0.3"/>
  </sheetData>
  <mergeCells count="7">
    <mergeCell ref="F6:F7"/>
    <mergeCell ref="F12:F13"/>
    <mergeCell ref="F14:F15"/>
    <mergeCell ref="F16:F17"/>
    <mergeCell ref="F18:F19"/>
    <mergeCell ref="F8:F9"/>
    <mergeCell ref="F10:F11"/>
  </mergeCells>
  <printOptions horizontalCentered="1" verticalCentered="1"/>
  <pageMargins left="0.19685039370078741" right="0" top="0.19685039370078741" bottom="0.19685039370078741" header="0" footer="0"/>
  <pageSetup paperSize="9" scale="3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7F3B-7641-4A56-9D33-F7F9C0CF2396}">
  <sheetPr>
    <pageSetUpPr fitToPage="1"/>
  </sheetPr>
  <dimension ref="A1:DQ53"/>
  <sheetViews>
    <sheetView tabSelected="1" topLeftCell="B1" zoomScale="80" zoomScaleNormal="80" workbookViewId="0">
      <pane xSplit="9" ySplit="4" topLeftCell="BZ5" activePane="bottomRight" state="frozen"/>
      <selection activeCell="B1" sqref="B1"/>
      <selection pane="topRight" activeCell="V1" sqref="V1"/>
      <selection pane="bottomLeft" activeCell="B5" sqref="B5"/>
      <selection pane="bottomRight" activeCell="B57" sqref="B57"/>
    </sheetView>
  </sheetViews>
  <sheetFormatPr baseColWidth="10" defaultRowHeight="14.4" x14ac:dyDescent="0.3"/>
  <cols>
    <col min="1" max="1" width="14.33203125" hidden="1" customWidth="1"/>
    <col min="2" max="2" width="12.88671875" bestFit="1" customWidth="1"/>
    <col min="3" max="3" width="13.5546875" style="1" bestFit="1" customWidth="1"/>
    <col min="4" max="5" width="5.6640625" customWidth="1"/>
    <col min="6" max="6" width="14.109375" customWidth="1"/>
    <col min="7" max="7" width="10.33203125" bestFit="1" customWidth="1"/>
    <col min="8" max="8" width="9.109375" bestFit="1" customWidth="1"/>
    <col min="9" max="9" width="9.5546875" bestFit="1" customWidth="1"/>
    <col min="10" max="10" width="5.88671875" bestFit="1" customWidth="1"/>
    <col min="11" max="14" width="3.6640625" hidden="1" customWidth="1"/>
    <col min="15" max="15" width="0.88671875" hidden="1" customWidth="1"/>
    <col min="16" max="21" width="3.6640625" hidden="1" customWidth="1"/>
    <col min="22" max="22" width="0.88671875" hidden="1" customWidth="1"/>
    <col min="23" max="28" width="3.6640625" hidden="1" customWidth="1"/>
    <col min="29" max="29" width="0.88671875" hidden="1" customWidth="1"/>
    <col min="30" max="35" width="3.6640625" hidden="1" customWidth="1"/>
    <col min="36" max="36" width="0.88671875" hidden="1" customWidth="1"/>
    <col min="37" max="42" width="3.6640625" hidden="1" customWidth="1"/>
    <col min="43" max="43" width="0.88671875" hidden="1" customWidth="1"/>
    <col min="44" max="49" width="3.6640625" hidden="1" customWidth="1"/>
    <col min="50" max="50" width="0.88671875" hidden="1" customWidth="1"/>
    <col min="51" max="56" width="3.6640625" hidden="1" customWidth="1"/>
    <col min="57" max="57" width="0.88671875" hidden="1" customWidth="1"/>
    <col min="58" max="63" width="3.6640625" hidden="1" customWidth="1"/>
    <col min="64" max="64" width="0.88671875" hidden="1" customWidth="1"/>
    <col min="65" max="70" width="3.6640625" hidden="1" customWidth="1"/>
    <col min="71" max="71" width="0.88671875" hidden="1" customWidth="1"/>
    <col min="72" max="72" width="5.5546875" hidden="1" customWidth="1"/>
    <col min="73" max="73" width="3.6640625" hidden="1" customWidth="1"/>
    <col min="74" max="74" width="0.88671875" hidden="1" customWidth="1"/>
    <col min="75" max="75" width="3.6640625" hidden="1" customWidth="1"/>
    <col min="76" max="77" width="4.6640625" hidden="1" customWidth="1"/>
    <col min="78" max="80" width="4.6640625" customWidth="1"/>
    <col min="81" max="81" width="4.6640625" hidden="1" customWidth="1"/>
    <col min="82" max="82" width="5.5546875" hidden="1" customWidth="1"/>
    <col min="83" max="83" width="4.6640625" hidden="1" customWidth="1"/>
    <col min="84" max="84" width="1.6640625" hidden="1" customWidth="1"/>
    <col min="85" max="90" width="4.6640625" customWidth="1"/>
    <col min="91" max="91" width="1.6640625" customWidth="1"/>
    <col min="92" max="97" width="4.6640625" customWidth="1"/>
    <col min="98" max="98" width="1.6640625" customWidth="1"/>
    <col min="99" max="104" width="4.6640625" customWidth="1"/>
    <col min="105" max="105" width="1.6640625" customWidth="1"/>
    <col min="106" max="111" width="4.6640625" customWidth="1"/>
    <col min="112" max="112" width="1.6640625" customWidth="1"/>
    <col min="113" max="115" width="4.6640625" customWidth="1"/>
    <col min="116" max="118" width="4.6640625" hidden="1" customWidth="1"/>
    <col min="119" max="119" width="1.6640625" hidden="1" customWidth="1"/>
    <col min="120" max="120" width="9.44140625" bestFit="1" customWidth="1"/>
    <col min="121" max="121" width="8.33203125" customWidth="1"/>
  </cols>
  <sheetData>
    <row r="1" spans="1:121" ht="14.1" customHeight="1" x14ac:dyDescent="0.3">
      <c r="B1" t="s">
        <v>84</v>
      </c>
      <c r="K1" s="72">
        <v>44664</v>
      </c>
      <c r="L1" s="72">
        <f>+K1+1</f>
        <v>44665</v>
      </c>
      <c r="M1" s="72">
        <f>+L1+1</f>
        <v>44666</v>
      </c>
      <c r="N1" s="72">
        <f>+M1+1</f>
        <v>44667</v>
      </c>
      <c r="O1" s="72">
        <f>+N1+1</f>
        <v>44668</v>
      </c>
      <c r="P1" s="72">
        <v>44669</v>
      </c>
      <c r="Q1" s="72">
        <f>+P1+1</f>
        <v>44670</v>
      </c>
      <c r="R1" s="72">
        <f>+Q1+1</f>
        <v>44671</v>
      </c>
      <c r="S1" s="72">
        <f>+R1+1</f>
        <v>44672</v>
      </c>
      <c r="T1" s="72">
        <v>44673</v>
      </c>
      <c r="U1" s="72">
        <f>+T1+1</f>
        <v>44674</v>
      </c>
      <c r="V1" s="72">
        <f>+U1+1</f>
        <v>44675</v>
      </c>
      <c r="W1" s="72">
        <v>44676</v>
      </c>
      <c r="X1" s="72">
        <f t="shared" ref="X1:AC1" si="0">+W1+1</f>
        <v>44677</v>
      </c>
      <c r="Y1" s="72">
        <f t="shared" si="0"/>
        <v>44678</v>
      </c>
      <c r="Z1" s="72">
        <f t="shared" si="0"/>
        <v>44679</v>
      </c>
      <c r="AA1" s="72">
        <f t="shared" si="0"/>
        <v>44680</v>
      </c>
      <c r="AB1" s="72">
        <f t="shared" si="0"/>
        <v>44681</v>
      </c>
      <c r="AC1" s="72">
        <f t="shared" si="0"/>
        <v>44682</v>
      </c>
      <c r="AD1" s="72">
        <v>44683</v>
      </c>
      <c r="AE1" s="72">
        <f t="shared" ref="AE1:AJ1" si="1">+AD1+1</f>
        <v>44684</v>
      </c>
      <c r="AF1" s="72">
        <f t="shared" si="1"/>
        <v>44685</v>
      </c>
      <c r="AG1" s="72">
        <f t="shared" si="1"/>
        <v>44686</v>
      </c>
      <c r="AH1" s="72">
        <f t="shared" si="1"/>
        <v>44687</v>
      </c>
      <c r="AI1" s="72">
        <f t="shared" si="1"/>
        <v>44688</v>
      </c>
      <c r="AJ1" s="72">
        <f t="shared" si="1"/>
        <v>44689</v>
      </c>
      <c r="AK1" s="72">
        <v>44690</v>
      </c>
      <c r="AL1" s="72">
        <f t="shared" ref="AL1:AQ1" si="2">+AK1+1</f>
        <v>44691</v>
      </c>
      <c r="AM1" s="72">
        <f t="shared" si="2"/>
        <v>44692</v>
      </c>
      <c r="AN1" s="72">
        <f t="shared" si="2"/>
        <v>44693</v>
      </c>
      <c r="AO1" s="72">
        <f t="shared" si="2"/>
        <v>44694</v>
      </c>
      <c r="AP1" s="72">
        <f t="shared" si="2"/>
        <v>44695</v>
      </c>
      <c r="AQ1" s="72">
        <f t="shared" si="2"/>
        <v>44696</v>
      </c>
      <c r="AR1" s="72">
        <v>44697</v>
      </c>
      <c r="AS1" s="72">
        <f t="shared" ref="AS1:AX1" si="3">+AR1+1</f>
        <v>44698</v>
      </c>
      <c r="AT1" s="72">
        <f t="shared" si="3"/>
        <v>44699</v>
      </c>
      <c r="AU1" s="72">
        <f t="shared" si="3"/>
        <v>44700</v>
      </c>
      <c r="AV1" s="72">
        <f t="shared" si="3"/>
        <v>44701</v>
      </c>
      <c r="AW1" s="72">
        <f t="shared" si="3"/>
        <v>44702</v>
      </c>
      <c r="AX1" s="72">
        <f t="shared" si="3"/>
        <v>44703</v>
      </c>
      <c r="AY1" s="72">
        <v>44704</v>
      </c>
      <c r="AZ1" s="72">
        <f t="shared" ref="AZ1:BE1" si="4">+AY1+1</f>
        <v>44705</v>
      </c>
      <c r="BA1" s="72">
        <f t="shared" si="4"/>
        <v>44706</v>
      </c>
      <c r="BB1" s="72">
        <f t="shared" si="4"/>
        <v>44707</v>
      </c>
      <c r="BC1" s="72">
        <f t="shared" si="4"/>
        <v>44708</v>
      </c>
      <c r="BD1" s="72">
        <f t="shared" si="4"/>
        <v>44709</v>
      </c>
      <c r="BE1" s="72">
        <f t="shared" si="4"/>
        <v>44710</v>
      </c>
      <c r="BF1" s="72">
        <v>44711</v>
      </c>
      <c r="BG1" s="72">
        <f>+BF1+1</f>
        <v>44712</v>
      </c>
      <c r="BH1" s="72">
        <v>44713</v>
      </c>
      <c r="BI1" s="72">
        <f t="shared" ref="BI1:BS1" si="5">+BH1+1</f>
        <v>44714</v>
      </c>
      <c r="BJ1" s="72">
        <f t="shared" si="5"/>
        <v>44715</v>
      </c>
      <c r="BK1" s="72">
        <f t="shared" si="5"/>
        <v>44716</v>
      </c>
      <c r="BL1" s="72">
        <f t="shared" si="5"/>
        <v>44717</v>
      </c>
      <c r="BM1" s="72">
        <f t="shared" si="5"/>
        <v>44718</v>
      </c>
      <c r="BN1" s="72">
        <f t="shared" si="5"/>
        <v>44719</v>
      </c>
      <c r="BO1" s="72">
        <f t="shared" si="5"/>
        <v>44720</v>
      </c>
      <c r="BP1" s="72">
        <f t="shared" si="5"/>
        <v>44721</v>
      </c>
      <c r="BQ1" s="72">
        <f t="shared" si="5"/>
        <v>44722</v>
      </c>
      <c r="BR1" s="72">
        <f t="shared" si="5"/>
        <v>44723</v>
      </c>
      <c r="BS1" s="72">
        <f t="shared" si="5"/>
        <v>44724</v>
      </c>
      <c r="BT1" s="72">
        <v>44743</v>
      </c>
      <c r="BU1" s="72">
        <f>+BT1+1</f>
        <v>44744</v>
      </c>
      <c r="BV1" s="72">
        <f>+BU1+1</f>
        <v>44745</v>
      </c>
      <c r="BW1" s="72">
        <f>+BV1+1</f>
        <v>44746</v>
      </c>
      <c r="BX1" s="72">
        <f>+BW1+1</f>
        <v>44747</v>
      </c>
      <c r="BY1" s="72">
        <f>+BX1+1</f>
        <v>44748</v>
      </c>
      <c r="BZ1" s="72">
        <v>44767</v>
      </c>
      <c r="CA1" s="72">
        <f t="shared" ref="CA1:DO1" si="6">+BZ1+1</f>
        <v>44768</v>
      </c>
      <c r="CB1" s="72">
        <f t="shared" si="6"/>
        <v>44769</v>
      </c>
      <c r="CC1" s="72">
        <f t="shared" si="6"/>
        <v>44770</v>
      </c>
      <c r="CD1" s="72">
        <f t="shared" si="6"/>
        <v>44771</v>
      </c>
      <c r="CE1" s="72">
        <f t="shared" si="6"/>
        <v>44772</v>
      </c>
      <c r="CF1" s="72">
        <f t="shared" si="6"/>
        <v>44773</v>
      </c>
      <c r="CG1" s="72">
        <f t="shared" si="6"/>
        <v>44774</v>
      </c>
      <c r="CH1" s="72">
        <f t="shared" si="6"/>
        <v>44775</v>
      </c>
      <c r="CI1" s="72">
        <f t="shared" si="6"/>
        <v>44776</v>
      </c>
      <c r="CJ1" s="72">
        <f t="shared" si="6"/>
        <v>44777</v>
      </c>
      <c r="CK1" s="72">
        <f t="shared" si="6"/>
        <v>44778</v>
      </c>
      <c r="CL1" s="72">
        <f t="shared" si="6"/>
        <v>44779</v>
      </c>
      <c r="CM1" s="72">
        <f t="shared" si="6"/>
        <v>44780</v>
      </c>
      <c r="CN1" s="72">
        <f t="shared" si="6"/>
        <v>44781</v>
      </c>
      <c r="CO1" s="72">
        <f t="shared" si="6"/>
        <v>44782</v>
      </c>
      <c r="CP1" s="72">
        <f t="shared" si="6"/>
        <v>44783</v>
      </c>
      <c r="CQ1" s="72">
        <f t="shared" si="6"/>
        <v>44784</v>
      </c>
      <c r="CR1" s="72">
        <f t="shared" si="6"/>
        <v>44785</v>
      </c>
      <c r="CS1" s="72">
        <f t="shared" si="6"/>
        <v>44786</v>
      </c>
      <c r="CT1" s="72">
        <f t="shared" si="6"/>
        <v>44787</v>
      </c>
      <c r="CU1" s="72">
        <f t="shared" si="6"/>
        <v>44788</v>
      </c>
      <c r="CV1" s="72">
        <f t="shared" si="6"/>
        <v>44789</v>
      </c>
      <c r="CW1" s="72">
        <f t="shared" si="6"/>
        <v>44790</v>
      </c>
      <c r="CX1" s="72">
        <f t="shared" si="6"/>
        <v>44791</v>
      </c>
      <c r="CY1" s="72">
        <f t="shared" si="6"/>
        <v>44792</v>
      </c>
      <c r="CZ1" s="72">
        <f t="shared" si="6"/>
        <v>44793</v>
      </c>
      <c r="DA1" s="72">
        <f t="shared" si="6"/>
        <v>44794</v>
      </c>
      <c r="DB1" s="72">
        <f t="shared" si="6"/>
        <v>44795</v>
      </c>
      <c r="DC1" s="72">
        <f t="shared" si="6"/>
        <v>44796</v>
      </c>
      <c r="DD1" s="72">
        <f t="shared" si="6"/>
        <v>44797</v>
      </c>
      <c r="DE1" s="72">
        <f t="shared" si="6"/>
        <v>44798</v>
      </c>
      <c r="DF1" s="72">
        <f t="shared" si="6"/>
        <v>44799</v>
      </c>
      <c r="DG1" s="72">
        <f t="shared" si="6"/>
        <v>44800</v>
      </c>
      <c r="DH1" s="72">
        <f t="shared" si="6"/>
        <v>44801</v>
      </c>
      <c r="DI1" s="72">
        <f t="shared" si="6"/>
        <v>44802</v>
      </c>
      <c r="DJ1" s="72">
        <f t="shared" si="6"/>
        <v>44803</v>
      </c>
      <c r="DK1" s="72">
        <f t="shared" si="6"/>
        <v>44804</v>
      </c>
      <c r="DL1" s="72">
        <f t="shared" si="6"/>
        <v>44805</v>
      </c>
      <c r="DM1" s="72">
        <f t="shared" si="6"/>
        <v>44806</v>
      </c>
      <c r="DN1" s="72">
        <f t="shared" si="6"/>
        <v>44807</v>
      </c>
      <c r="DO1" s="72">
        <f t="shared" si="6"/>
        <v>44808</v>
      </c>
    </row>
    <row r="2" spans="1:121" ht="14.1" customHeight="1" x14ac:dyDescent="0.3">
      <c r="B2" t="s">
        <v>83</v>
      </c>
      <c r="K2" s="74" t="s">
        <v>82</v>
      </c>
      <c r="L2" s="73"/>
      <c r="M2" s="73"/>
      <c r="N2" s="73"/>
      <c r="O2" s="73"/>
      <c r="P2" s="74" t="s">
        <v>82</v>
      </c>
      <c r="Q2" s="73"/>
      <c r="R2" s="73"/>
      <c r="S2" s="73"/>
      <c r="T2" t="s">
        <v>82</v>
      </c>
      <c r="U2" s="73"/>
      <c r="V2" s="73"/>
      <c r="W2" t="s">
        <v>82</v>
      </c>
      <c r="AD2" t="s">
        <v>81</v>
      </c>
      <c r="AK2" t="s">
        <v>81</v>
      </c>
      <c r="AR2" t="s">
        <v>81</v>
      </c>
      <c r="AY2" t="s">
        <v>81</v>
      </c>
      <c r="BF2" t="s">
        <v>81</v>
      </c>
      <c r="BH2" t="s">
        <v>80</v>
      </c>
      <c r="BM2" t="s">
        <v>80</v>
      </c>
      <c r="BT2" t="s">
        <v>79</v>
      </c>
      <c r="BW2" t="s">
        <v>79</v>
      </c>
      <c r="BZ2" t="s">
        <v>79</v>
      </c>
      <c r="CG2" t="s">
        <v>77</v>
      </c>
      <c r="CN2" t="s">
        <v>77</v>
      </c>
      <c r="CU2" t="s">
        <v>77</v>
      </c>
      <c r="DB2" t="s">
        <v>77</v>
      </c>
      <c r="DE2" t="s">
        <v>78</v>
      </c>
      <c r="DI2" t="s">
        <v>77</v>
      </c>
    </row>
    <row r="3" spans="1:121" ht="15" customHeight="1" x14ac:dyDescent="0.3">
      <c r="B3" t="s">
        <v>76</v>
      </c>
      <c r="F3" s="72" t="s">
        <v>75</v>
      </c>
      <c r="G3" s="72">
        <v>44786</v>
      </c>
      <c r="H3" s="71"/>
      <c r="I3" s="71"/>
      <c r="K3" s="67">
        <f t="shared" ref="K3:BE3" si="7">DAY(K1)</f>
        <v>13</v>
      </c>
      <c r="L3" s="70">
        <f t="shared" si="7"/>
        <v>14</v>
      </c>
      <c r="M3" s="70">
        <f t="shared" si="7"/>
        <v>15</v>
      </c>
      <c r="N3" s="67">
        <f t="shared" si="7"/>
        <v>16</v>
      </c>
      <c r="O3" s="67">
        <f t="shared" si="7"/>
        <v>17</v>
      </c>
      <c r="P3" s="67">
        <f t="shared" si="7"/>
        <v>18</v>
      </c>
      <c r="Q3" s="67">
        <f t="shared" si="7"/>
        <v>19</v>
      </c>
      <c r="R3" s="67">
        <f t="shared" si="7"/>
        <v>20</v>
      </c>
      <c r="S3" s="67">
        <f t="shared" si="7"/>
        <v>21</v>
      </c>
      <c r="T3" s="67">
        <f t="shared" si="7"/>
        <v>22</v>
      </c>
      <c r="U3" s="67">
        <f t="shared" si="7"/>
        <v>23</v>
      </c>
      <c r="V3" s="67">
        <f t="shared" si="7"/>
        <v>24</v>
      </c>
      <c r="W3" s="67">
        <f t="shared" si="7"/>
        <v>25</v>
      </c>
      <c r="X3" s="67">
        <f t="shared" si="7"/>
        <v>26</v>
      </c>
      <c r="Y3" s="67">
        <f t="shared" si="7"/>
        <v>27</v>
      </c>
      <c r="Z3" s="67">
        <f t="shared" si="7"/>
        <v>28</v>
      </c>
      <c r="AA3" s="67">
        <f t="shared" si="7"/>
        <v>29</v>
      </c>
      <c r="AB3" s="67">
        <f t="shared" si="7"/>
        <v>30</v>
      </c>
      <c r="AC3" s="70">
        <f t="shared" si="7"/>
        <v>1</v>
      </c>
      <c r="AD3" s="67">
        <f t="shared" si="7"/>
        <v>2</v>
      </c>
      <c r="AE3" s="67">
        <f t="shared" si="7"/>
        <v>3</v>
      </c>
      <c r="AF3" s="67">
        <f t="shared" si="7"/>
        <v>4</v>
      </c>
      <c r="AG3" s="67">
        <f t="shared" si="7"/>
        <v>5</v>
      </c>
      <c r="AH3" s="67">
        <f t="shared" si="7"/>
        <v>6</v>
      </c>
      <c r="AI3" s="67">
        <f t="shared" si="7"/>
        <v>7</v>
      </c>
      <c r="AJ3" s="67">
        <f t="shared" si="7"/>
        <v>8</v>
      </c>
      <c r="AK3" s="67">
        <f t="shared" si="7"/>
        <v>9</v>
      </c>
      <c r="AL3" s="67">
        <f t="shared" si="7"/>
        <v>10</v>
      </c>
      <c r="AM3" s="67">
        <f t="shared" si="7"/>
        <v>11</v>
      </c>
      <c r="AN3" s="67">
        <f t="shared" si="7"/>
        <v>12</v>
      </c>
      <c r="AO3" s="67">
        <f t="shared" si="7"/>
        <v>13</v>
      </c>
      <c r="AP3" s="67">
        <f t="shared" si="7"/>
        <v>14</v>
      </c>
      <c r="AQ3" s="67">
        <f t="shared" si="7"/>
        <v>15</v>
      </c>
      <c r="AR3" s="67">
        <f t="shared" si="7"/>
        <v>16</v>
      </c>
      <c r="AS3" s="67">
        <f t="shared" si="7"/>
        <v>17</v>
      </c>
      <c r="AT3" s="67">
        <f t="shared" si="7"/>
        <v>18</v>
      </c>
      <c r="AU3" s="67">
        <f t="shared" si="7"/>
        <v>19</v>
      </c>
      <c r="AV3" s="67">
        <f t="shared" si="7"/>
        <v>20</v>
      </c>
      <c r="AW3" s="67">
        <f t="shared" si="7"/>
        <v>21</v>
      </c>
      <c r="AX3" s="67">
        <f t="shared" si="7"/>
        <v>22</v>
      </c>
      <c r="AY3" s="67">
        <f t="shared" si="7"/>
        <v>23</v>
      </c>
      <c r="AZ3" s="67">
        <f t="shared" si="7"/>
        <v>24</v>
      </c>
      <c r="BA3" s="67">
        <f t="shared" si="7"/>
        <v>25</v>
      </c>
      <c r="BB3" s="67">
        <f t="shared" si="7"/>
        <v>26</v>
      </c>
      <c r="BC3" s="67">
        <f t="shared" si="7"/>
        <v>27</v>
      </c>
      <c r="BD3" s="67">
        <f t="shared" si="7"/>
        <v>28</v>
      </c>
      <c r="BE3" s="67">
        <f t="shared" si="7"/>
        <v>29</v>
      </c>
      <c r="BF3" s="67">
        <v>6</v>
      </c>
      <c r="BG3" s="67">
        <f t="shared" ref="BG3:CL3" si="8">DAY(BG1)</f>
        <v>31</v>
      </c>
      <c r="BH3" s="67">
        <f t="shared" si="8"/>
        <v>1</v>
      </c>
      <c r="BI3" s="67">
        <f t="shared" si="8"/>
        <v>2</v>
      </c>
      <c r="BJ3" s="67">
        <f t="shared" si="8"/>
        <v>3</v>
      </c>
      <c r="BK3" s="67">
        <f t="shared" si="8"/>
        <v>4</v>
      </c>
      <c r="BL3" s="67">
        <f t="shared" si="8"/>
        <v>5</v>
      </c>
      <c r="BM3" s="67">
        <f t="shared" si="8"/>
        <v>6</v>
      </c>
      <c r="BN3" s="67">
        <f t="shared" si="8"/>
        <v>7</v>
      </c>
      <c r="BO3" s="67">
        <f t="shared" si="8"/>
        <v>8</v>
      </c>
      <c r="BP3" s="67">
        <f t="shared" si="8"/>
        <v>9</v>
      </c>
      <c r="BQ3" s="67">
        <f t="shared" si="8"/>
        <v>10</v>
      </c>
      <c r="BR3" s="67">
        <f t="shared" si="8"/>
        <v>11</v>
      </c>
      <c r="BS3" s="67">
        <f t="shared" si="8"/>
        <v>12</v>
      </c>
      <c r="BT3" s="67">
        <f t="shared" si="8"/>
        <v>1</v>
      </c>
      <c r="BU3" s="67">
        <f t="shared" si="8"/>
        <v>2</v>
      </c>
      <c r="BV3" s="67">
        <f t="shared" si="8"/>
        <v>3</v>
      </c>
      <c r="BW3" s="67">
        <f t="shared" si="8"/>
        <v>4</v>
      </c>
      <c r="BX3" s="67">
        <f t="shared" si="8"/>
        <v>5</v>
      </c>
      <c r="BY3" s="67">
        <f t="shared" si="8"/>
        <v>6</v>
      </c>
      <c r="BZ3" s="67">
        <f t="shared" si="8"/>
        <v>25</v>
      </c>
      <c r="CA3" s="67">
        <f t="shared" si="8"/>
        <v>26</v>
      </c>
      <c r="CB3" s="67">
        <f t="shared" si="8"/>
        <v>27</v>
      </c>
      <c r="CC3" s="68">
        <f t="shared" si="8"/>
        <v>28</v>
      </c>
      <c r="CD3" s="68">
        <f t="shared" si="8"/>
        <v>29</v>
      </c>
      <c r="CE3" s="69">
        <f t="shared" si="8"/>
        <v>30</v>
      </c>
      <c r="CF3" s="67">
        <f t="shared" si="8"/>
        <v>31</v>
      </c>
      <c r="CG3" s="67">
        <f t="shared" si="8"/>
        <v>1</v>
      </c>
      <c r="CH3" s="67">
        <f t="shared" si="8"/>
        <v>2</v>
      </c>
      <c r="CI3" s="67">
        <f t="shared" si="8"/>
        <v>3</v>
      </c>
      <c r="CJ3" s="67">
        <f t="shared" si="8"/>
        <v>4</v>
      </c>
      <c r="CK3" s="67">
        <f t="shared" si="8"/>
        <v>5</v>
      </c>
      <c r="CL3" s="68">
        <f t="shared" si="8"/>
        <v>6</v>
      </c>
      <c r="CM3" s="67">
        <f t="shared" ref="CM3:DO3" si="9">DAY(CM1)</f>
        <v>7</v>
      </c>
      <c r="CN3" s="67">
        <f t="shared" si="9"/>
        <v>8</v>
      </c>
      <c r="CO3" s="67">
        <f t="shared" si="9"/>
        <v>9</v>
      </c>
      <c r="CP3" s="67">
        <f t="shared" si="9"/>
        <v>10</v>
      </c>
      <c r="CQ3" s="67">
        <f t="shared" si="9"/>
        <v>11</v>
      </c>
      <c r="CR3" s="67">
        <f t="shared" si="9"/>
        <v>12</v>
      </c>
      <c r="CS3" s="67">
        <f t="shared" si="9"/>
        <v>13</v>
      </c>
      <c r="CT3" s="67">
        <f t="shared" si="9"/>
        <v>14</v>
      </c>
      <c r="CU3" s="67">
        <f t="shared" si="9"/>
        <v>15</v>
      </c>
      <c r="CV3" s="67">
        <f t="shared" si="9"/>
        <v>16</v>
      </c>
      <c r="CW3" s="67">
        <f t="shared" si="9"/>
        <v>17</v>
      </c>
      <c r="CX3" s="67">
        <f t="shared" si="9"/>
        <v>18</v>
      </c>
      <c r="CY3" s="67">
        <f t="shared" si="9"/>
        <v>19</v>
      </c>
      <c r="CZ3" s="67">
        <f t="shared" si="9"/>
        <v>20</v>
      </c>
      <c r="DA3" s="67">
        <f t="shared" si="9"/>
        <v>21</v>
      </c>
      <c r="DB3" s="67">
        <f t="shared" si="9"/>
        <v>22</v>
      </c>
      <c r="DC3" s="69">
        <f t="shared" si="9"/>
        <v>23</v>
      </c>
      <c r="DD3" s="67">
        <f t="shared" si="9"/>
        <v>24</v>
      </c>
      <c r="DE3" s="67">
        <f t="shared" si="9"/>
        <v>25</v>
      </c>
      <c r="DF3" s="67">
        <f t="shared" si="9"/>
        <v>26</v>
      </c>
      <c r="DG3" s="67">
        <f t="shared" si="9"/>
        <v>27</v>
      </c>
      <c r="DH3" s="67">
        <f t="shared" si="9"/>
        <v>28</v>
      </c>
      <c r="DI3" s="67">
        <f t="shared" si="9"/>
        <v>29</v>
      </c>
      <c r="DJ3" s="68">
        <f t="shared" si="9"/>
        <v>30</v>
      </c>
      <c r="DK3" s="67">
        <f t="shared" si="9"/>
        <v>31</v>
      </c>
      <c r="DL3" s="67">
        <f t="shared" si="9"/>
        <v>1</v>
      </c>
      <c r="DM3" s="67">
        <f t="shared" si="9"/>
        <v>2</v>
      </c>
      <c r="DN3" s="67">
        <f t="shared" si="9"/>
        <v>3</v>
      </c>
      <c r="DO3" s="67">
        <f t="shared" si="9"/>
        <v>4</v>
      </c>
    </row>
    <row r="4" spans="1:121" ht="20.100000000000001" customHeight="1" x14ac:dyDescent="0.3">
      <c r="A4" s="24" t="s">
        <v>74</v>
      </c>
      <c r="B4" s="66" t="s">
        <v>73</v>
      </c>
      <c r="C4" s="66" t="s">
        <v>72</v>
      </c>
      <c r="D4" s="65" t="s">
        <v>71</v>
      </c>
      <c r="E4" s="65" t="s">
        <v>68</v>
      </c>
      <c r="F4" s="60" t="s">
        <v>23</v>
      </c>
      <c r="G4" s="60" t="s">
        <v>70</v>
      </c>
      <c r="H4" s="60" t="s">
        <v>19</v>
      </c>
      <c r="I4" s="60" t="s">
        <v>69</v>
      </c>
      <c r="J4" s="60" t="s">
        <v>68</v>
      </c>
      <c r="K4" s="57" t="s">
        <v>66</v>
      </c>
      <c r="L4" s="64" t="s">
        <v>65</v>
      </c>
      <c r="M4" s="64" t="s">
        <v>64</v>
      </c>
      <c r="N4" s="57" t="s">
        <v>63</v>
      </c>
      <c r="O4" s="57" t="s">
        <v>62</v>
      </c>
      <c r="P4" s="57" t="s">
        <v>67</v>
      </c>
      <c r="Q4" s="57" t="s">
        <v>66</v>
      </c>
      <c r="R4" s="57" t="s">
        <v>66</v>
      </c>
      <c r="S4" s="57" t="s">
        <v>65</v>
      </c>
      <c r="T4" s="57" t="s">
        <v>64</v>
      </c>
      <c r="U4" s="57" t="s">
        <v>63</v>
      </c>
      <c r="V4" s="57" t="s">
        <v>62</v>
      </c>
      <c r="W4" s="57" t="s">
        <v>67</v>
      </c>
      <c r="X4" s="57" t="s">
        <v>66</v>
      </c>
      <c r="Y4" s="57" t="s">
        <v>66</v>
      </c>
      <c r="Z4" s="57" t="s">
        <v>65</v>
      </c>
      <c r="AA4" s="57" t="s">
        <v>64</v>
      </c>
      <c r="AB4" s="57" t="s">
        <v>63</v>
      </c>
      <c r="AC4" s="64" t="s">
        <v>62</v>
      </c>
      <c r="AD4" s="57" t="s">
        <v>67</v>
      </c>
      <c r="AE4" s="57" t="s">
        <v>66</v>
      </c>
      <c r="AF4" s="57" t="s">
        <v>66</v>
      </c>
      <c r="AG4" s="57" t="s">
        <v>65</v>
      </c>
      <c r="AH4" s="57" t="s">
        <v>64</v>
      </c>
      <c r="AI4" s="57" t="s">
        <v>63</v>
      </c>
      <c r="AJ4" s="57" t="s">
        <v>62</v>
      </c>
      <c r="AK4" s="57" t="s">
        <v>67</v>
      </c>
      <c r="AL4" s="57" t="s">
        <v>66</v>
      </c>
      <c r="AM4" s="57" t="s">
        <v>66</v>
      </c>
      <c r="AN4" s="57" t="s">
        <v>65</v>
      </c>
      <c r="AO4" s="57" t="s">
        <v>64</v>
      </c>
      <c r="AP4" s="57" t="s">
        <v>63</v>
      </c>
      <c r="AQ4" s="57" t="s">
        <v>62</v>
      </c>
      <c r="AR4" s="57" t="s">
        <v>67</v>
      </c>
      <c r="AS4" s="57" t="s">
        <v>66</v>
      </c>
      <c r="AT4" s="57" t="s">
        <v>66</v>
      </c>
      <c r="AU4" s="57" t="s">
        <v>65</v>
      </c>
      <c r="AV4" s="57" t="s">
        <v>64</v>
      </c>
      <c r="AW4" s="57" t="s">
        <v>63</v>
      </c>
      <c r="AX4" s="57" t="s">
        <v>62</v>
      </c>
      <c r="AY4" s="57" t="s">
        <v>67</v>
      </c>
      <c r="AZ4" s="57" t="s">
        <v>66</v>
      </c>
      <c r="BA4" s="57" t="s">
        <v>66</v>
      </c>
      <c r="BB4" s="57" t="s">
        <v>65</v>
      </c>
      <c r="BC4" s="57" t="s">
        <v>64</v>
      </c>
      <c r="BD4" s="57" t="s">
        <v>63</v>
      </c>
      <c r="BE4" s="57" t="s">
        <v>62</v>
      </c>
      <c r="BF4" s="57" t="s">
        <v>67</v>
      </c>
      <c r="BG4" s="57" t="s">
        <v>66</v>
      </c>
      <c r="BH4" s="57" t="s">
        <v>66</v>
      </c>
      <c r="BI4" s="57" t="s">
        <v>65</v>
      </c>
      <c r="BJ4" s="57" t="s">
        <v>64</v>
      </c>
      <c r="BK4" s="57" t="s">
        <v>63</v>
      </c>
      <c r="BL4" s="57" t="s">
        <v>62</v>
      </c>
      <c r="BM4" s="57" t="s">
        <v>67</v>
      </c>
      <c r="BN4" s="57" t="s">
        <v>66</v>
      </c>
      <c r="BO4" s="57" t="s">
        <v>66</v>
      </c>
      <c r="BP4" s="57" t="s">
        <v>65</v>
      </c>
      <c r="BQ4" s="57" t="s">
        <v>64</v>
      </c>
      <c r="BR4" s="57" t="s">
        <v>63</v>
      </c>
      <c r="BS4" s="57" t="s">
        <v>62</v>
      </c>
      <c r="BT4" s="57" t="s">
        <v>64</v>
      </c>
      <c r="BU4" s="57" t="s">
        <v>63</v>
      </c>
      <c r="BV4" s="57" t="s">
        <v>62</v>
      </c>
      <c r="BW4" s="57" t="s">
        <v>67</v>
      </c>
      <c r="BX4" s="57" t="s">
        <v>66</v>
      </c>
      <c r="BY4" s="57" t="s">
        <v>66</v>
      </c>
      <c r="BZ4" s="57" t="s">
        <v>67</v>
      </c>
      <c r="CA4" s="57" t="s">
        <v>66</v>
      </c>
      <c r="CB4" s="57" t="s">
        <v>66</v>
      </c>
      <c r="CC4" s="58" t="s">
        <v>65</v>
      </c>
      <c r="CD4" s="58" t="s">
        <v>64</v>
      </c>
      <c r="CE4" s="63" t="s">
        <v>63</v>
      </c>
      <c r="CF4" s="57" t="s">
        <v>62</v>
      </c>
      <c r="CG4" s="57" t="s">
        <v>67</v>
      </c>
      <c r="CH4" s="57" t="s">
        <v>66</v>
      </c>
      <c r="CI4" s="57" t="s">
        <v>66</v>
      </c>
      <c r="CJ4" s="57" t="s">
        <v>65</v>
      </c>
      <c r="CK4" s="57" t="s">
        <v>64</v>
      </c>
      <c r="CL4" s="58" t="s">
        <v>63</v>
      </c>
      <c r="CM4" s="57" t="s">
        <v>62</v>
      </c>
      <c r="CN4" s="57" t="s">
        <v>67</v>
      </c>
      <c r="CO4" s="57" t="s">
        <v>66</v>
      </c>
      <c r="CP4" s="57" t="s">
        <v>66</v>
      </c>
      <c r="CQ4" s="57" t="s">
        <v>65</v>
      </c>
      <c r="CR4" s="57" t="s">
        <v>64</v>
      </c>
      <c r="CS4" s="57" t="s">
        <v>63</v>
      </c>
      <c r="CT4" s="57" t="s">
        <v>62</v>
      </c>
      <c r="CU4" s="57" t="s">
        <v>67</v>
      </c>
      <c r="CV4" s="57" t="s">
        <v>66</v>
      </c>
      <c r="CW4" s="57" t="s">
        <v>66</v>
      </c>
      <c r="CX4" s="57" t="s">
        <v>65</v>
      </c>
      <c r="CY4" s="57" t="s">
        <v>64</v>
      </c>
      <c r="CZ4" s="57" t="s">
        <v>63</v>
      </c>
      <c r="DA4" s="57" t="s">
        <v>62</v>
      </c>
      <c r="DB4" s="57" t="s">
        <v>67</v>
      </c>
      <c r="DC4" s="63" t="s">
        <v>66</v>
      </c>
      <c r="DD4" s="57" t="s">
        <v>66</v>
      </c>
      <c r="DE4" s="57" t="s">
        <v>65</v>
      </c>
      <c r="DF4" s="57" t="s">
        <v>64</v>
      </c>
      <c r="DG4" s="57" t="s">
        <v>63</v>
      </c>
      <c r="DH4" s="57" t="s">
        <v>62</v>
      </c>
      <c r="DI4" s="57" t="s">
        <v>67</v>
      </c>
      <c r="DJ4" s="58" t="s">
        <v>66</v>
      </c>
      <c r="DK4" s="57" t="s">
        <v>66</v>
      </c>
      <c r="DL4" s="57" t="s">
        <v>65</v>
      </c>
      <c r="DM4" s="57" t="s">
        <v>64</v>
      </c>
      <c r="DN4" s="57" t="s">
        <v>63</v>
      </c>
      <c r="DO4" s="57" t="s">
        <v>62</v>
      </c>
      <c r="DP4" s="93" t="s">
        <v>89</v>
      </c>
      <c r="DQ4" s="93" t="s">
        <v>88</v>
      </c>
    </row>
    <row r="5" spans="1:121" ht="20.100000000000001" customHeight="1" x14ac:dyDescent="0.3">
      <c r="A5" s="24"/>
      <c r="B5" s="62"/>
      <c r="C5" s="62"/>
      <c r="D5" s="61"/>
      <c r="E5" s="61"/>
      <c r="F5" s="60"/>
      <c r="G5" s="60"/>
      <c r="H5" s="60"/>
      <c r="I5" s="60"/>
      <c r="J5" s="60"/>
      <c r="K5" s="54"/>
      <c r="L5" s="59"/>
      <c r="M5" s="59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9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5"/>
      <c r="CD5" s="55"/>
      <c r="CE5" s="56"/>
      <c r="CF5" s="54"/>
      <c r="CG5" s="54"/>
      <c r="CH5" s="54"/>
      <c r="CI5" s="54"/>
      <c r="CJ5" s="54"/>
      <c r="CK5" s="54"/>
      <c r="CL5" s="58"/>
      <c r="CM5" s="54"/>
      <c r="CN5" s="57"/>
      <c r="CO5" s="57"/>
      <c r="CP5" s="57"/>
      <c r="CQ5" s="57"/>
      <c r="CR5" s="57"/>
      <c r="CS5" s="57"/>
      <c r="CT5" s="54"/>
      <c r="CU5" s="54"/>
      <c r="CV5" s="54"/>
      <c r="CW5" s="54"/>
      <c r="CX5" s="54"/>
      <c r="CY5" s="54"/>
      <c r="CZ5" s="54"/>
      <c r="DA5" s="54"/>
      <c r="DB5" s="54"/>
      <c r="DC5" s="56"/>
      <c r="DD5" s="54"/>
      <c r="DE5" s="54"/>
      <c r="DF5" s="54"/>
      <c r="DG5" s="54"/>
      <c r="DH5" s="54"/>
      <c r="DI5" s="54"/>
      <c r="DJ5" s="55"/>
      <c r="DK5" s="54"/>
      <c r="DL5" s="54"/>
      <c r="DM5" s="54"/>
      <c r="DN5" s="54"/>
      <c r="DO5" s="54"/>
      <c r="DP5" s="92">
        <v>44786</v>
      </c>
      <c r="DQ5" s="91">
        <v>14</v>
      </c>
    </row>
    <row r="6" spans="1:121" ht="15" customHeight="1" x14ac:dyDescent="0.3">
      <c r="A6" s="24"/>
      <c r="B6" s="26" t="s">
        <v>61</v>
      </c>
      <c r="C6" s="26" t="s">
        <v>47</v>
      </c>
      <c r="D6" s="40">
        <v>100</v>
      </c>
      <c r="E6" s="40">
        <v>102</v>
      </c>
      <c r="F6" s="94" t="s">
        <v>60</v>
      </c>
      <c r="G6" s="9">
        <f>1250+1130</f>
        <v>2380</v>
      </c>
      <c r="H6" s="9">
        <v>108</v>
      </c>
      <c r="I6" s="53">
        <f>+G6/H6</f>
        <v>22.037037037037038</v>
      </c>
      <c r="J6" s="52" t="s">
        <v>37</v>
      </c>
      <c r="K6" s="50" t="s">
        <v>29</v>
      </c>
      <c r="L6" s="50" t="s">
        <v>29</v>
      </c>
      <c r="M6" s="50" t="s">
        <v>29</v>
      </c>
      <c r="N6" s="50" t="s">
        <v>29</v>
      </c>
      <c r="O6" s="51"/>
      <c r="P6" s="50"/>
      <c r="Q6" s="50"/>
      <c r="R6" s="50"/>
      <c r="S6" s="50"/>
      <c r="T6" s="50"/>
      <c r="U6" s="50" t="s">
        <v>29</v>
      </c>
      <c r="V6" s="48"/>
      <c r="W6" s="50"/>
      <c r="X6" s="50"/>
      <c r="Y6" s="50"/>
      <c r="Z6" s="50"/>
      <c r="AA6" s="50" t="s">
        <v>29</v>
      </c>
      <c r="AB6" s="50" t="s">
        <v>29</v>
      </c>
      <c r="AC6" s="48"/>
      <c r="AD6" s="50" t="s">
        <v>29</v>
      </c>
      <c r="AE6" s="50" t="s">
        <v>29</v>
      </c>
      <c r="AF6" s="50" t="s">
        <v>29</v>
      </c>
      <c r="AG6" s="50" t="s">
        <v>29</v>
      </c>
      <c r="AH6" s="50" t="s">
        <v>29</v>
      </c>
      <c r="AI6" s="50" t="s">
        <v>29</v>
      </c>
      <c r="AJ6" s="48"/>
      <c r="AK6" s="50" t="s">
        <v>29</v>
      </c>
      <c r="AL6" s="50" t="s">
        <v>29</v>
      </c>
      <c r="AM6" s="50" t="s">
        <v>29</v>
      </c>
      <c r="AN6" s="50" t="s">
        <v>29</v>
      </c>
      <c r="AO6" s="50" t="s">
        <v>29</v>
      </c>
      <c r="AP6" s="50" t="s">
        <v>36</v>
      </c>
      <c r="AQ6" s="48"/>
      <c r="AR6" s="48"/>
      <c r="AS6" s="48"/>
      <c r="AT6" s="48"/>
      <c r="AU6" s="48"/>
      <c r="AV6" s="48"/>
      <c r="AW6" s="48"/>
      <c r="AX6" s="48"/>
      <c r="AY6" s="50" t="s">
        <v>29</v>
      </c>
      <c r="AZ6" s="50" t="s">
        <v>29</v>
      </c>
      <c r="BA6" s="50" t="s">
        <v>29</v>
      </c>
      <c r="BB6" s="50" t="s">
        <v>29</v>
      </c>
      <c r="BC6" s="50" t="s">
        <v>29</v>
      </c>
      <c r="BD6" s="50" t="s">
        <v>29</v>
      </c>
      <c r="BE6" s="50" t="s">
        <v>29</v>
      </c>
      <c r="BF6" s="50" t="s">
        <v>29</v>
      </c>
      <c r="BG6" s="50" t="s">
        <v>29</v>
      </c>
      <c r="BH6" s="50" t="s">
        <v>29</v>
      </c>
      <c r="BI6" s="50" t="s">
        <v>29</v>
      </c>
      <c r="BJ6" s="50" t="s">
        <v>29</v>
      </c>
      <c r="BK6" s="50" t="s">
        <v>36</v>
      </c>
      <c r="BL6" s="48"/>
      <c r="BM6" s="48"/>
      <c r="BN6" s="48"/>
      <c r="BO6" s="48"/>
      <c r="BP6" s="48"/>
      <c r="BQ6" s="48"/>
      <c r="BR6" s="48"/>
      <c r="BS6" s="48"/>
      <c r="BT6" s="48" t="s">
        <v>54</v>
      </c>
      <c r="BU6" s="48"/>
      <c r="BV6" s="48"/>
      <c r="BW6" s="48"/>
      <c r="BX6" s="48"/>
      <c r="BY6" s="48"/>
      <c r="BZ6" s="49">
        <v>108</v>
      </c>
      <c r="CA6" s="49">
        <v>108</v>
      </c>
      <c r="CB6" s="49">
        <v>108</v>
      </c>
      <c r="CC6" s="48"/>
      <c r="CD6" s="48"/>
      <c r="CE6" s="48"/>
      <c r="CF6" s="48"/>
      <c r="CG6" s="49">
        <v>108</v>
      </c>
      <c r="CH6" s="49">
        <v>108</v>
      </c>
      <c r="CI6" s="49">
        <v>108</v>
      </c>
      <c r="CJ6" s="49">
        <v>108</v>
      </c>
      <c r="CK6" s="49">
        <v>108</v>
      </c>
      <c r="CL6" s="18"/>
      <c r="CM6" s="48"/>
      <c r="CN6" s="49">
        <v>108</v>
      </c>
      <c r="CO6" s="49">
        <v>108</v>
      </c>
      <c r="CP6" s="49">
        <v>108</v>
      </c>
      <c r="CQ6" s="49">
        <v>108</v>
      </c>
      <c r="CR6" s="49">
        <v>108</v>
      </c>
      <c r="CS6" s="49">
        <v>108</v>
      </c>
      <c r="CT6" s="48"/>
      <c r="CU6" s="49" t="s">
        <v>56</v>
      </c>
      <c r="CV6" s="49" t="s">
        <v>56</v>
      </c>
      <c r="CW6" s="49" t="s">
        <v>56</v>
      </c>
      <c r="CX6" s="49" t="s">
        <v>56</v>
      </c>
      <c r="CY6" s="49" t="s">
        <v>56</v>
      </c>
      <c r="CZ6" s="49" t="s">
        <v>56</v>
      </c>
      <c r="DA6" s="48"/>
      <c r="DB6" s="49" t="s">
        <v>56</v>
      </c>
      <c r="DC6" s="49" t="s">
        <v>56</v>
      </c>
      <c r="DD6" s="49" t="s">
        <v>56</v>
      </c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90">
        <f t="shared" ref="DP6:DP17" si="10">SUM(BZ6:DO6)</f>
        <v>1512</v>
      </c>
      <c r="DQ6" s="90"/>
    </row>
    <row r="7" spans="1:121" ht="15" customHeight="1" x14ac:dyDescent="0.3">
      <c r="A7" s="24"/>
      <c r="B7" s="26" t="s">
        <v>59</v>
      </c>
      <c r="C7" s="26" t="s">
        <v>47</v>
      </c>
      <c r="D7" s="40">
        <v>148</v>
      </c>
      <c r="E7" s="40">
        <v>150</v>
      </c>
      <c r="F7" s="95"/>
      <c r="G7" s="29"/>
      <c r="H7" s="29"/>
      <c r="I7" s="33"/>
      <c r="J7" s="28" t="s">
        <v>32</v>
      </c>
      <c r="K7" s="29"/>
      <c r="L7" s="29"/>
      <c r="M7" s="29"/>
      <c r="N7" s="29"/>
      <c r="O7" s="29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 t="s">
        <v>29</v>
      </c>
      <c r="AS7" s="80"/>
      <c r="AT7" s="80" t="s">
        <v>29</v>
      </c>
      <c r="AU7" s="80" t="s">
        <v>29</v>
      </c>
      <c r="AV7" s="80"/>
      <c r="AW7" s="80" t="s">
        <v>29</v>
      </c>
      <c r="AX7" s="80"/>
      <c r="AY7" s="80" t="s">
        <v>29</v>
      </c>
      <c r="AZ7" s="80" t="s">
        <v>29</v>
      </c>
      <c r="BA7" s="80" t="s">
        <v>29</v>
      </c>
      <c r="BB7" s="80" t="s">
        <v>29</v>
      </c>
      <c r="BC7" s="80" t="s">
        <v>29</v>
      </c>
      <c r="BD7" s="80" t="s">
        <v>29</v>
      </c>
      <c r="BE7" s="80"/>
      <c r="BF7" s="80" t="s">
        <v>29</v>
      </c>
      <c r="BG7" s="80" t="s">
        <v>29</v>
      </c>
      <c r="BH7" s="80"/>
      <c r="BI7" s="80"/>
      <c r="BJ7" s="80"/>
      <c r="BK7" s="80"/>
      <c r="BL7" s="80"/>
      <c r="BM7" s="80" t="s">
        <v>29</v>
      </c>
      <c r="BN7" s="80" t="s">
        <v>29</v>
      </c>
      <c r="BO7" s="80"/>
      <c r="BP7" s="80"/>
      <c r="BQ7" s="80" t="s">
        <v>29</v>
      </c>
      <c r="BR7" s="80" t="s">
        <v>29</v>
      </c>
      <c r="BS7" s="80"/>
      <c r="BT7" s="80" t="s">
        <v>54</v>
      </c>
      <c r="BU7" s="80"/>
      <c r="BV7" s="80"/>
      <c r="BW7" s="80"/>
      <c r="BX7" s="80"/>
      <c r="BY7" s="80"/>
      <c r="BZ7" s="80">
        <v>102</v>
      </c>
      <c r="CA7" s="80">
        <v>150</v>
      </c>
      <c r="CB7" s="80"/>
      <c r="CC7" s="80"/>
      <c r="CD7" s="80"/>
      <c r="CE7" s="80"/>
      <c r="CF7" s="80"/>
      <c r="CG7" s="80">
        <v>206</v>
      </c>
      <c r="CH7" s="80"/>
      <c r="CI7" s="80">
        <v>180</v>
      </c>
      <c r="CJ7" s="80">
        <v>144</v>
      </c>
      <c r="CK7" s="80">
        <v>162</v>
      </c>
      <c r="CL7" s="80"/>
      <c r="CM7" s="80"/>
      <c r="CN7" s="80">
        <v>134</v>
      </c>
      <c r="CO7" s="80"/>
      <c r="CP7" s="80">
        <v>172</v>
      </c>
      <c r="CQ7" s="80">
        <v>162</v>
      </c>
      <c r="CR7" s="80"/>
      <c r="CS7" s="80">
        <v>190</v>
      </c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90">
        <f t="shared" si="10"/>
        <v>1602</v>
      </c>
      <c r="DQ7" s="89">
        <f>IF(DP6=0,0,+DP7/DP6)</f>
        <v>1.0595238095238095</v>
      </c>
    </row>
    <row r="8" spans="1:121" ht="15" customHeight="1" x14ac:dyDescent="0.3">
      <c r="A8" s="24"/>
      <c r="B8" s="26" t="s">
        <v>58</v>
      </c>
      <c r="C8" s="26" t="s">
        <v>47</v>
      </c>
      <c r="D8" s="40">
        <v>204</v>
      </c>
      <c r="E8" s="40">
        <v>208</v>
      </c>
      <c r="F8" s="102" t="s">
        <v>57</v>
      </c>
      <c r="G8" s="7">
        <v>1252</v>
      </c>
      <c r="H8" s="7">
        <f>+G28</f>
        <v>52</v>
      </c>
      <c r="I8" s="47">
        <f>+G8/H8</f>
        <v>24.076923076923077</v>
      </c>
      <c r="J8" s="46" t="s">
        <v>37</v>
      </c>
      <c r="K8" s="45" t="s">
        <v>29</v>
      </c>
      <c r="L8" s="45" t="s">
        <v>29</v>
      </c>
      <c r="M8" s="45" t="s">
        <v>29</v>
      </c>
      <c r="N8" s="45" t="s">
        <v>29</v>
      </c>
      <c r="O8" s="7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 t="s">
        <v>29</v>
      </c>
      <c r="AC8" s="45"/>
      <c r="AD8" s="45" t="s">
        <v>29</v>
      </c>
      <c r="AE8" s="45" t="s">
        <v>29</v>
      </c>
      <c r="AF8" s="45" t="s">
        <v>29</v>
      </c>
      <c r="AG8" s="45" t="s">
        <v>29</v>
      </c>
      <c r="AH8" s="45" t="s">
        <v>29</v>
      </c>
      <c r="AI8" s="45" t="s">
        <v>29</v>
      </c>
      <c r="AJ8" s="45"/>
      <c r="AK8" s="45" t="s">
        <v>29</v>
      </c>
      <c r="AL8" s="45" t="s">
        <v>29</v>
      </c>
      <c r="AM8" s="45" t="s">
        <v>29</v>
      </c>
      <c r="AN8" s="45" t="s">
        <v>29</v>
      </c>
      <c r="AO8" s="45" t="s">
        <v>29</v>
      </c>
      <c r="AP8" s="45" t="s">
        <v>36</v>
      </c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 t="s">
        <v>29</v>
      </c>
      <c r="BI8" s="45" t="s">
        <v>29</v>
      </c>
      <c r="BJ8" s="45" t="s">
        <v>29</v>
      </c>
      <c r="BK8" s="45" t="s">
        <v>29</v>
      </c>
      <c r="BL8" s="45" t="s">
        <v>29</v>
      </c>
      <c r="BM8" s="45" t="s">
        <v>29</v>
      </c>
      <c r="BN8" s="45" t="s">
        <v>29</v>
      </c>
      <c r="BO8" s="45" t="s">
        <v>36</v>
      </c>
      <c r="BP8" s="45"/>
      <c r="BQ8" s="45"/>
      <c r="BR8" s="45"/>
      <c r="BS8" s="45"/>
      <c r="BT8" s="45" t="s">
        <v>54</v>
      </c>
      <c r="BU8" s="45"/>
      <c r="BV8" s="45"/>
      <c r="BW8" s="45"/>
      <c r="BX8" s="45"/>
      <c r="BY8" s="45"/>
      <c r="BZ8" s="44"/>
      <c r="CA8" s="44"/>
      <c r="CB8" s="44"/>
      <c r="CC8" s="45"/>
      <c r="CD8" s="45"/>
      <c r="CE8" s="45"/>
      <c r="CF8" s="45"/>
      <c r="CG8" s="44">
        <v>52</v>
      </c>
      <c r="CH8" s="44">
        <v>52</v>
      </c>
      <c r="CI8" s="44">
        <v>52</v>
      </c>
      <c r="CJ8" s="44">
        <v>52</v>
      </c>
      <c r="CK8" s="44">
        <v>52</v>
      </c>
      <c r="CL8" s="45"/>
      <c r="CM8" s="45"/>
      <c r="CN8" s="44">
        <v>52</v>
      </c>
      <c r="CO8" s="44">
        <v>52</v>
      </c>
      <c r="CP8" s="44">
        <v>52</v>
      </c>
      <c r="CQ8" s="44">
        <v>52</v>
      </c>
      <c r="CR8" s="44">
        <v>52</v>
      </c>
      <c r="CS8" s="44">
        <v>52</v>
      </c>
      <c r="CT8" s="45"/>
      <c r="CU8" s="44" t="s">
        <v>56</v>
      </c>
      <c r="CV8" s="44" t="s">
        <v>56</v>
      </c>
      <c r="CW8" s="44" t="s">
        <v>56</v>
      </c>
      <c r="CX8" s="44" t="s">
        <v>56</v>
      </c>
      <c r="CY8" s="44" t="s">
        <v>56</v>
      </c>
      <c r="CZ8" s="44" t="s">
        <v>56</v>
      </c>
      <c r="DA8" s="45"/>
      <c r="DB8" s="44" t="s">
        <v>56</v>
      </c>
      <c r="DC8" s="44" t="s">
        <v>56</v>
      </c>
      <c r="DD8" s="44" t="s">
        <v>56</v>
      </c>
      <c r="DE8" s="44" t="s">
        <v>56</v>
      </c>
      <c r="DF8" s="44" t="s">
        <v>56</v>
      </c>
      <c r="DG8" s="44" t="s">
        <v>56</v>
      </c>
      <c r="DH8" s="18"/>
      <c r="DI8" s="44" t="s">
        <v>56</v>
      </c>
      <c r="DJ8" s="18"/>
      <c r="DK8" s="18"/>
      <c r="DL8" s="18"/>
      <c r="DM8" s="18"/>
      <c r="DN8" s="18"/>
      <c r="DO8" s="18"/>
      <c r="DP8" s="88">
        <f t="shared" si="10"/>
        <v>572</v>
      </c>
      <c r="DQ8" s="88"/>
    </row>
    <row r="9" spans="1:121" ht="15" customHeight="1" x14ac:dyDescent="0.3">
      <c r="A9" s="24"/>
      <c r="B9" s="26" t="s">
        <v>55</v>
      </c>
      <c r="C9" s="26" t="s">
        <v>47</v>
      </c>
      <c r="D9" s="40">
        <v>178</v>
      </c>
      <c r="E9" s="40">
        <v>180</v>
      </c>
      <c r="F9" s="103"/>
      <c r="G9" s="29"/>
      <c r="H9" s="29"/>
      <c r="I9" s="33"/>
      <c r="J9" s="28" t="s">
        <v>32</v>
      </c>
      <c r="K9" s="5"/>
      <c r="L9" s="5"/>
      <c r="M9" s="5"/>
      <c r="N9" s="5"/>
      <c r="O9" s="5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39" t="s">
        <v>29</v>
      </c>
      <c r="AS9" s="39"/>
      <c r="AT9" s="39" t="s">
        <v>29</v>
      </c>
      <c r="AU9" s="39" t="s">
        <v>29</v>
      </c>
      <c r="AV9" s="18"/>
      <c r="AW9" s="39" t="s">
        <v>29</v>
      </c>
      <c r="AX9" s="18"/>
      <c r="AY9" s="39" t="s">
        <v>29</v>
      </c>
      <c r="AZ9" s="18"/>
      <c r="BA9" s="39" t="s">
        <v>29</v>
      </c>
      <c r="BB9" s="39" t="s">
        <v>29</v>
      </c>
      <c r="BC9" s="39" t="s">
        <v>29</v>
      </c>
      <c r="BD9" s="39" t="s">
        <v>29</v>
      </c>
      <c r="BE9" s="18"/>
      <c r="BF9" s="39" t="s">
        <v>29</v>
      </c>
      <c r="BG9" s="39" t="s">
        <v>29</v>
      </c>
      <c r="BH9" s="39" t="s">
        <v>29</v>
      </c>
      <c r="BI9" s="39" t="s">
        <v>29</v>
      </c>
      <c r="BJ9" s="39" t="s">
        <v>29</v>
      </c>
      <c r="BK9" s="39" t="s">
        <v>29</v>
      </c>
      <c r="BL9" s="18"/>
      <c r="BM9" s="39" t="s">
        <v>29</v>
      </c>
      <c r="BN9" s="39" t="s">
        <v>29</v>
      </c>
      <c r="BO9" s="39" t="s">
        <v>29</v>
      </c>
      <c r="BP9" s="39" t="s">
        <v>29</v>
      </c>
      <c r="BQ9" s="39"/>
      <c r="BR9" s="39"/>
      <c r="BS9" s="18"/>
      <c r="BT9" s="18" t="s">
        <v>54</v>
      </c>
      <c r="BU9" s="18"/>
      <c r="BV9" s="18"/>
      <c r="BW9" s="18"/>
      <c r="BX9" s="18"/>
      <c r="BY9" s="18"/>
      <c r="BZ9" s="80"/>
      <c r="CA9" s="80"/>
      <c r="CB9" s="80"/>
      <c r="CC9" s="80"/>
      <c r="CD9" s="80"/>
      <c r="CE9" s="80"/>
      <c r="CF9" s="80"/>
      <c r="CG9" s="80">
        <v>50</v>
      </c>
      <c r="CH9" s="80">
        <v>52</v>
      </c>
      <c r="CI9" s="80">
        <v>40</v>
      </c>
      <c r="CJ9" s="80">
        <v>50</v>
      </c>
      <c r="CK9" s="80">
        <v>60</v>
      </c>
      <c r="CL9" s="80"/>
      <c r="CM9" s="80"/>
      <c r="CN9" s="80">
        <v>45</v>
      </c>
      <c r="CO9" s="80">
        <v>50</v>
      </c>
      <c r="CP9" s="80">
        <v>55</v>
      </c>
      <c r="CQ9" s="80">
        <v>56</v>
      </c>
      <c r="CR9" s="80">
        <v>55</v>
      </c>
      <c r="CS9" s="80">
        <v>45</v>
      </c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88">
        <f t="shared" si="10"/>
        <v>558</v>
      </c>
      <c r="DQ9" s="87">
        <f>IF(DP8=0,0,+DP9/DP8)</f>
        <v>0.97552447552447552</v>
      </c>
    </row>
    <row r="10" spans="1:121" ht="15" customHeight="1" x14ac:dyDescent="0.3">
      <c r="A10" s="24"/>
      <c r="B10" s="26" t="s">
        <v>53</v>
      </c>
      <c r="C10" s="26" t="s">
        <v>47</v>
      </c>
      <c r="D10" s="40">
        <v>142</v>
      </c>
      <c r="E10" s="40">
        <v>144</v>
      </c>
      <c r="F10" s="102" t="s">
        <v>52</v>
      </c>
      <c r="G10" s="7">
        <v>1130</v>
      </c>
      <c r="H10" s="7">
        <f>+G37</f>
        <v>50</v>
      </c>
      <c r="I10" s="47">
        <f>+G10/H10</f>
        <v>22.6</v>
      </c>
      <c r="J10" s="46" t="s">
        <v>37</v>
      </c>
      <c r="K10" s="45" t="s">
        <v>29</v>
      </c>
      <c r="L10" s="45" t="s">
        <v>29</v>
      </c>
      <c r="M10" s="45" t="s">
        <v>29</v>
      </c>
      <c r="N10" s="45" t="s">
        <v>29</v>
      </c>
      <c r="O10" s="7"/>
      <c r="P10" s="45" t="s">
        <v>29</v>
      </c>
      <c r="Q10" s="45" t="s">
        <v>29</v>
      </c>
      <c r="R10" s="45" t="s">
        <v>29</v>
      </c>
      <c r="S10" s="45" t="s">
        <v>29</v>
      </c>
      <c r="T10" s="45" t="s">
        <v>29</v>
      </c>
      <c r="U10" s="45" t="s">
        <v>29</v>
      </c>
      <c r="V10" s="45"/>
      <c r="W10" s="45" t="s">
        <v>29</v>
      </c>
      <c r="X10" s="45" t="s">
        <v>29</v>
      </c>
      <c r="Y10" s="45" t="s">
        <v>29</v>
      </c>
      <c r="Z10" s="45" t="s">
        <v>29</v>
      </c>
      <c r="AA10" s="45" t="s">
        <v>29</v>
      </c>
      <c r="AB10" s="45" t="s">
        <v>29</v>
      </c>
      <c r="AC10" s="45"/>
      <c r="AD10" s="45" t="s">
        <v>29</v>
      </c>
      <c r="AE10" s="45" t="s">
        <v>29</v>
      </c>
      <c r="AF10" s="45" t="s">
        <v>29</v>
      </c>
      <c r="AG10" s="45" t="s">
        <v>29</v>
      </c>
      <c r="AH10" s="45" t="s">
        <v>29</v>
      </c>
      <c r="AI10" s="45" t="s">
        <v>29</v>
      </c>
      <c r="AJ10" s="45"/>
      <c r="AK10" s="45" t="s">
        <v>29</v>
      </c>
      <c r="AL10" s="45" t="s">
        <v>29</v>
      </c>
      <c r="AM10" s="45" t="s">
        <v>29</v>
      </c>
      <c r="AN10" s="45" t="s">
        <v>29</v>
      </c>
      <c r="AO10" s="45" t="s">
        <v>29</v>
      </c>
      <c r="AP10" s="45" t="s">
        <v>29</v>
      </c>
      <c r="AQ10" s="45"/>
      <c r="AR10" s="45" t="s">
        <v>29</v>
      </c>
      <c r="AS10" s="45" t="s">
        <v>29</v>
      </c>
      <c r="AT10" s="45" t="s">
        <v>29</v>
      </c>
      <c r="AU10" s="45" t="s">
        <v>29</v>
      </c>
      <c r="AV10" s="45" t="s">
        <v>29</v>
      </c>
      <c r="AW10" s="45" t="s">
        <v>29</v>
      </c>
      <c r="AX10" s="45"/>
      <c r="AY10" s="45" t="s">
        <v>29</v>
      </c>
      <c r="AZ10" s="45" t="s">
        <v>29</v>
      </c>
      <c r="BA10" s="45" t="s">
        <v>29</v>
      </c>
      <c r="BB10" s="45" t="s">
        <v>29</v>
      </c>
      <c r="BC10" s="45" t="s">
        <v>29</v>
      </c>
      <c r="BD10" s="45" t="s">
        <v>29</v>
      </c>
      <c r="BE10" s="45"/>
      <c r="BF10" s="45" t="s">
        <v>29</v>
      </c>
      <c r="BG10" s="45" t="s">
        <v>29</v>
      </c>
      <c r="BH10" s="45" t="s">
        <v>29</v>
      </c>
      <c r="BI10" s="45" t="s">
        <v>29</v>
      </c>
      <c r="BJ10" s="45" t="s">
        <v>29</v>
      </c>
      <c r="BK10" s="45" t="s">
        <v>29</v>
      </c>
      <c r="BL10" s="45"/>
      <c r="BM10" s="45" t="s">
        <v>29</v>
      </c>
      <c r="BN10" s="45" t="s">
        <v>29</v>
      </c>
      <c r="BO10" s="45" t="s">
        <v>29</v>
      </c>
      <c r="BP10" s="45" t="s">
        <v>29</v>
      </c>
      <c r="BQ10" s="45" t="s">
        <v>29</v>
      </c>
      <c r="BR10" s="45" t="s">
        <v>29</v>
      </c>
      <c r="BS10" s="45" t="s">
        <v>29</v>
      </c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4">
        <v>50</v>
      </c>
      <c r="CH10" s="44">
        <v>50</v>
      </c>
      <c r="CI10" s="44">
        <v>50</v>
      </c>
      <c r="CJ10" s="44">
        <v>50</v>
      </c>
      <c r="CK10" s="44">
        <v>50</v>
      </c>
      <c r="CL10" s="45"/>
      <c r="CM10" s="45"/>
      <c r="CN10" s="44">
        <v>50</v>
      </c>
      <c r="CO10" s="44">
        <v>50</v>
      </c>
      <c r="CP10" s="44">
        <v>50</v>
      </c>
      <c r="CQ10" s="44">
        <v>50</v>
      </c>
      <c r="CR10" s="44">
        <v>50</v>
      </c>
      <c r="CS10" s="44">
        <v>50</v>
      </c>
      <c r="CT10" s="45"/>
      <c r="CU10" s="44" t="s">
        <v>29</v>
      </c>
      <c r="CV10" s="44" t="s">
        <v>29</v>
      </c>
      <c r="CW10" s="44" t="s">
        <v>29</v>
      </c>
      <c r="CX10" s="44" t="s">
        <v>29</v>
      </c>
      <c r="CY10" s="44" t="s">
        <v>29</v>
      </c>
      <c r="CZ10" s="44" t="s">
        <v>29</v>
      </c>
      <c r="DA10" s="45"/>
      <c r="DB10" s="44" t="s">
        <v>29</v>
      </c>
      <c r="DC10" s="44" t="s">
        <v>29</v>
      </c>
      <c r="DD10" s="44" t="s">
        <v>29</v>
      </c>
      <c r="DE10" s="44" t="s">
        <v>29</v>
      </c>
      <c r="DF10" s="44" t="s">
        <v>29</v>
      </c>
      <c r="DG10" s="44" t="s">
        <v>29</v>
      </c>
      <c r="DH10" s="18"/>
      <c r="DI10" s="18"/>
      <c r="DJ10" s="18"/>
      <c r="DK10" s="18"/>
      <c r="DL10" s="18"/>
      <c r="DM10" s="18"/>
      <c r="DN10" s="18"/>
      <c r="DO10" s="18"/>
      <c r="DP10">
        <f t="shared" si="10"/>
        <v>550</v>
      </c>
    </row>
    <row r="11" spans="1:121" ht="15" customHeight="1" x14ac:dyDescent="0.3">
      <c r="A11" s="24"/>
      <c r="B11" s="26" t="s">
        <v>51</v>
      </c>
      <c r="C11" s="26" t="s">
        <v>47</v>
      </c>
      <c r="D11" s="40">
        <v>160</v>
      </c>
      <c r="E11" s="40">
        <v>162</v>
      </c>
      <c r="F11" s="103"/>
      <c r="G11" s="29"/>
      <c r="H11" s="29"/>
      <c r="I11" s="33"/>
      <c r="J11" s="28" t="s">
        <v>32</v>
      </c>
      <c r="K11" s="5"/>
      <c r="L11" s="5"/>
      <c r="M11" s="5"/>
      <c r="N11" s="5"/>
      <c r="O11" s="5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39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39" t="s">
        <v>29</v>
      </c>
      <c r="BU11" s="39" t="s">
        <v>29</v>
      </c>
      <c r="BV11" s="18"/>
      <c r="BW11" s="39" t="s">
        <v>29</v>
      </c>
      <c r="BX11" s="39" t="s">
        <v>29</v>
      </c>
      <c r="BY11" s="39" t="s">
        <v>29</v>
      </c>
      <c r="BZ11" s="80"/>
      <c r="CA11" s="80"/>
      <c r="CB11" s="80"/>
      <c r="CC11" s="80"/>
      <c r="CD11" s="80"/>
      <c r="CE11" s="80"/>
      <c r="CF11" s="80"/>
      <c r="CG11" s="80"/>
      <c r="CH11" s="80"/>
      <c r="CI11" s="80">
        <v>162</v>
      </c>
      <c r="CJ11" s="80"/>
      <c r="CK11" s="80">
        <v>190</v>
      </c>
      <c r="CL11" s="80"/>
      <c r="CM11" s="80"/>
      <c r="CN11" s="80">
        <v>122</v>
      </c>
      <c r="CO11" s="80"/>
      <c r="CP11" s="80"/>
      <c r="CQ11" s="80"/>
      <c r="CR11" s="80">
        <v>142</v>
      </c>
      <c r="CS11" s="80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>
        <f t="shared" si="10"/>
        <v>616</v>
      </c>
      <c r="DQ11" s="86">
        <f>IF(DP10=0,0,+DP11/DP10)</f>
        <v>1.1200000000000001</v>
      </c>
    </row>
    <row r="12" spans="1:121" ht="15" customHeight="1" x14ac:dyDescent="0.3">
      <c r="A12" s="24"/>
      <c r="B12" s="26" t="s">
        <v>50</v>
      </c>
      <c r="C12" s="26" t="s">
        <v>47</v>
      </c>
      <c r="D12" s="40">
        <v>132</v>
      </c>
      <c r="E12" s="40">
        <v>134</v>
      </c>
      <c r="F12" s="96" t="s">
        <v>49</v>
      </c>
      <c r="G12" s="6">
        <f>1250+1130</f>
        <v>2380</v>
      </c>
      <c r="H12" s="6">
        <v>106</v>
      </c>
      <c r="I12" s="43">
        <f>+G12/H12</f>
        <v>22.452830188679247</v>
      </c>
      <c r="J12" s="42" t="s">
        <v>37</v>
      </c>
      <c r="K12" s="19" t="s">
        <v>29</v>
      </c>
      <c r="L12" s="19" t="s">
        <v>29</v>
      </c>
      <c r="M12" s="19" t="s">
        <v>29</v>
      </c>
      <c r="N12" s="19" t="s">
        <v>29</v>
      </c>
      <c r="O12" s="20"/>
      <c r="P12" s="19" t="s">
        <v>29</v>
      </c>
      <c r="Q12" s="19" t="s">
        <v>29</v>
      </c>
      <c r="R12" s="19" t="s">
        <v>29</v>
      </c>
      <c r="S12" s="19" t="s">
        <v>29</v>
      </c>
      <c r="T12" s="19" t="s">
        <v>29</v>
      </c>
      <c r="U12" s="19" t="s">
        <v>29</v>
      </c>
      <c r="V12" s="19"/>
      <c r="W12" s="19" t="s">
        <v>29</v>
      </c>
      <c r="X12" s="19" t="s">
        <v>29</v>
      </c>
      <c r="Y12" s="19" t="s">
        <v>29</v>
      </c>
      <c r="Z12" s="19" t="s">
        <v>29</v>
      </c>
      <c r="AA12" s="19" t="s">
        <v>29</v>
      </c>
      <c r="AB12" s="19" t="s">
        <v>29</v>
      </c>
      <c r="AC12" s="19"/>
      <c r="AD12" s="19" t="s">
        <v>29</v>
      </c>
      <c r="AE12" s="19" t="s">
        <v>29</v>
      </c>
      <c r="AF12" s="19" t="s">
        <v>29</v>
      </c>
      <c r="AG12" s="19" t="s">
        <v>29</v>
      </c>
      <c r="AH12" s="19" t="s">
        <v>29</v>
      </c>
      <c r="AI12" s="19" t="s">
        <v>29</v>
      </c>
      <c r="AJ12" s="19"/>
      <c r="AK12" s="19" t="s">
        <v>29</v>
      </c>
      <c r="AL12" s="19" t="s">
        <v>29</v>
      </c>
      <c r="AM12" s="19" t="s">
        <v>29</v>
      </c>
      <c r="AN12" s="19" t="s">
        <v>29</v>
      </c>
      <c r="AO12" s="19" t="s">
        <v>29</v>
      </c>
      <c r="AP12" s="19" t="s">
        <v>29</v>
      </c>
      <c r="AQ12" s="19"/>
      <c r="AR12" s="19" t="s">
        <v>29</v>
      </c>
      <c r="AS12" s="19" t="s">
        <v>29</v>
      </c>
      <c r="AT12" s="19" t="s">
        <v>29</v>
      </c>
      <c r="AU12" s="19" t="s">
        <v>29</v>
      </c>
      <c r="AV12" s="19" t="s">
        <v>29</v>
      </c>
      <c r="AW12" s="19" t="s">
        <v>29</v>
      </c>
      <c r="AX12" s="19"/>
      <c r="AY12" s="19" t="s">
        <v>29</v>
      </c>
      <c r="AZ12" s="19" t="s">
        <v>29</v>
      </c>
      <c r="BA12" s="19" t="s">
        <v>29</v>
      </c>
      <c r="BB12" s="19" t="s">
        <v>29</v>
      </c>
      <c r="BC12" s="19" t="s">
        <v>29</v>
      </c>
      <c r="BD12" s="19" t="s">
        <v>29</v>
      </c>
      <c r="BE12" s="19"/>
      <c r="BF12" s="19" t="s">
        <v>29</v>
      </c>
      <c r="BG12" s="19" t="s">
        <v>29</v>
      </c>
      <c r="BH12" s="19" t="s">
        <v>29</v>
      </c>
      <c r="BI12" s="19" t="s">
        <v>29</v>
      </c>
      <c r="BJ12" s="19" t="s">
        <v>29</v>
      </c>
      <c r="BK12" s="19" t="s">
        <v>29</v>
      </c>
      <c r="BL12" s="19"/>
      <c r="BM12" s="19" t="s">
        <v>29</v>
      </c>
      <c r="BN12" s="19" t="s">
        <v>29</v>
      </c>
      <c r="BO12" s="19" t="s">
        <v>29</v>
      </c>
      <c r="BP12" s="19" t="s">
        <v>29</v>
      </c>
      <c r="BQ12" s="19" t="s">
        <v>29</v>
      </c>
      <c r="BR12" s="19" t="s">
        <v>29</v>
      </c>
      <c r="BS12" s="19" t="s">
        <v>29</v>
      </c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41"/>
      <c r="CH12" s="41">
        <v>106</v>
      </c>
      <c r="CI12" s="41">
        <v>106</v>
      </c>
      <c r="CJ12" s="41">
        <v>106</v>
      </c>
      <c r="CK12" s="41">
        <v>106</v>
      </c>
      <c r="CL12" s="18"/>
      <c r="CM12" s="18"/>
      <c r="CN12" s="41">
        <v>106</v>
      </c>
      <c r="CO12" s="41">
        <v>106</v>
      </c>
      <c r="CP12" s="41">
        <v>106</v>
      </c>
      <c r="CQ12" s="41">
        <v>106</v>
      </c>
      <c r="CR12" s="41">
        <v>106</v>
      </c>
      <c r="CS12" s="41">
        <v>106</v>
      </c>
      <c r="CT12" s="18"/>
      <c r="CU12" s="41" t="s">
        <v>29</v>
      </c>
      <c r="CV12" s="41" t="s">
        <v>29</v>
      </c>
      <c r="CW12" s="41" t="s">
        <v>29</v>
      </c>
      <c r="CX12" s="41" t="s">
        <v>29</v>
      </c>
      <c r="CY12" s="41" t="s">
        <v>29</v>
      </c>
      <c r="CZ12" s="41" t="s">
        <v>29</v>
      </c>
      <c r="DA12" s="18"/>
      <c r="DB12" s="41" t="s">
        <v>29</v>
      </c>
      <c r="DC12" s="41" t="s">
        <v>29</v>
      </c>
      <c r="DD12" s="41" t="s">
        <v>29</v>
      </c>
      <c r="DE12" s="41" t="s">
        <v>29</v>
      </c>
      <c r="DF12" s="41" t="s">
        <v>29</v>
      </c>
      <c r="DG12" s="41" t="s">
        <v>29</v>
      </c>
      <c r="DH12" s="18"/>
      <c r="DI12" s="41" t="s">
        <v>29</v>
      </c>
      <c r="DJ12" s="18"/>
      <c r="DK12" s="18"/>
      <c r="DL12" s="18"/>
      <c r="DM12" s="18"/>
      <c r="DN12" s="18"/>
      <c r="DO12" s="18"/>
      <c r="DP12" s="85">
        <f t="shared" si="10"/>
        <v>1060</v>
      </c>
      <c r="DQ12" s="85"/>
    </row>
    <row r="13" spans="1:121" ht="15" customHeight="1" x14ac:dyDescent="0.3">
      <c r="A13" s="24"/>
      <c r="B13" s="26" t="s">
        <v>48</v>
      </c>
      <c r="C13" s="26" t="s">
        <v>47</v>
      </c>
      <c r="D13" s="40">
        <v>170</v>
      </c>
      <c r="E13" s="40">
        <v>172</v>
      </c>
      <c r="F13" s="97"/>
      <c r="G13" s="29"/>
      <c r="H13" s="29"/>
      <c r="I13" s="33"/>
      <c r="J13" s="28" t="s">
        <v>32</v>
      </c>
      <c r="K13" s="5"/>
      <c r="L13" s="5"/>
      <c r="M13" s="5"/>
      <c r="N13" s="5"/>
      <c r="O13" s="5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39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39" t="s">
        <v>29</v>
      </c>
      <c r="BU13" s="39" t="s">
        <v>29</v>
      </c>
      <c r="BV13" s="18"/>
      <c r="BW13" s="39" t="s">
        <v>29</v>
      </c>
      <c r="BX13" s="39" t="s">
        <v>29</v>
      </c>
      <c r="BY13" s="39" t="s">
        <v>29</v>
      </c>
      <c r="BZ13" s="80"/>
      <c r="CA13" s="80"/>
      <c r="CB13" s="80"/>
      <c r="CC13" s="80"/>
      <c r="CD13" s="80"/>
      <c r="CE13" s="80"/>
      <c r="CF13" s="80"/>
      <c r="CG13" s="80"/>
      <c r="CH13" s="80">
        <v>102</v>
      </c>
      <c r="CI13" s="80">
        <v>110</v>
      </c>
      <c r="CJ13" s="80">
        <v>105</v>
      </c>
      <c r="CK13" s="80">
        <v>110</v>
      </c>
      <c r="CL13" s="80"/>
      <c r="CM13" s="80"/>
      <c r="CN13" s="80">
        <v>90</v>
      </c>
      <c r="CO13" s="80">
        <v>102</v>
      </c>
      <c r="CP13" s="80">
        <v>109</v>
      </c>
      <c r="CQ13" s="80">
        <v>115</v>
      </c>
      <c r="CR13" s="80">
        <v>98</v>
      </c>
      <c r="CS13" s="80">
        <v>90</v>
      </c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85">
        <f t="shared" si="10"/>
        <v>1031</v>
      </c>
      <c r="DQ13" s="84">
        <f>IF(DP12=0,0,+DP13/DP12)</f>
        <v>0.97264150943396221</v>
      </c>
    </row>
    <row r="14" spans="1:121" ht="15" customHeight="1" x14ac:dyDescent="0.3">
      <c r="A14" s="24"/>
      <c r="B14" s="17" t="s">
        <v>46</v>
      </c>
      <c r="C14" s="16"/>
      <c r="D14" s="15">
        <f>SUM(D6:D13)</f>
        <v>1234</v>
      </c>
      <c r="E14" s="15">
        <f>SUM(E6:E13)</f>
        <v>1252</v>
      </c>
      <c r="F14" s="98" t="s">
        <v>45</v>
      </c>
      <c r="G14" s="3">
        <f>1250+1130</f>
        <v>2380</v>
      </c>
      <c r="H14" s="3">
        <v>102</v>
      </c>
      <c r="I14" s="38">
        <f>+G14/H14</f>
        <v>23.333333333333332</v>
      </c>
      <c r="J14" s="37" t="s">
        <v>37</v>
      </c>
      <c r="K14" s="19" t="s">
        <v>29</v>
      </c>
      <c r="L14" s="19" t="s">
        <v>29</v>
      </c>
      <c r="M14" s="19" t="s">
        <v>29</v>
      </c>
      <c r="N14" s="19" t="s">
        <v>29</v>
      </c>
      <c r="O14" s="20"/>
      <c r="P14" s="19" t="s">
        <v>29</v>
      </c>
      <c r="Q14" s="19" t="s">
        <v>29</v>
      </c>
      <c r="R14" s="19" t="s">
        <v>29</v>
      </c>
      <c r="S14" s="19" t="s">
        <v>29</v>
      </c>
      <c r="T14" s="19" t="s">
        <v>29</v>
      </c>
      <c r="U14" s="19" t="s">
        <v>29</v>
      </c>
      <c r="V14" s="19"/>
      <c r="W14" s="19" t="s">
        <v>29</v>
      </c>
      <c r="X14" s="19" t="s">
        <v>29</v>
      </c>
      <c r="Y14" s="19" t="s">
        <v>29</v>
      </c>
      <c r="Z14" s="19" t="s">
        <v>29</v>
      </c>
      <c r="AA14" s="19" t="s">
        <v>29</v>
      </c>
      <c r="AB14" s="19" t="s">
        <v>29</v>
      </c>
      <c r="AC14" s="19"/>
      <c r="AD14" s="19" t="s">
        <v>29</v>
      </c>
      <c r="AE14" s="19" t="s">
        <v>29</v>
      </c>
      <c r="AF14" s="19" t="s">
        <v>29</v>
      </c>
      <c r="AG14" s="19" t="s">
        <v>29</v>
      </c>
      <c r="AH14" s="19" t="s">
        <v>29</v>
      </c>
      <c r="AI14" s="19" t="s">
        <v>29</v>
      </c>
      <c r="AJ14" s="19"/>
      <c r="AK14" s="19" t="s">
        <v>29</v>
      </c>
      <c r="AL14" s="19" t="s">
        <v>29</v>
      </c>
      <c r="AM14" s="19" t="s">
        <v>29</v>
      </c>
      <c r="AN14" s="19" t="s">
        <v>29</v>
      </c>
      <c r="AO14" s="19" t="s">
        <v>29</v>
      </c>
      <c r="AP14" s="19" t="s">
        <v>29</v>
      </c>
      <c r="AQ14" s="19"/>
      <c r="AR14" s="19" t="s">
        <v>29</v>
      </c>
      <c r="AS14" s="19" t="s">
        <v>29</v>
      </c>
      <c r="AT14" s="19" t="s">
        <v>29</v>
      </c>
      <c r="AU14" s="19" t="s">
        <v>29</v>
      </c>
      <c r="AV14" s="19" t="s">
        <v>29</v>
      </c>
      <c r="AW14" s="19" t="s">
        <v>29</v>
      </c>
      <c r="AX14" s="19"/>
      <c r="AY14" s="19" t="s">
        <v>29</v>
      </c>
      <c r="AZ14" s="19" t="s">
        <v>29</v>
      </c>
      <c r="BA14" s="19" t="s">
        <v>29</v>
      </c>
      <c r="BB14" s="19" t="s">
        <v>29</v>
      </c>
      <c r="BC14" s="19" t="s">
        <v>29</v>
      </c>
      <c r="BD14" s="19" t="s">
        <v>29</v>
      </c>
      <c r="BE14" s="19"/>
      <c r="BF14" s="19" t="s">
        <v>29</v>
      </c>
      <c r="BG14" s="19" t="s">
        <v>29</v>
      </c>
      <c r="BH14" s="19" t="s">
        <v>29</v>
      </c>
      <c r="BI14" s="19" t="s">
        <v>29</v>
      </c>
      <c r="BJ14" s="19" t="s">
        <v>29</v>
      </c>
      <c r="BK14" s="19" t="s">
        <v>29</v>
      </c>
      <c r="BL14" s="19"/>
      <c r="BM14" s="19" t="s">
        <v>29</v>
      </c>
      <c r="BN14" s="19" t="s">
        <v>29</v>
      </c>
      <c r="BO14" s="19" t="s">
        <v>29</v>
      </c>
      <c r="BP14" s="19" t="s">
        <v>29</v>
      </c>
      <c r="BQ14" s="19" t="s">
        <v>29</v>
      </c>
      <c r="BR14" s="19" t="s">
        <v>29</v>
      </c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36">
        <v>102</v>
      </c>
      <c r="CI14" s="36">
        <v>102</v>
      </c>
      <c r="CJ14" s="36">
        <v>102</v>
      </c>
      <c r="CK14" s="36">
        <v>102</v>
      </c>
      <c r="CL14" s="18"/>
      <c r="CM14" s="18"/>
      <c r="CN14" s="36">
        <v>102</v>
      </c>
      <c r="CO14" s="36">
        <v>102</v>
      </c>
      <c r="CP14" s="36">
        <v>102</v>
      </c>
      <c r="CQ14" s="36">
        <v>102</v>
      </c>
      <c r="CR14" s="36">
        <v>102</v>
      </c>
      <c r="CS14" s="36">
        <v>102</v>
      </c>
      <c r="CT14" s="18"/>
      <c r="CU14" s="36" t="s">
        <v>29</v>
      </c>
      <c r="CV14" s="36" t="s">
        <v>29</v>
      </c>
      <c r="CW14" s="36" t="s">
        <v>29</v>
      </c>
      <c r="CX14" s="36" t="s">
        <v>29</v>
      </c>
      <c r="CY14" s="36" t="s">
        <v>29</v>
      </c>
      <c r="CZ14" s="36" t="s">
        <v>29</v>
      </c>
      <c r="DA14" s="18"/>
      <c r="DB14" s="36" t="s">
        <v>29</v>
      </c>
      <c r="DC14" s="36" t="s">
        <v>29</v>
      </c>
      <c r="DD14" s="36" t="s">
        <v>29</v>
      </c>
      <c r="DE14" s="36" t="s">
        <v>29</v>
      </c>
      <c r="DF14" s="36" t="s">
        <v>29</v>
      </c>
      <c r="DG14" s="36" t="s">
        <v>29</v>
      </c>
      <c r="DH14" s="18"/>
      <c r="DI14" s="36" t="s">
        <v>29</v>
      </c>
      <c r="DJ14" s="18"/>
      <c r="DK14" s="36" t="s">
        <v>29</v>
      </c>
      <c r="DL14" s="18"/>
      <c r="DM14" s="18"/>
      <c r="DN14" s="18"/>
      <c r="DO14" s="18"/>
      <c r="DP14" s="83">
        <f t="shared" si="10"/>
        <v>1020</v>
      </c>
      <c r="DQ14" s="83"/>
    </row>
    <row r="15" spans="1:121" ht="15" customHeight="1" x14ac:dyDescent="0.3">
      <c r="A15" s="24"/>
      <c r="B15" s="35" t="s">
        <v>44</v>
      </c>
      <c r="C15" s="35" t="s">
        <v>42</v>
      </c>
      <c r="D15" s="34">
        <v>160</v>
      </c>
      <c r="E15" s="34">
        <v>162</v>
      </c>
      <c r="F15" s="99"/>
      <c r="G15" s="29"/>
      <c r="H15" s="29"/>
      <c r="I15" s="33"/>
      <c r="J15" s="28" t="s">
        <v>32</v>
      </c>
      <c r="K15" s="19"/>
      <c r="L15" s="19"/>
      <c r="M15" s="19"/>
      <c r="N15" s="19"/>
      <c r="O15" s="20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8"/>
      <c r="BT15" s="18"/>
      <c r="BU15" s="18"/>
      <c r="BV15" s="18"/>
      <c r="BW15" s="18"/>
      <c r="BX15" s="18"/>
      <c r="BY15" s="18"/>
      <c r="BZ15" s="80"/>
      <c r="CA15" s="80"/>
      <c r="CB15" s="80"/>
      <c r="CC15" s="80"/>
      <c r="CD15" s="80"/>
      <c r="CE15" s="80"/>
      <c r="CF15" s="80"/>
      <c r="CG15" s="80"/>
      <c r="CH15" s="80">
        <v>90</v>
      </c>
      <c r="CI15" s="80">
        <v>100</v>
      </c>
      <c r="CJ15" s="80">
        <v>105</v>
      </c>
      <c r="CK15" s="80">
        <v>110</v>
      </c>
      <c r="CL15" s="80"/>
      <c r="CM15" s="80"/>
      <c r="CN15" s="80">
        <v>103</v>
      </c>
      <c r="CO15" s="80">
        <v>105</v>
      </c>
      <c r="CP15" s="80">
        <v>104</v>
      </c>
      <c r="CQ15" s="80">
        <v>102</v>
      </c>
      <c r="CR15" s="80">
        <v>105</v>
      </c>
      <c r="CS15" s="80">
        <v>90</v>
      </c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83">
        <f t="shared" si="10"/>
        <v>1014</v>
      </c>
      <c r="DQ15" s="82">
        <f>IF(DP14=0,0,+DP15/DP14)</f>
        <v>0.99411764705882355</v>
      </c>
    </row>
    <row r="16" spans="1:121" ht="15" customHeight="1" x14ac:dyDescent="0.3">
      <c r="A16" s="24"/>
      <c r="B16" s="26" t="s">
        <v>43</v>
      </c>
      <c r="C16" s="23" t="s">
        <v>42</v>
      </c>
      <c r="D16" s="22">
        <v>188</v>
      </c>
      <c r="E16" s="22">
        <v>190</v>
      </c>
      <c r="F16" s="100" t="s">
        <v>41</v>
      </c>
      <c r="G16" s="32">
        <f>+E14+E15+E16</f>
        <v>1604</v>
      </c>
      <c r="H16" s="32">
        <v>240</v>
      </c>
      <c r="I16" s="31">
        <f>+G16/H16</f>
        <v>6.6833333333333336</v>
      </c>
      <c r="J16" s="30" t="s">
        <v>37</v>
      </c>
      <c r="K16" s="19" t="s">
        <v>29</v>
      </c>
      <c r="L16" s="19" t="s">
        <v>29</v>
      </c>
      <c r="M16" s="19" t="s">
        <v>29</v>
      </c>
      <c r="N16" s="19" t="s">
        <v>29</v>
      </c>
      <c r="O16" s="2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 t="s">
        <v>29</v>
      </c>
      <c r="AQ16" s="19"/>
      <c r="AR16" s="19" t="s">
        <v>29</v>
      </c>
      <c r="AS16" s="27" t="s">
        <v>35</v>
      </c>
      <c r="AT16" s="27" t="s">
        <v>36</v>
      </c>
      <c r="AU16" s="27" t="s">
        <v>35</v>
      </c>
      <c r="AV16" s="27" t="s">
        <v>35</v>
      </c>
      <c r="AW16" s="27" t="s">
        <v>35</v>
      </c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9" t="s">
        <v>29</v>
      </c>
      <c r="BI16" s="19" t="s">
        <v>29</v>
      </c>
      <c r="BJ16" s="19" t="s">
        <v>29</v>
      </c>
      <c r="BK16" s="19" t="s">
        <v>29</v>
      </c>
      <c r="BL16" s="19" t="s">
        <v>29</v>
      </c>
      <c r="BM16" s="19" t="s">
        <v>29</v>
      </c>
      <c r="BN16" s="19" t="s">
        <v>29</v>
      </c>
      <c r="BO16" s="19" t="s">
        <v>29</v>
      </c>
      <c r="BP16" s="19" t="s">
        <v>29</v>
      </c>
      <c r="BQ16" s="19" t="s">
        <v>29</v>
      </c>
      <c r="BR16" s="19" t="s">
        <v>29</v>
      </c>
      <c r="BS16" s="19" t="s">
        <v>29</v>
      </c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81"/>
      <c r="CH16" s="81">
        <v>52</v>
      </c>
      <c r="CI16" s="81">
        <v>52</v>
      </c>
      <c r="CJ16" s="81">
        <v>162</v>
      </c>
      <c r="CK16" s="81">
        <v>104</v>
      </c>
      <c r="CL16" s="81"/>
      <c r="CM16" s="18"/>
      <c r="CN16" s="81">
        <v>52</v>
      </c>
      <c r="CO16" s="81">
        <v>190</v>
      </c>
      <c r="CP16" s="81">
        <v>52</v>
      </c>
      <c r="CQ16" s="81">
        <v>104</v>
      </c>
      <c r="CR16" s="81">
        <v>104</v>
      </c>
      <c r="CS16" s="81">
        <v>52</v>
      </c>
      <c r="CT16" s="18"/>
      <c r="CU16" s="81"/>
      <c r="CV16" s="81"/>
      <c r="CW16" s="81"/>
      <c r="CX16" s="81"/>
      <c r="CY16" s="81"/>
      <c r="CZ16" s="81"/>
      <c r="DA16" s="18"/>
      <c r="DB16" s="81"/>
      <c r="DC16" s="81"/>
      <c r="DD16" s="81"/>
      <c r="DE16" s="81"/>
      <c r="DF16" s="81"/>
      <c r="DG16" s="81"/>
      <c r="DH16" s="18"/>
      <c r="DI16" s="81"/>
      <c r="DJ16" s="18"/>
      <c r="DK16" s="18"/>
      <c r="DL16" s="18"/>
      <c r="DM16" s="18"/>
      <c r="DN16" s="18"/>
      <c r="DO16" s="18"/>
      <c r="DP16" s="79">
        <f t="shared" si="10"/>
        <v>924</v>
      </c>
      <c r="DQ16" s="79"/>
    </row>
    <row r="17" spans="1:121" ht="15" customHeight="1" x14ac:dyDescent="0.3">
      <c r="A17" s="24"/>
      <c r="B17" s="26" t="s">
        <v>40</v>
      </c>
      <c r="C17" s="26" t="s">
        <v>33</v>
      </c>
      <c r="D17" s="22">
        <v>200</v>
      </c>
      <c r="E17" s="22">
        <v>202</v>
      </c>
      <c r="F17" s="101"/>
      <c r="G17" s="29"/>
      <c r="H17" s="29"/>
      <c r="I17" s="29"/>
      <c r="J17" s="28" t="s">
        <v>32</v>
      </c>
      <c r="K17" s="19"/>
      <c r="L17" s="19"/>
      <c r="M17" s="19"/>
      <c r="N17" s="19"/>
      <c r="O17" s="20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7"/>
      <c r="AT17" s="27"/>
      <c r="AU17" s="27"/>
      <c r="AV17" s="27"/>
      <c r="AW17" s="27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80"/>
      <c r="CH17" s="80">
        <v>90</v>
      </c>
      <c r="CI17" s="80">
        <v>100</v>
      </c>
      <c r="CJ17" s="80">
        <v>105</v>
      </c>
      <c r="CK17" s="80">
        <v>110</v>
      </c>
      <c r="CL17" s="80"/>
      <c r="CM17" s="80"/>
      <c r="CN17" s="80">
        <v>98</v>
      </c>
      <c r="CO17" s="80">
        <v>100</v>
      </c>
      <c r="CP17" s="80">
        <v>100</v>
      </c>
      <c r="CQ17" s="80">
        <v>52</v>
      </c>
      <c r="CR17" s="80">
        <v>102</v>
      </c>
      <c r="CS17" s="80">
        <v>52</v>
      </c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79">
        <f t="shared" si="10"/>
        <v>909</v>
      </c>
      <c r="DQ17" s="78">
        <f>IF(DP16=0,0,+DP17/DP16)</f>
        <v>0.98376623376623373</v>
      </c>
    </row>
    <row r="18" spans="1:121" ht="15" customHeight="1" x14ac:dyDescent="0.3">
      <c r="A18" s="24"/>
      <c r="B18" s="26" t="s">
        <v>39</v>
      </c>
      <c r="C18" s="26" t="s">
        <v>33</v>
      </c>
      <c r="D18" s="22">
        <v>120</v>
      </c>
      <c r="E18" s="22">
        <v>122</v>
      </c>
      <c r="F18" s="5"/>
      <c r="G18" s="5"/>
      <c r="H18" s="5"/>
      <c r="I18" s="5"/>
      <c r="J18" s="21"/>
      <c r="K18" s="19"/>
      <c r="L18" s="19"/>
      <c r="M18" s="19"/>
      <c r="N18" s="19"/>
      <c r="O18" s="20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</row>
    <row r="19" spans="1:121" ht="15" customHeight="1" x14ac:dyDescent="0.3">
      <c r="A19" s="24"/>
      <c r="B19" s="26" t="s">
        <v>34</v>
      </c>
      <c r="C19" s="26" t="s">
        <v>33</v>
      </c>
      <c r="D19" s="22">
        <v>148</v>
      </c>
      <c r="E19" s="22">
        <v>150</v>
      </c>
      <c r="F19" s="5"/>
      <c r="G19" s="5"/>
      <c r="H19" s="5"/>
      <c r="I19" s="5"/>
      <c r="J19" s="21"/>
      <c r="K19" s="19"/>
      <c r="L19" s="19"/>
      <c r="M19" s="19"/>
      <c r="N19" s="19"/>
      <c r="O19" s="20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</row>
    <row r="20" spans="1:121" ht="15" customHeight="1" x14ac:dyDescent="0.3">
      <c r="A20" s="24"/>
      <c r="B20" s="76" t="s">
        <v>87</v>
      </c>
      <c r="C20" s="76" t="s">
        <v>33</v>
      </c>
      <c r="D20" s="75">
        <v>140</v>
      </c>
      <c r="E20" s="75">
        <v>142</v>
      </c>
      <c r="F20" s="5" t="s">
        <v>86</v>
      </c>
      <c r="G20" s="5"/>
      <c r="H20" s="5"/>
      <c r="I20" s="5"/>
      <c r="J20" s="25"/>
      <c r="K20" s="19" t="s">
        <v>29</v>
      </c>
      <c r="L20" s="19" t="s">
        <v>29</v>
      </c>
      <c r="M20" s="19" t="s">
        <v>29</v>
      </c>
      <c r="N20" s="19" t="s">
        <v>29</v>
      </c>
      <c r="O20" s="20"/>
      <c r="P20" s="19" t="s">
        <v>29</v>
      </c>
      <c r="Q20" s="19" t="s">
        <v>29</v>
      </c>
      <c r="R20" s="19" t="s">
        <v>29</v>
      </c>
      <c r="S20" s="19" t="s">
        <v>29</v>
      </c>
      <c r="T20" s="19" t="s">
        <v>29</v>
      </c>
      <c r="U20" s="19" t="s">
        <v>29</v>
      </c>
      <c r="V20" s="19"/>
      <c r="W20" s="19" t="s">
        <v>29</v>
      </c>
      <c r="X20" s="19" t="s">
        <v>29</v>
      </c>
      <c r="Y20" s="19" t="s">
        <v>29</v>
      </c>
      <c r="Z20" s="19" t="s">
        <v>29</v>
      </c>
      <c r="AA20" s="19" t="s">
        <v>29</v>
      </c>
      <c r="AB20" s="19" t="s">
        <v>29</v>
      </c>
      <c r="AC20" s="19"/>
      <c r="AD20" s="19" t="s">
        <v>29</v>
      </c>
      <c r="AE20" s="19" t="s">
        <v>29</v>
      </c>
      <c r="AF20" s="19" t="s">
        <v>29</v>
      </c>
      <c r="AG20" s="19" t="s">
        <v>29</v>
      </c>
      <c r="AH20" s="19" t="s">
        <v>29</v>
      </c>
      <c r="AI20" s="19" t="s">
        <v>29</v>
      </c>
      <c r="AJ20" s="19"/>
      <c r="AK20" s="19" t="s">
        <v>29</v>
      </c>
      <c r="AL20" s="19" t="s">
        <v>29</v>
      </c>
      <c r="AM20" s="19" t="s">
        <v>29</v>
      </c>
      <c r="AN20" s="19" t="s">
        <v>29</v>
      </c>
      <c r="AO20" s="19" t="s">
        <v>29</v>
      </c>
      <c r="AP20" s="19" t="s">
        <v>29</v>
      </c>
      <c r="AQ20" s="19"/>
      <c r="AR20" s="19" t="s">
        <v>29</v>
      </c>
      <c r="AS20" s="19" t="s">
        <v>29</v>
      </c>
      <c r="AT20" s="19" t="s">
        <v>29</v>
      </c>
      <c r="AU20" s="19" t="s">
        <v>29</v>
      </c>
      <c r="AV20" s="19" t="s">
        <v>29</v>
      </c>
      <c r="AW20" s="19" t="s">
        <v>29</v>
      </c>
      <c r="AX20" s="19"/>
      <c r="AY20" s="19" t="s">
        <v>29</v>
      </c>
      <c r="AZ20" s="19" t="s">
        <v>29</v>
      </c>
      <c r="BA20" s="19" t="s">
        <v>29</v>
      </c>
      <c r="BB20" s="19" t="s">
        <v>29</v>
      </c>
      <c r="BC20" s="19" t="s">
        <v>29</v>
      </c>
      <c r="BD20" s="19" t="s">
        <v>29</v>
      </c>
      <c r="BE20" s="19"/>
      <c r="BF20" s="19" t="s">
        <v>29</v>
      </c>
      <c r="BG20" s="19" t="s">
        <v>29</v>
      </c>
      <c r="BH20" s="19" t="s">
        <v>29</v>
      </c>
      <c r="BI20" s="19" t="s">
        <v>29</v>
      </c>
      <c r="BJ20" s="19" t="s">
        <v>29</v>
      </c>
      <c r="BK20" s="19" t="s">
        <v>29</v>
      </c>
      <c r="BL20" s="19"/>
      <c r="BM20" s="19" t="s">
        <v>29</v>
      </c>
      <c r="BN20" s="19" t="s">
        <v>29</v>
      </c>
      <c r="BO20" s="19" t="s">
        <v>29</v>
      </c>
      <c r="BP20" s="19" t="s">
        <v>29</v>
      </c>
      <c r="BQ20" s="19" t="s">
        <v>29</v>
      </c>
      <c r="BR20" s="19" t="s">
        <v>29</v>
      </c>
      <c r="BS20" s="19" t="s">
        <v>29</v>
      </c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</row>
    <row r="21" spans="1:121" ht="15" customHeight="1" x14ac:dyDescent="0.3">
      <c r="A21" s="24"/>
      <c r="B21" s="77" t="s">
        <v>85</v>
      </c>
      <c r="C21" s="76" t="s">
        <v>33</v>
      </c>
      <c r="D21" s="75">
        <v>160</v>
      </c>
      <c r="E21" s="75">
        <v>162</v>
      </c>
      <c r="F21" s="5"/>
      <c r="G21" s="5"/>
      <c r="H21" s="5"/>
      <c r="I21" s="5"/>
      <c r="J21" s="21"/>
      <c r="K21" s="19"/>
      <c r="L21" s="19"/>
      <c r="M21" s="19"/>
      <c r="N21" s="19"/>
      <c r="O21" s="20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</row>
    <row r="22" spans="1:121" x14ac:dyDescent="0.3">
      <c r="B22" s="17" t="s">
        <v>26</v>
      </c>
      <c r="C22" s="16"/>
      <c r="D22" s="15">
        <f>SUM(D15:D21)</f>
        <v>1116</v>
      </c>
      <c r="E22" s="15">
        <f>SUM(E15:E21)</f>
        <v>1130</v>
      </c>
    </row>
    <row r="23" spans="1:121" x14ac:dyDescent="0.3">
      <c r="B23" s="1"/>
      <c r="D23" s="13"/>
      <c r="E23" s="13"/>
      <c r="F23" s="14"/>
      <c r="G23" s="14"/>
      <c r="H23" s="14"/>
      <c r="I23" s="14"/>
      <c r="J23" s="14"/>
    </row>
    <row r="24" spans="1:121" s="13" customFormat="1" hidden="1" x14ac:dyDescent="0.3">
      <c r="A24"/>
      <c r="B24" s="12" t="s">
        <v>25</v>
      </c>
      <c r="C24" s="11"/>
      <c r="F24"/>
      <c r="G24">
        <f>+E14</f>
        <v>1252</v>
      </c>
      <c r="H24" t="s">
        <v>5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</row>
    <row r="25" spans="1:121" hidden="1" x14ac:dyDescent="0.3">
      <c r="B25" s="10" t="s">
        <v>23</v>
      </c>
      <c r="C25" s="10" t="s">
        <v>22</v>
      </c>
      <c r="D25" s="10" t="s">
        <v>21</v>
      </c>
      <c r="E25" s="10" t="s">
        <v>19</v>
      </c>
      <c r="F25" s="10" t="s">
        <v>20</v>
      </c>
      <c r="G25" s="10" t="s">
        <v>19</v>
      </c>
      <c r="H25" s="10" t="s">
        <v>18</v>
      </c>
    </row>
    <row r="26" spans="1:121" hidden="1" x14ac:dyDescent="0.3">
      <c r="B26" s="9" t="s">
        <v>17</v>
      </c>
      <c r="C26" s="9">
        <v>1.5</v>
      </c>
      <c r="D26" s="9">
        <f>+C26/0.2</f>
        <v>7.5</v>
      </c>
      <c r="E26" s="9">
        <f>IF(D26=0,0,INT(480/D26))</f>
        <v>64</v>
      </c>
      <c r="F26" s="9">
        <v>2</v>
      </c>
      <c r="G26" s="9">
        <f>+E26*F26</f>
        <v>128</v>
      </c>
      <c r="H26" s="2">
        <f>+$G$24/G26</f>
        <v>9.78125</v>
      </c>
      <c r="I26" t="s">
        <v>0</v>
      </c>
      <c r="BW26">
        <f>+E26*25</f>
        <v>1600</v>
      </c>
    </row>
    <row r="27" spans="1:121" hidden="1" x14ac:dyDescent="0.3">
      <c r="B27" s="8" t="s">
        <v>16</v>
      </c>
      <c r="C27" s="8">
        <v>0</v>
      </c>
      <c r="D27" s="8">
        <f>+C27/0.2</f>
        <v>0</v>
      </c>
      <c r="E27" s="8">
        <f>IF(D27=0,0,INT(480/D27))</f>
        <v>0</v>
      </c>
      <c r="F27" s="8">
        <v>0</v>
      </c>
      <c r="G27" s="8">
        <f>+E27*F27</f>
        <v>0</v>
      </c>
      <c r="H27" s="2"/>
    </row>
    <row r="28" spans="1:121" hidden="1" x14ac:dyDescent="0.3">
      <c r="B28" s="7" t="s">
        <v>15</v>
      </c>
      <c r="C28" s="7">
        <v>10.8</v>
      </c>
      <c r="D28" s="7">
        <f>+C28/0.3</f>
        <v>36.000000000000007</v>
      </c>
      <c r="E28" s="7">
        <f>IF(D28=0,0,INT(480/D28))</f>
        <v>13</v>
      </c>
      <c r="F28" s="7">
        <v>4</v>
      </c>
      <c r="G28" s="7">
        <f>+E28*F28</f>
        <v>52</v>
      </c>
      <c r="H28" s="2">
        <f>+$G$24/G28</f>
        <v>24.076923076923077</v>
      </c>
      <c r="I28" t="s">
        <v>0</v>
      </c>
      <c r="BW28">
        <f>+G28*25</f>
        <v>1300</v>
      </c>
    </row>
    <row r="29" spans="1:121" hidden="1" x14ac:dyDescent="0.3">
      <c r="B29" s="6" t="s">
        <v>4</v>
      </c>
      <c r="C29" s="6">
        <v>0.8</v>
      </c>
      <c r="D29" s="6">
        <f>+C29/0.2</f>
        <v>4</v>
      </c>
      <c r="E29" s="6">
        <f>IF(D29=0,0,INT(480/D29))</f>
        <v>120</v>
      </c>
      <c r="F29" s="6">
        <v>1</v>
      </c>
      <c r="G29" s="6">
        <f>+E29*F29</f>
        <v>120</v>
      </c>
      <c r="H29" s="2">
        <f>+$G$24/G29</f>
        <v>10.433333333333334</v>
      </c>
      <c r="I29" t="s">
        <v>0</v>
      </c>
      <c r="BW29">
        <f>+G29*25</f>
        <v>3000</v>
      </c>
    </row>
    <row r="30" spans="1:121" hidden="1" x14ac:dyDescent="0.3">
      <c r="B30" s="3" t="s">
        <v>12</v>
      </c>
      <c r="C30" s="3">
        <v>2.8</v>
      </c>
      <c r="D30" s="3">
        <f>+C30/0.2</f>
        <v>13.999999999999998</v>
      </c>
      <c r="E30" s="3">
        <f>IF(D30=0,0,INT(480/D30))</f>
        <v>34</v>
      </c>
      <c r="F30" s="3">
        <v>3</v>
      </c>
      <c r="G30" s="3">
        <f>+E30*F30</f>
        <v>102</v>
      </c>
      <c r="H30" s="2">
        <f>+$G$24/G30</f>
        <v>12.274509803921569</v>
      </c>
      <c r="I30" t="s">
        <v>0</v>
      </c>
      <c r="BW30">
        <f>+G30*25</f>
        <v>2550</v>
      </c>
    </row>
    <row r="31" spans="1:121" hidden="1" x14ac:dyDescent="0.3">
      <c r="B31" t="s">
        <v>11</v>
      </c>
    </row>
    <row r="32" spans="1:121" hidden="1" x14ac:dyDescent="0.3"/>
    <row r="33" spans="2:9" hidden="1" x14ac:dyDescent="0.3">
      <c r="B33" s="12" t="s">
        <v>24</v>
      </c>
      <c r="C33" s="11"/>
      <c r="D33" s="1"/>
      <c r="G33" s="11">
        <v>1150</v>
      </c>
      <c r="H33" t="s">
        <v>5</v>
      </c>
    </row>
    <row r="34" spans="2:9" hidden="1" x14ac:dyDescent="0.3">
      <c r="B34" s="10" t="s">
        <v>23</v>
      </c>
      <c r="C34" s="10" t="s">
        <v>22</v>
      </c>
      <c r="D34" s="10" t="s">
        <v>21</v>
      </c>
      <c r="E34" s="10" t="s">
        <v>19</v>
      </c>
      <c r="F34" s="10" t="s">
        <v>20</v>
      </c>
      <c r="G34" s="10" t="s">
        <v>19</v>
      </c>
      <c r="H34" s="10" t="s">
        <v>18</v>
      </c>
    </row>
    <row r="35" spans="2:9" hidden="1" x14ac:dyDescent="0.3">
      <c r="B35" s="9" t="s">
        <v>17</v>
      </c>
      <c r="C35" s="9">
        <v>2</v>
      </c>
      <c r="D35" s="9">
        <f>+C35/0.2</f>
        <v>10</v>
      </c>
      <c r="E35" s="9">
        <f>IF(D35=0,0,INT(480/D35))</f>
        <v>48</v>
      </c>
      <c r="F35" s="9">
        <v>2</v>
      </c>
      <c r="G35" s="9">
        <f>+E35*F35</f>
        <v>96</v>
      </c>
      <c r="H35" s="2">
        <f>+$G$33/G35</f>
        <v>11.979166666666666</v>
      </c>
      <c r="I35" t="s">
        <v>0</v>
      </c>
    </row>
    <row r="36" spans="2:9" hidden="1" x14ac:dyDescent="0.3">
      <c r="B36" s="8" t="s">
        <v>16</v>
      </c>
      <c r="C36" s="8"/>
      <c r="D36" s="8"/>
      <c r="E36" s="8"/>
      <c r="F36" s="8"/>
      <c r="G36" s="8"/>
      <c r="H36" s="2"/>
    </row>
    <row r="37" spans="2:9" hidden="1" x14ac:dyDescent="0.3">
      <c r="B37" s="7" t="s">
        <v>15</v>
      </c>
      <c r="C37" s="7">
        <v>12</v>
      </c>
      <c r="D37" s="7">
        <f>+C37/0.3</f>
        <v>40</v>
      </c>
      <c r="E37" s="7"/>
      <c r="F37" s="7"/>
      <c r="G37" s="7">
        <v>50</v>
      </c>
      <c r="H37" s="2">
        <f>+$G$33/G37</f>
        <v>23</v>
      </c>
      <c r="I37" t="s">
        <v>14</v>
      </c>
    </row>
    <row r="38" spans="2:9" hidden="1" x14ac:dyDescent="0.3">
      <c r="B38" s="6" t="s">
        <v>13</v>
      </c>
      <c r="C38" s="6">
        <v>1</v>
      </c>
      <c r="D38" s="6">
        <f>+C38/0.2</f>
        <v>5</v>
      </c>
      <c r="E38" s="6">
        <f>IF(D38=0,0,INT(480/D38))</f>
        <v>96</v>
      </c>
      <c r="F38" s="6">
        <v>1</v>
      </c>
      <c r="G38" s="6">
        <f>+E38*F38</f>
        <v>96</v>
      </c>
      <c r="H38" s="2">
        <f>+$G$33/G38</f>
        <v>11.979166666666666</v>
      </c>
      <c r="I38" t="s">
        <v>0</v>
      </c>
    </row>
    <row r="39" spans="2:9" hidden="1" x14ac:dyDescent="0.3">
      <c r="B39" s="3" t="s">
        <v>12</v>
      </c>
      <c r="C39" s="3">
        <v>2.8</v>
      </c>
      <c r="D39" s="3">
        <f>+C39/0.2</f>
        <v>13.999999999999998</v>
      </c>
      <c r="E39" s="3">
        <f>IF(D39=0,0,INT(480/D39))</f>
        <v>34</v>
      </c>
      <c r="F39" s="3">
        <v>3</v>
      </c>
      <c r="G39" s="3">
        <f>+E39*F39</f>
        <v>102</v>
      </c>
      <c r="H39" s="2">
        <f>+$G$33/G39</f>
        <v>11.274509803921569</v>
      </c>
      <c r="I39" t="s">
        <v>0</v>
      </c>
    </row>
    <row r="40" spans="2:9" hidden="1" x14ac:dyDescent="0.3">
      <c r="B40" t="s">
        <v>11</v>
      </c>
    </row>
    <row r="41" spans="2:9" hidden="1" x14ac:dyDescent="0.3"/>
    <row r="42" spans="2:9" hidden="1" x14ac:dyDescent="0.3">
      <c r="B42" t="s">
        <v>10</v>
      </c>
      <c r="G42">
        <v>1602</v>
      </c>
      <c r="H42" t="s">
        <v>5</v>
      </c>
    </row>
    <row r="43" spans="2:9" hidden="1" x14ac:dyDescent="0.3">
      <c r="B43" s="3" t="s">
        <v>9</v>
      </c>
      <c r="C43" s="3">
        <v>0.4</v>
      </c>
      <c r="D43" s="3">
        <f>+C43/0.2</f>
        <v>2</v>
      </c>
      <c r="E43" s="3">
        <f>IF(D43=0,0,INT(480/D43))</f>
        <v>240</v>
      </c>
      <c r="F43" s="3">
        <v>1</v>
      </c>
      <c r="G43" s="3">
        <f>+E43*F43</f>
        <v>240</v>
      </c>
      <c r="H43" s="2">
        <f>+$G$42/G43</f>
        <v>6.6749999999999998</v>
      </c>
      <c r="I43" t="s">
        <v>0</v>
      </c>
    </row>
    <row r="44" spans="2:9" hidden="1" x14ac:dyDescent="0.3">
      <c r="B44" t="s">
        <v>8</v>
      </c>
      <c r="G44">
        <v>324</v>
      </c>
      <c r="H44" t="s">
        <v>5</v>
      </c>
    </row>
    <row r="45" spans="2:9" hidden="1" x14ac:dyDescent="0.3">
      <c r="B45" s="3" t="s">
        <v>7</v>
      </c>
      <c r="C45" s="3">
        <v>0.6</v>
      </c>
      <c r="D45" s="3">
        <f>+C45/0.2</f>
        <v>2.9999999999999996</v>
      </c>
      <c r="E45" s="3">
        <f>IF(D45=0,0,INT(480/D45))</f>
        <v>160</v>
      </c>
      <c r="F45" s="3">
        <v>1</v>
      </c>
      <c r="G45" s="3">
        <f>+E45*F45</f>
        <v>160</v>
      </c>
      <c r="H45" s="2">
        <f>+$G$44/G45</f>
        <v>2.0249999999999999</v>
      </c>
      <c r="I45" t="s">
        <v>0</v>
      </c>
    </row>
    <row r="46" spans="2:9" hidden="1" x14ac:dyDescent="0.3"/>
    <row r="47" spans="2:9" hidden="1" x14ac:dyDescent="0.3">
      <c r="B47" t="s">
        <v>6</v>
      </c>
      <c r="G47">
        <v>2400</v>
      </c>
      <c r="H47" t="s">
        <v>5</v>
      </c>
    </row>
    <row r="48" spans="2:9" hidden="1" x14ac:dyDescent="0.3">
      <c r="B48" s="6" t="s">
        <v>4</v>
      </c>
      <c r="C48" s="6">
        <v>1</v>
      </c>
      <c r="D48" s="6">
        <f>+C48/0.2</f>
        <v>5</v>
      </c>
      <c r="E48" s="6">
        <f>IF(D48=0,0,INT(480/D48))</f>
        <v>96</v>
      </c>
      <c r="F48" s="6">
        <v>1</v>
      </c>
      <c r="G48" s="6">
        <f>+E48*F48</f>
        <v>96</v>
      </c>
      <c r="H48" s="2">
        <f>+$G$47/G48</f>
        <v>25</v>
      </c>
      <c r="I48" t="s">
        <v>0</v>
      </c>
    </row>
    <row r="49" spans="2:9" hidden="1" x14ac:dyDescent="0.3">
      <c r="B49" s="3" t="s">
        <v>3</v>
      </c>
      <c r="C49" s="3">
        <v>1</v>
      </c>
      <c r="D49" s="3">
        <f>+C49/0.2</f>
        <v>5</v>
      </c>
      <c r="E49" s="3">
        <f>IF(D49=0,0,INT(480/D49))</f>
        <v>96</v>
      </c>
      <c r="F49" s="3">
        <v>1</v>
      </c>
      <c r="G49" s="3">
        <f>+E49*F49</f>
        <v>96</v>
      </c>
      <c r="H49" s="2">
        <f>+$G$47/G49</f>
        <v>25</v>
      </c>
      <c r="I49" t="s">
        <v>0</v>
      </c>
    </row>
    <row r="50" spans="2:9" hidden="1" x14ac:dyDescent="0.3">
      <c r="B50" s="3" t="s">
        <v>2</v>
      </c>
      <c r="C50" s="3">
        <v>0.8</v>
      </c>
      <c r="D50" s="3">
        <f>+C50/0.2</f>
        <v>4</v>
      </c>
      <c r="E50" s="3">
        <f>IF(D50=0,0,INT(480/D50))</f>
        <v>120</v>
      </c>
      <c r="F50" s="3">
        <v>1</v>
      </c>
      <c r="G50" s="3">
        <f>+E50*F50</f>
        <v>120</v>
      </c>
      <c r="H50" s="2">
        <f>+$G$47/G50</f>
        <v>20</v>
      </c>
      <c r="I50" t="s">
        <v>0</v>
      </c>
    </row>
    <row r="51" spans="2:9" hidden="1" x14ac:dyDescent="0.3">
      <c r="B51" s="5" t="s">
        <v>1</v>
      </c>
      <c r="C51" s="4">
        <f>SUM(C48:C50)</f>
        <v>2.8</v>
      </c>
      <c r="D51" s="4">
        <f>SUM(D48:D50)</f>
        <v>14</v>
      </c>
      <c r="E51" s="3">
        <f>IF(D51=0,0,INT(480/D51))</f>
        <v>34</v>
      </c>
      <c r="F51" s="4">
        <f>SUM(F48:F50)</f>
        <v>3</v>
      </c>
      <c r="G51" s="3">
        <f>+F51*E51</f>
        <v>102</v>
      </c>
      <c r="H51" s="2">
        <f>+$G$47/G51</f>
        <v>23.529411764705884</v>
      </c>
      <c r="I51" t="s">
        <v>0</v>
      </c>
    </row>
    <row r="52" spans="2:9" hidden="1" x14ac:dyDescent="0.3"/>
    <row r="53" spans="2:9" hidden="1" x14ac:dyDescent="0.3"/>
  </sheetData>
  <mergeCells count="6">
    <mergeCell ref="F16:F17"/>
    <mergeCell ref="F6:F7"/>
    <mergeCell ref="F8:F9"/>
    <mergeCell ref="F10:F11"/>
    <mergeCell ref="F12:F13"/>
    <mergeCell ref="F14:F15"/>
  </mergeCells>
  <printOptions horizontalCentered="1" verticalCentered="1"/>
  <pageMargins left="0.19685039370078741" right="0" top="0.19685039370078741" bottom="0.19685039370078741" header="0" footer="0"/>
  <pageSetup paperSize="9" scale="58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Gantt</vt:lpstr>
      <vt:lpstr>Gantt Actualiz</vt:lpstr>
      <vt:lpstr>Gantt!Área_de_impresión</vt:lpstr>
      <vt:lpstr>'Gantt Actualiz'!Área_de_impresión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2022-09-27T08:56:02Z</dcterms:created>
  <dcterms:modified xsi:type="dcterms:W3CDTF">2022-12-17T19:14:43Z</dcterms:modified>
</cp:coreProperties>
</file>