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lus\Desktop\"/>
    </mc:Choice>
  </mc:AlternateContent>
  <bookViews>
    <workbookView xWindow="0" yWindow="0" windowWidth="17256" windowHeight="6924" firstSheet="1" activeTab="3"/>
  </bookViews>
  <sheets>
    <sheet name="Up to 105" sheetId="1" r:id="rId1"/>
    <sheet name="Cleaned Results &lt;105" sheetId="6" r:id="rId2"/>
    <sheet name="106+" sheetId="5" r:id="rId3"/>
    <sheet name="Cleaned Results &gt;106" sheetId="7" r:id="rId4"/>
  </sheets>
  <definedNames>
    <definedName name="_xlnm._FilterDatabase" localSheetId="2" hidden="1">'106+'!$H$263:$H$318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21" i="5" l="1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20" i="5"/>
  <c r="S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Z260" i="5"/>
  <c r="Y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C118" i="1" l="1"/>
  <c r="C120" i="1"/>
  <c r="C122" i="1"/>
  <c r="C123" i="1"/>
  <c r="C124" i="1"/>
  <c r="C126" i="1"/>
  <c r="C129" i="1"/>
  <c r="C130" i="1"/>
  <c r="C136" i="1"/>
  <c r="C139" i="1"/>
  <c r="C141" i="1"/>
  <c r="C143" i="1"/>
  <c r="C146" i="1"/>
  <c r="C147" i="1"/>
  <c r="C149" i="1"/>
  <c r="C150" i="1"/>
  <c r="C151" i="1"/>
  <c r="C152" i="1"/>
  <c r="C153" i="1"/>
  <c r="B108" i="1"/>
  <c r="B107" i="1"/>
  <c r="B105" i="1"/>
  <c r="B106" i="1" l="1"/>
  <c r="B183" i="5"/>
  <c r="B182" i="5"/>
  <c r="B181" i="5"/>
  <c r="C158" i="5"/>
  <c r="C157" i="5"/>
  <c r="C156" i="5"/>
  <c r="C155" i="5"/>
  <c r="C154" i="5"/>
  <c r="C152" i="5"/>
  <c r="C151" i="5"/>
  <c r="C148" i="5"/>
  <c r="C146" i="5"/>
  <c r="C144" i="5"/>
  <c r="C141" i="5"/>
  <c r="C135" i="5"/>
  <c r="C134" i="5"/>
  <c r="C131" i="5"/>
  <c r="C129" i="5"/>
  <c r="C128" i="5"/>
  <c r="C127" i="5"/>
  <c r="C125" i="5"/>
  <c r="C123" i="5"/>
  <c r="B113" i="5"/>
  <c r="B112" i="5"/>
  <c r="B110" i="5"/>
  <c r="C106" i="5"/>
  <c r="C105" i="5"/>
  <c r="C96" i="5"/>
  <c r="C89" i="5"/>
  <c r="C88" i="5"/>
  <c r="C86" i="5"/>
  <c r="C85" i="5"/>
  <c r="C84" i="5"/>
  <c r="C83" i="5"/>
  <c r="C77" i="5"/>
  <c r="C67" i="5"/>
  <c r="C65" i="5"/>
  <c r="C61" i="5"/>
  <c r="C59" i="5"/>
  <c r="C58" i="5"/>
  <c r="C55" i="5"/>
  <c r="C51" i="5"/>
  <c r="C48" i="5"/>
  <c r="C47" i="5"/>
  <c r="C45" i="5"/>
  <c r="C42" i="5"/>
  <c r="C36" i="5"/>
  <c r="C33" i="5"/>
  <c r="C32" i="5"/>
  <c r="C30" i="5"/>
  <c r="C26" i="5"/>
  <c r="B161" i="5" l="1"/>
  <c r="C161" i="5" s="1"/>
  <c r="B162" i="5"/>
  <c r="C162" i="5" s="1"/>
  <c r="B164" i="5"/>
  <c r="C164" i="5" s="1"/>
  <c r="B163" i="5"/>
  <c r="C163" i="5" s="1"/>
  <c r="B109" i="5"/>
  <c r="B108" i="5" s="1"/>
  <c r="B116" i="5"/>
  <c r="B111" i="5"/>
  <c r="B115" i="5"/>
  <c r="B70" i="5"/>
  <c r="B74" i="5"/>
  <c r="B73" i="5"/>
  <c r="B71" i="5"/>
  <c r="B72" i="5"/>
  <c r="B178" i="1"/>
  <c r="B177" i="1"/>
  <c r="B176" i="1"/>
  <c r="B156" i="1"/>
  <c r="C156" i="1" s="1"/>
  <c r="C37" i="1"/>
  <c r="C101" i="1"/>
  <c r="C100" i="1"/>
  <c r="C91" i="1"/>
  <c r="C84" i="1"/>
  <c r="C83" i="1"/>
  <c r="C81" i="1"/>
  <c r="C80" i="1"/>
  <c r="C79" i="1"/>
  <c r="C78" i="1"/>
  <c r="C72" i="1"/>
  <c r="C62" i="1"/>
  <c r="C60" i="1"/>
  <c r="C56" i="1"/>
  <c r="C54" i="1"/>
  <c r="B69" i="1" s="1"/>
  <c r="C53" i="1"/>
  <c r="C50" i="1"/>
  <c r="C46" i="1"/>
  <c r="C43" i="1"/>
  <c r="C42" i="1"/>
  <c r="C40" i="1"/>
  <c r="C31" i="1"/>
  <c r="C28" i="1"/>
  <c r="C27" i="1"/>
  <c r="C21" i="1"/>
  <c r="C25" i="1"/>
  <c r="B114" i="5" l="1"/>
  <c r="B117" i="5" s="1"/>
  <c r="B158" i="1"/>
  <c r="C158" i="1" s="1"/>
  <c r="B157" i="1"/>
  <c r="C157" i="1" s="1"/>
  <c r="B159" i="1"/>
  <c r="C159" i="1" s="1"/>
  <c r="B110" i="1"/>
  <c r="B111" i="1"/>
  <c r="B104" i="1"/>
  <c r="B103" i="1" s="1"/>
  <c r="B66" i="1"/>
  <c r="B65" i="1"/>
  <c r="B67" i="1"/>
  <c r="B68" i="1"/>
  <c r="B109" i="1" l="1"/>
  <c r="B112" i="1" s="1"/>
</calcChain>
</file>

<file path=xl/comments1.xml><?xml version="1.0" encoding="utf-8"?>
<comments xmlns="http://schemas.openxmlformats.org/spreadsheetml/2006/main">
  <authors>
    <author>Marcellus Singh</author>
  </authors>
  <commentList>
    <comment ref="AI54" authorId="0" shapeId="0">
      <text>
        <r>
          <rPr>
            <b/>
            <sz val="9"/>
            <color indexed="81"/>
            <rFont val="Tahoma"/>
            <charset val="1"/>
          </rPr>
          <t>Marcellus Singh:</t>
        </r>
        <r>
          <rPr>
            <sz val="9"/>
            <color indexed="81"/>
            <rFont val="Tahoma"/>
            <charset val="1"/>
          </rPr>
          <t xml:space="preserve">
Participant chose the middle option for all question for this questionnaire (REI)
</t>
        </r>
      </text>
    </comment>
  </commentList>
</comments>
</file>

<file path=xl/sharedStrings.xml><?xml version="1.0" encoding="utf-8"?>
<sst xmlns="http://schemas.openxmlformats.org/spreadsheetml/2006/main" count="1536" uniqueCount="283">
  <si>
    <t>Custom Questions</t>
  </si>
  <si>
    <t>How much effort did you put into the task?</t>
  </si>
  <si>
    <t>How often did you feel like you were just guessing?</t>
  </si>
  <si>
    <t>Subjectively, do you feel like you did better or worse than most people? (5 = average)</t>
  </si>
  <si>
    <t>What is your gender?</t>
  </si>
  <si>
    <t>What is your ethinicity?</t>
  </si>
  <si>
    <t>What is your religious Affiliation?</t>
  </si>
  <si>
    <t>Are you currently practicing your religion?</t>
  </si>
  <si>
    <t>What is your first language?</t>
  </si>
  <si>
    <t>Please enter your age.</t>
  </si>
  <si>
    <t>What kind of area were you raised in?</t>
  </si>
  <si>
    <t>What is your political orientation?</t>
  </si>
  <si>
    <t>What is your sexual orientation?</t>
  </si>
  <si>
    <t>What is the marital status of your parents?</t>
  </si>
  <si>
    <t>Is Talkative</t>
  </si>
  <si>
    <t>Tends to find fault in others</t>
  </si>
  <si>
    <t>Does a thorough job</t>
  </si>
  <si>
    <t>Is depressed, blue</t>
  </si>
  <si>
    <t>Is original, comes up with new ideas</t>
  </si>
  <si>
    <t>Is reserved</t>
  </si>
  <si>
    <t>Is helpful</t>
  </si>
  <si>
    <t>Can be somewhat careless</t>
  </si>
  <si>
    <t>Is relaxed, handles stress well</t>
  </si>
  <si>
    <t>Is curious about many different things</t>
  </si>
  <si>
    <t>Is full of energy</t>
  </si>
  <si>
    <t>Starts quarrels with others</t>
  </si>
  <si>
    <t>Is a reliable worker</t>
  </si>
  <si>
    <t>Can be tense</t>
  </si>
  <si>
    <t>Is ingenious, a deep thinker</t>
  </si>
  <si>
    <t>Generates a lot of enthusiasm</t>
  </si>
  <si>
    <t>Has a forgiving nature</t>
  </si>
  <si>
    <t>Tends to be disorganized</t>
  </si>
  <si>
    <t>Worries a lot</t>
  </si>
  <si>
    <t>Has an active imagination</t>
  </si>
  <si>
    <t>Tends to be quiet</t>
  </si>
  <si>
    <t>Is generally trusting</t>
  </si>
  <si>
    <t>Tends to be lazy</t>
  </si>
  <si>
    <t>Is emotionally stable, not easily upset</t>
  </si>
  <si>
    <t>Is inventive</t>
  </si>
  <si>
    <t>Has an assertive personality</t>
  </si>
  <si>
    <t>Can be cold and aloof</t>
  </si>
  <si>
    <t>Perseveres until the task is finished</t>
  </si>
  <si>
    <t>Can be moody</t>
  </si>
  <si>
    <t>Values artistic, aesthetic experiences</t>
  </si>
  <si>
    <t>Is sometimes shy, inhibited</t>
  </si>
  <si>
    <t>Is considerate and kind to almost everyone</t>
  </si>
  <si>
    <t>Does things efficiently</t>
  </si>
  <si>
    <t>Remains calm in tense situations</t>
  </si>
  <si>
    <t>Prefers work that is routine</t>
  </si>
  <si>
    <t>Is outgoing, sociable</t>
  </si>
  <si>
    <t>Is sometimes rude to others</t>
  </si>
  <si>
    <t>Makes plans and follows through with them</t>
  </si>
  <si>
    <t>Gets nervous easily</t>
  </si>
  <si>
    <t>Likes to reflect, play with others</t>
  </si>
  <si>
    <t>Has few artistic interests</t>
  </si>
  <si>
    <t>Likes to cooperate with others</t>
  </si>
  <si>
    <t>Is easily distracted</t>
  </si>
  <si>
    <t>Is sophisticated in art, music, or literature</t>
  </si>
  <si>
    <t>Questionnaire (BFI)</t>
  </si>
  <si>
    <t>Extraversion</t>
  </si>
  <si>
    <t>Agreeableness</t>
  </si>
  <si>
    <t xml:space="preserve">Conscientiounsness </t>
  </si>
  <si>
    <t>Neuroticism</t>
  </si>
  <si>
    <t>Openess</t>
  </si>
  <si>
    <t>Questionnaire BIS</t>
  </si>
  <si>
    <t>I plan tasks carefully.</t>
  </si>
  <si>
    <t>I do things without thinking</t>
  </si>
  <si>
    <t>I make-up my mind quickly.</t>
  </si>
  <si>
    <t>I am happy-go-lucky.</t>
  </si>
  <si>
    <t>I don't 'pay attention'.</t>
  </si>
  <si>
    <t>I have 'racing' thoughts.</t>
  </si>
  <si>
    <t>I plan trips well ahead of time.</t>
  </si>
  <si>
    <t>I am self controlled.</t>
  </si>
  <si>
    <t>I concentrate easily.</t>
  </si>
  <si>
    <t>I save regularly.</t>
  </si>
  <si>
    <t>I 'squirm' at plays or lectures.</t>
  </si>
  <si>
    <t>I am a careful thinker.</t>
  </si>
  <si>
    <t>I plan for job security.</t>
  </si>
  <si>
    <t>I say things without thinking.</t>
  </si>
  <si>
    <t>I like to think about complex problems.</t>
  </si>
  <si>
    <t>I change jobs.</t>
  </si>
  <si>
    <t>I act'on impulse'.</t>
  </si>
  <si>
    <t>I get easily bored when solving thought problems.</t>
  </si>
  <si>
    <t>I act on the spur of the moment.</t>
  </si>
  <si>
    <t>I change residences.</t>
  </si>
  <si>
    <t>I buy things on impulse.</t>
  </si>
  <si>
    <t>I can only think about one thing at a time.</t>
  </si>
  <si>
    <t>I change hobbies.</t>
  </si>
  <si>
    <t>I spend or charge more than I earn.</t>
  </si>
  <si>
    <t>I often have extraneous thoughts when thinking.</t>
  </si>
  <si>
    <t>I am more interested in the present than the future.</t>
  </si>
  <si>
    <t>I am restless at the theater or lectures.</t>
  </si>
  <si>
    <t>I like puzzles.</t>
  </si>
  <si>
    <t>I am future oriented.</t>
  </si>
  <si>
    <t>Attentional</t>
  </si>
  <si>
    <t>Cognitive Instability</t>
  </si>
  <si>
    <t>Motor</t>
  </si>
  <si>
    <t>Perseverance</t>
  </si>
  <si>
    <t>Nonplanning (2nd order)</t>
  </si>
  <si>
    <t>Self-control</t>
  </si>
  <si>
    <t>Cognitive Complexity</t>
  </si>
  <si>
    <t>Motor (2nd order)</t>
  </si>
  <si>
    <t>Attentional (2nd Order)</t>
  </si>
  <si>
    <t>Total Score</t>
  </si>
  <si>
    <t>I am a steady thinker</t>
  </si>
  <si>
    <t>Questionnaire REI</t>
  </si>
  <si>
    <t>I have a logical mind.</t>
  </si>
  <si>
    <t>I prefer complex problems to simple problems.</t>
  </si>
  <si>
    <t>I believe in trusting my hunches.</t>
  </si>
  <si>
    <t>I am not a very analytical thinker.</t>
  </si>
  <si>
    <t>I trust my initial feelings about people.</t>
  </si>
  <si>
    <t>I try to avoid situations that require thinking in depth about something.</t>
  </si>
  <si>
    <t>I like to rely on my intuitive impressions.</t>
  </si>
  <si>
    <t>I don't reason well under pressure.</t>
  </si>
  <si>
    <t>I don't like situations in which I have to rely on intuition.</t>
  </si>
  <si>
    <t>Thinking hard and for a long time about something gives me little satisfaction.</t>
  </si>
  <si>
    <t>Intuition can be very useful way to solve problems.</t>
  </si>
  <si>
    <t xml:space="preserve"> I would not want to depend on anyone who described himself or herself as intuitive.</t>
  </si>
  <si>
    <t>I am much better at figuring things out logically than most people.</t>
  </si>
  <si>
    <t>I usually have clear, explainable reasons for my decisions.</t>
  </si>
  <si>
    <t>I don't think it is a good idea to rely on one's intuition for important decisions.</t>
  </si>
  <si>
    <t>Thinking is not my idea of an enjoyable activity.</t>
  </si>
  <si>
    <t>I have no problem thinking things through carefully.</t>
  </si>
  <si>
    <t>When it comes to trusting people, I can usually rely on my gut feelings.</t>
  </si>
  <si>
    <t>I can usually feel when a person is right or wrong, even if I can't explain how I know.</t>
  </si>
  <si>
    <t>Learning new ways to think would be very appealing to me.</t>
  </si>
  <si>
    <t>I hardly ever go wrong when I listen to my deepest gut feelings to find an answer.</t>
  </si>
  <si>
    <t>I think it is foolish to make important decisions based on feelings.</t>
  </si>
  <si>
    <t>I tend to use my heart as a guide for my actions.</t>
  </si>
  <si>
    <t>I often go by my instincts when deciding on a course of action.</t>
  </si>
  <si>
    <t>I'm not that good at figuring out complicated problems.</t>
  </si>
  <si>
    <t>I enjoy intellectual challenges.</t>
  </si>
  <si>
    <t>Reasoning things out carefully is not one of my strong points.</t>
  </si>
  <si>
    <t>I enjoy thinking in abstract terms.</t>
  </si>
  <si>
    <t>I generally don't depend on my feelings to help me make decisions.</t>
  </si>
  <si>
    <t>Using logic usually works well for me in figuring out problems in my life.</t>
  </si>
  <si>
    <t>I think there are times when one should rely on one's intuition.</t>
  </si>
  <si>
    <t>I don't like to have to do a lot of thinking.</t>
  </si>
  <si>
    <t>Knowing the answer without having to understand the reasoning behind it is good enough for me.</t>
  </si>
  <si>
    <t>Using my gut feelings usually works well for me in figuring out problems in my life.</t>
  </si>
  <si>
    <t>I don't have a very good sense of intuition.</t>
  </si>
  <si>
    <t>If I were to rely on my gut feelings, I would often make mistakes.</t>
  </si>
  <si>
    <t>I suspect my hunches are inaccurate as often as they are accurate.</t>
  </si>
  <si>
    <t>My snap judgements are probably not as good as most people's.</t>
  </si>
  <si>
    <t>I am not very good at solving problems that require careful logical analysis.</t>
  </si>
  <si>
    <t>I enjoy solving problems that require hard thinking.</t>
  </si>
  <si>
    <t>Rational Ability</t>
  </si>
  <si>
    <t>Rational Engagement</t>
  </si>
  <si>
    <t>Experiential Ability</t>
  </si>
  <si>
    <t>Experiential Engagement</t>
  </si>
  <si>
    <t>Questionnaire Gneral and Risk Numeracy</t>
  </si>
  <si>
    <t>General Numeracy scale correct</t>
  </si>
  <si>
    <t>Expanded Numeracy scale correct</t>
  </si>
  <si>
    <t>Total Correct</t>
  </si>
  <si>
    <t>1. 500 times</t>
  </si>
  <si>
    <t>2. 500 out of 1000</t>
  </si>
  <si>
    <t>3.10 persons out of 1000</t>
  </si>
  <si>
    <t>4. 0.1%</t>
  </si>
  <si>
    <t>5. 1 in 10</t>
  </si>
  <si>
    <t>6. 10%</t>
  </si>
  <si>
    <t>7. 2%</t>
  </si>
  <si>
    <t>8. 2 out of 100</t>
  </si>
  <si>
    <t>9. 10</t>
  </si>
  <si>
    <t>10. 100</t>
  </si>
  <si>
    <t>11. 20%</t>
  </si>
  <si>
    <t>12. 5 people</t>
  </si>
  <si>
    <t>How difficult did you find the task?</t>
  </si>
  <si>
    <t>Do you feel like you are a better or worse decision maker than most people?</t>
  </si>
  <si>
    <t>How often do you find yourself making decisions that you later regret?</t>
  </si>
  <si>
    <t>What is your GPA?</t>
  </si>
  <si>
    <t>CueNoGO</t>
  </si>
  <si>
    <t>script.startdate</t>
  </si>
  <si>
    <t>script.starttime</t>
  </si>
  <si>
    <t>script.subjectid</t>
  </si>
  <si>
    <t>script.groupid</t>
  </si>
  <si>
    <t>script.elapsedtime</t>
  </si>
  <si>
    <t>computer.platform</t>
  </si>
  <si>
    <t>completed</t>
  </si>
  <si>
    <t>errorrate</t>
  </si>
  <si>
    <t>errorrate_gotarget</t>
  </si>
  <si>
    <t>errorrate_Nogotarget</t>
  </si>
  <si>
    <t>error_verticalcue</t>
  </si>
  <si>
    <t>error_horizontalcue</t>
  </si>
  <si>
    <t>omissionerror_v</t>
  </si>
  <si>
    <t>inhibitionerror_v</t>
  </si>
  <si>
    <t>omissionerror_h</t>
  </si>
  <si>
    <t>inhibitionerror_h</t>
  </si>
  <si>
    <t>meanRT</t>
  </si>
  <si>
    <t>meanRT_verticalcue_gotarget</t>
  </si>
  <si>
    <t>meanRT_horizontalcue_gotarget</t>
  </si>
  <si>
    <t>N-Back</t>
  </si>
  <si>
    <t>values.TotalHits</t>
  </si>
  <si>
    <t>values.TotalFA</t>
  </si>
  <si>
    <t>values.DV</t>
  </si>
  <si>
    <t>Did you believe you would be paid afterwards?</t>
  </si>
  <si>
    <t>*1=correct,0=incorrect</t>
  </si>
  <si>
    <t>*raw values will be inputted</t>
  </si>
  <si>
    <t>Participant#</t>
  </si>
  <si>
    <t>Participant #</t>
  </si>
  <si>
    <t>Male</t>
  </si>
  <si>
    <t>South Asian (e.g. Indian, Sri Lankan, Pakistani, etc.)</t>
  </si>
  <si>
    <t>Catholic</t>
  </si>
  <si>
    <t>Yes</t>
  </si>
  <si>
    <t>English</t>
  </si>
  <si>
    <t>Suburban</t>
  </si>
  <si>
    <t>Liberal</t>
  </si>
  <si>
    <t>Primarily heterosexual</t>
  </si>
  <si>
    <t>Married</t>
  </si>
  <si>
    <t>Other</t>
  </si>
  <si>
    <t>No</t>
  </si>
  <si>
    <t>Caucasian/White</t>
  </si>
  <si>
    <t>Other Christian(e.g. Orthodox Christian)</t>
  </si>
  <si>
    <t>Divorced</t>
  </si>
  <si>
    <t>Prefer not to answer</t>
  </si>
  <si>
    <t>Female</t>
  </si>
  <si>
    <t>East Asian (e.g. Chinese. Korean, Vietnamese. etc.)</t>
  </si>
  <si>
    <t>Buddhist</t>
  </si>
  <si>
    <t>Muslim</t>
  </si>
  <si>
    <t>Atheist</t>
  </si>
  <si>
    <t>Hindu</t>
  </si>
  <si>
    <t>Cantonese</t>
  </si>
  <si>
    <t>Tamil</t>
  </si>
  <si>
    <t>Mandarin</t>
  </si>
  <si>
    <t>Urban</t>
  </si>
  <si>
    <t>Small town</t>
  </si>
  <si>
    <t>Rural</t>
  </si>
  <si>
    <t>Moderate</t>
  </si>
  <si>
    <t>Never married</t>
  </si>
  <si>
    <t xml:space="preserve"> (BFI)Extraversion</t>
  </si>
  <si>
    <t>(BFI)Agreeableness</t>
  </si>
  <si>
    <t xml:space="preserve">(BFI)Conscientiounsness </t>
  </si>
  <si>
    <t>(BFI)Neuroticism</t>
  </si>
  <si>
    <t>(BFI)Openess</t>
  </si>
  <si>
    <t>(BIS)Attentional (2nd Order)</t>
  </si>
  <si>
    <t>(BIS)Attentional</t>
  </si>
  <si>
    <t>(BIS)Cognitive Instability</t>
  </si>
  <si>
    <t>(BIS)Motor (2nd order)</t>
  </si>
  <si>
    <t>(BIS)Motor</t>
  </si>
  <si>
    <t>(BIS)Perseverance</t>
  </si>
  <si>
    <t>(BIS)Nonplanning (2nd order)</t>
  </si>
  <si>
    <t>(BIS)Self-control</t>
  </si>
  <si>
    <t>(BIS)Cognitive Complexity</t>
  </si>
  <si>
    <t>(BIS)Total Score</t>
  </si>
  <si>
    <t>(REI)Rational Ability</t>
  </si>
  <si>
    <t>(REI)Rational Engagement</t>
  </si>
  <si>
    <t>(REI)Experiential Ability</t>
  </si>
  <si>
    <t>(REI)Experiential Engagement</t>
  </si>
  <si>
    <t>Numeracy Total Correct</t>
  </si>
  <si>
    <t>(CueNoGO)errorrate</t>
  </si>
  <si>
    <t>(CueNoGO)errorrate_gotarget</t>
  </si>
  <si>
    <t>(CueNoGO)errorrate_Nogotarget</t>
  </si>
  <si>
    <t>(CueNoGO)error_verticalcue</t>
  </si>
  <si>
    <t>(CueNoGO)error_horizontalcue</t>
  </si>
  <si>
    <t>(CueNoGO)omissionerror_v</t>
  </si>
  <si>
    <t>(CueNoGO)inhibitionerror_v</t>
  </si>
  <si>
    <t>(CueNoGO)omissionerror_h</t>
  </si>
  <si>
    <t>(CueNoGO)inhibitionerror_h</t>
  </si>
  <si>
    <t>(CueNoGO)meanRT</t>
  </si>
  <si>
    <t>(CueNoGO)meanRT_verticalcue_gotarget</t>
  </si>
  <si>
    <t>(CueNoGO)meanRT_horizontalcue_gotarget</t>
  </si>
  <si>
    <t>(N-Back)values.TotalHits</t>
  </si>
  <si>
    <t>(N-Back)values.TotalFA</t>
  </si>
  <si>
    <t>(N-Back)values.DV</t>
  </si>
  <si>
    <t>Hindi</t>
  </si>
  <si>
    <t>Very liberal</t>
  </si>
  <si>
    <t>African Canadian/Carribean Canadian/Black</t>
  </si>
  <si>
    <t>Primarily bisexual</t>
  </si>
  <si>
    <t>Separated</t>
  </si>
  <si>
    <t>Protestant</t>
  </si>
  <si>
    <t>Latino/Hispanic</t>
  </si>
  <si>
    <t>Spanish</t>
  </si>
  <si>
    <t>Conservative</t>
  </si>
  <si>
    <t>French</t>
  </si>
  <si>
    <t>Primarily homosexual</t>
  </si>
  <si>
    <t>Multi-racial</t>
  </si>
  <si>
    <t>Tagalog</t>
  </si>
  <si>
    <t>Middle Eastern/ North African</t>
  </si>
  <si>
    <t>1 in 100</t>
  </si>
  <si>
    <t/>
  </si>
  <si>
    <t>1%</t>
  </si>
  <si>
    <t>5%</t>
  </si>
  <si>
    <t>1 in 1000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</si>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</sst>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2" borderId="0" xfId="1"/>
    <xf numFmtId="0" fontId="4" fillId="3" borderId="1" xfId="2"/>
    <xf numFmtId="0" fontId="7" fillId="0" borderId="0" xfId="0" applyFont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199</xdr:row>
      <xdr:rowOff>68580</xdr:rowOff>
    </xdr:from>
    <xdr:to>
      <xdr:col>0</xdr:col>
      <xdr:colOff>5539741</xdr:colOff>
      <xdr:row>225</xdr:row>
      <xdr:rowOff>38509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F09C5D97-F76E-4219-AA05-26BF27D81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6461700"/>
          <a:ext cx="5539740" cy="4724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238</xdr:row>
      <xdr:rowOff>45720</xdr:rowOff>
    </xdr:from>
    <xdr:to>
      <xdr:col>0</xdr:col>
      <xdr:colOff>5585460</xdr:colOff>
      <xdr:row>252</xdr:row>
      <xdr:rowOff>160252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369B75C4-A074-45D0-B629-04A43D9F2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571160"/>
          <a:ext cx="5585460" cy="2674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204</xdr:row>
      <xdr:rowOff>68580</xdr:rowOff>
    </xdr:from>
    <xdr:to>
      <xdr:col>0</xdr:col>
      <xdr:colOff>5539741</xdr:colOff>
      <xdr:row>230</xdr:row>
      <xdr:rowOff>38509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BE1681C8-EF04-4E5B-AE28-572BE045F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6461700"/>
          <a:ext cx="5539740" cy="4724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45720</xdr:rowOff>
    </xdr:from>
    <xdr:to>
      <xdr:col>0</xdr:col>
      <xdr:colOff>5585460</xdr:colOff>
      <xdr:row>257</xdr:row>
      <xdr:rowOff>160252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4CD9903C-9EE6-44C8-BF67-B863D77C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571160"/>
          <a:ext cx="5585460" cy="2674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opLeftCell="A225" workbookViewId="0">
      <selection activeCell="A228" sqref="A228"/>
    </sheetView>
  </sheetViews>
  <sheetFormatPr defaultRowHeight="14.4" x14ac:dyDescent="0.3"/>
  <cols>
    <col min="1" max="1" width="81.77734375" customWidth="1"/>
    <col min="2" max="2" width="58.109375" customWidth="1"/>
    <col min="3" max="3" width="42.21875" customWidth="1"/>
    <col min="4" max="4" width="69.5546875" customWidth="1"/>
    <col min="5" max="5" width="17.6640625" customWidth="1"/>
    <col min="6" max="6" width="19.88671875" customWidth="1"/>
    <col min="7" max="7" width="27.21875" customWidth="1"/>
    <col min="8" max="8" width="34.5546875" customWidth="1"/>
    <col min="9" max="9" width="25" customWidth="1"/>
    <col min="10" max="10" width="18.5546875" customWidth="1"/>
    <col min="11" max="11" width="31.5546875" customWidth="1"/>
    <col min="12" max="12" width="28.77734375" customWidth="1"/>
    <col min="13" max="13" width="26.88671875" customWidth="1"/>
    <col min="14" max="14" width="35.33203125" customWidth="1"/>
  </cols>
  <sheetData>
    <row r="1" spans="1:3" x14ac:dyDescent="0.3">
      <c r="A1" s="1" t="s">
        <v>0</v>
      </c>
      <c r="B1" t="s">
        <v>197</v>
      </c>
      <c r="C1" t="s">
        <v>197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8" spans="1:3" x14ac:dyDescent="0.3">
      <c r="A8" t="s">
        <v>7</v>
      </c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x14ac:dyDescent="0.3">
      <c r="A15" t="s">
        <v>196</v>
      </c>
    </row>
    <row r="19" spans="1:3" x14ac:dyDescent="0.3">
      <c r="A19" s="1" t="s">
        <v>58</v>
      </c>
    </row>
    <row r="20" spans="1:3" x14ac:dyDescent="0.3">
      <c r="A20" t="s">
        <v>14</v>
      </c>
    </row>
    <row r="21" spans="1:3" x14ac:dyDescent="0.3">
      <c r="A21" t="s">
        <v>15</v>
      </c>
      <c r="C21" t="e">
        <f>LOOKUP(B21,{1,2,3,4,5},{5,4,3,2,1})</f>
        <v>#N/A</v>
      </c>
    </row>
    <row r="22" spans="1:3" x14ac:dyDescent="0.3">
      <c r="A22" t="s">
        <v>16</v>
      </c>
    </row>
    <row r="23" spans="1:3" x14ac:dyDescent="0.3">
      <c r="A23" t="s">
        <v>17</v>
      </c>
    </row>
    <row r="24" spans="1:3" x14ac:dyDescent="0.3">
      <c r="A24" t="s">
        <v>18</v>
      </c>
    </row>
    <row r="25" spans="1:3" x14ac:dyDescent="0.3">
      <c r="A25" t="s">
        <v>19</v>
      </c>
      <c r="C25" t="e">
        <f>LOOKUP(B25,{1,2,3,4,5},{5,4,3,2,1})</f>
        <v>#N/A</v>
      </c>
    </row>
    <row r="26" spans="1:3" x14ac:dyDescent="0.3">
      <c r="A26" t="s">
        <v>20</v>
      </c>
    </row>
    <row r="27" spans="1:3" x14ac:dyDescent="0.3">
      <c r="A27" t="s">
        <v>21</v>
      </c>
      <c r="C27" t="e">
        <f>LOOKUP(B27,{1,2,3,4,5},{5,4,3,2,1})</f>
        <v>#N/A</v>
      </c>
    </row>
    <row r="28" spans="1:3" x14ac:dyDescent="0.3">
      <c r="A28" t="s">
        <v>22</v>
      </c>
      <c r="C28" t="e">
        <f>LOOKUP(B28,{1,2,3,4,5},{5,4,3,2,1})</f>
        <v>#N/A</v>
      </c>
    </row>
    <row r="29" spans="1:3" x14ac:dyDescent="0.3">
      <c r="A29" t="s">
        <v>23</v>
      </c>
    </row>
    <row r="30" spans="1:3" x14ac:dyDescent="0.3">
      <c r="A30" t="s">
        <v>24</v>
      </c>
    </row>
    <row r="31" spans="1:3" x14ac:dyDescent="0.3">
      <c r="A31" t="s">
        <v>25</v>
      </c>
      <c r="C31" t="e">
        <f>LOOKUP(B31,{1,2,3,4,5},{5,4,3,2,1})</f>
        <v>#N/A</v>
      </c>
    </row>
    <row r="32" spans="1:3" x14ac:dyDescent="0.3">
      <c r="A32" t="s">
        <v>26</v>
      </c>
    </row>
    <row r="33" spans="1:3" x14ac:dyDescent="0.3">
      <c r="A33" t="s">
        <v>27</v>
      </c>
    </row>
    <row r="34" spans="1:3" x14ac:dyDescent="0.3">
      <c r="A34" t="s">
        <v>28</v>
      </c>
    </row>
    <row r="35" spans="1:3" x14ac:dyDescent="0.3">
      <c r="A35" t="s">
        <v>29</v>
      </c>
    </row>
    <row r="36" spans="1:3" x14ac:dyDescent="0.3">
      <c r="A36" t="s">
        <v>30</v>
      </c>
    </row>
    <row r="37" spans="1:3" x14ac:dyDescent="0.3">
      <c r="A37" t="s">
        <v>31</v>
      </c>
      <c r="C37" t="e">
        <f>LOOKUP(B37,{1,2,3,4,5},{5,4,3,2,1})</f>
        <v>#N/A</v>
      </c>
    </row>
    <row r="38" spans="1:3" x14ac:dyDescent="0.3">
      <c r="A38" t="s">
        <v>32</v>
      </c>
    </row>
    <row r="39" spans="1:3" x14ac:dyDescent="0.3">
      <c r="A39" t="s">
        <v>33</v>
      </c>
    </row>
    <row r="40" spans="1:3" x14ac:dyDescent="0.3">
      <c r="A40" t="s">
        <v>34</v>
      </c>
      <c r="C40" t="e">
        <f>LOOKUP(B40,{1,2,3,4,5},{5,4,3,2,1})</f>
        <v>#N/A</v>
      </c>
    </row>
    <row r="41" spans="1:3" x14ac:dyDescent="0.3">
      <c r="A41" t="s">
        <v>35</v>
      </c>
    </row>
    <row r="42" spans="1:3" x14ac:dyDescent="0.3">
      <c r="A42" t="s">
        <v>36</v>
      </c>
      <c r="C42" t="e">
        <f>LOOKUP(B42,{1,2,3,4,5},{5,4,3,2,1})</f>
        <v>#N/A</v>
      </c>
    </row>
    <row r="43" spans="1:3" x14ac:dyDescent="0.3">
      <c r="A43" t="s">
        <v>37</v>
      </c>
      <c r="C43" t="e">
        <f>LOOKUP(B43,{1,2,3,4,5},{5,4,3,2,1})</f>
        <v>#N/A</v>
      </c>
    </row>
    <row r="44" spans="1:3" x14ac:dyDescent="0.3">
      <c r="A44" t="s">
        <v>38</v>
      </c>
    </row>
    <row r="45" spans="1:3" x14ac:dyDescent="0.3">
      <c r="A45" t="s">
        <v>39</v>
      </c>
    </row>
    <row r="46" spans="1:3" x14ac:dyDescent="0.3">
      <c r="A46" t="s">
        <v>40</v>
      </c>
      <c r="C46" t="e">
        <f>LOOKUP(B46,{1,2,3,4,5},{5,4,3,2,1})</f>
        <v>#N/A</v>
      </c>
    </row>
    <row r="47" spans="1:3" x14ac:dyDescent="0.3">
      <c r="A47" t="s">
        <v>41</v>
      </c>
    </row>
    <row r="48" spans="1:3" x14ac:dyDescent="0.3">
      <c r="A48" t="s">
        <v>42</v>
      </c>
    </row>
    <row r="49" spans="1:3" x14ac:dyDescent="0.3">
      <c r="A49" t="s">
        <v>43</v>
      </c>
    </row>
    <row r="50" spans="1:3" x14ac:dyDescent="0.3">
      <c r="A50" t="s">
        <v>44</v>
      </c>
      <c r="C50" t="e">
        <f>LOOKUP(B50,{1,2,3,4,5},{5,4,3,2,1})</f>
        <v>#N/A</v>
      </c>
    </row>
    <row r="51" spans="1:3" x14ac:dyDescent="0.3">
      <c r="A51" t="s">
        <v>45</v>
      </c>
    </row>
    <row r="52" spans="1:3" x14ac:dyDescent="0.3">
      <c r="A52" t="s">
        <v>46</v>
      </c>
    </row>
    <row r="53" spans="1:3" x14ac:dyDescent="0.3">
      <c r="A53" t="s">
        <v>47</v>
      </c>
      <c r="C53" t="e">
        <f>LOOKUP(B53,{1,2,3,4,5},{5,4,3,2,1})</f>
        <v>#N/A</v>
      </c>
    </row>
    <row r="54" spans="1:3" x14ac:dyDescent="0.3">
      <c r="A54" t="s">
        <v>48</v>
      </c>
      <c r="C54" t="e">
        <f>LOOKUP(B54,{1,2,3,4,5},{5,4,3,2,1})</f>
        <v>#N/A</v>
      </c>
    </row>
    <row r="55" spans="1:3" x14ac:dyDescent="0.3">
      <c r="A55" t="s">
        <v>49</v>
      </c>
    </row>
    <row r="56" spans="1:3" x14ac:dyDescent="0.3">
      <c r="A56" t="s">
        <v>50</v>
      </c>
      <c r="C56" t="e">
        <f>LOOKUP(B56,{1,2,3,4,5},{5,4,3,2,1})</f>
        <v>#N/A</v>
      </c>
    </row>
    <row r="57" spans="1:3" x14ac:dyDescent="0.3">
      <c r="A57" t="s">
        <v>51</v>
      </c>
    </row>
    <row r="58" spans="1:3" x14ac:dyDescent="0.3">
      <c r="A58" t="s">
        <v>52</v>
      </c>
    </row>
    <row r="59" spans="1:3" x14ac:dyDescent="0.3">
      <c r="A59" t="s">
        <v>53</v>
      </c>
    </row>
    <row r="60" spans="1:3" x14ac:dyDescent="0.3">
      <c r="A60" t="s">
        <v>54</v>
      </c>
      <c r="C60" t="e">
        <f>LOOKUP(B60,{1,2,3,4,5},{5,4,3,2,1})</f>
        <v>#N/A</v>
      </c>
    </row>
    <row r="61" spans="1:3" x14ac:dyDescent="0.3">
      <c r="A61" t="s">
        <v>55</v>
      </c>
    </row>
    <row r="62" spans="1:3" x14ac:dyDescent="0.3">
      <c r="A62" t="s">
        <v>56</v>
      </c>
      <c r="C62" t="e">
        <f>LOOKUP(B62,{1,2,3,4,5},{5,4,3,2,1})</f>
        <v>#N/A</v>
      </c>
    </row>
    <row r="63" spans="1:3" x14ac:dyDescent="0.3">
      <c r="A63" t="s">
        <v>57</v>
      </c>
    </row>
    <row r="65" spans="1:3" x14ac:dyDescent="0.3">
      <c r="A65" s="1" t="s">
        <v>59</v>
      </c>
      <c r="B65" t="e">
        <f>SUM(B20,C25,B30,B35,C40,B45,C50,B55)</f>
        <v>#N/A</v>
      </c>
    </row>
    <row r="66" spans="1:3" x14ac:dyDescent="0.3">
      <c r="A66" s="1" t="s">
        <v>60</v>
      </c>
      <c r="B66" t="e">
        <f>SUM(C21,B26,C31,B36,B41,C46,B51,C56,B61)</f>
        <v>#N/A</v>
      </c>
    </row>
    <row r="67" spans="1:3" x14ac:dyDescent="0.3">
      <c r="A67" s="1" t="s">
        <v>61</v>
      </c>
      <c r="B67" t="e">
        <f>SUM(B22,C27,B32,C37,C42,B47,B52,B57,C62)</f>
        <v>#N/A</v>
      </c>
    </row>
    <row r="68" spans="1:3" x14ac:dyDescent="0.3">
      <c r="A68" s="1" t="s">
        <v>62</v>
      </c>
      <c r="B68" t="e">
        <f>SUM(B13,C28,B33,B38,C43,B48,C53,B58)</f>
        <v>#N/A</v>
      </c>
    </row>
    <row r="69" spans="1:3" x14ac:dyDescent="0.3">
      <c r="A69" s="1" t="s">
        <v>63</v>
      </c>
      <c r="B69" t="e">
        <f>SUM(B24,B29,B34,B39,B44,B49,C54,B59,C60,B63)</f>
        <v>#N/A</v>
      </c>
    </row>
    <row r="71" spans="1:3" x14ac:dyDescent="0.3">
      <c r="A71" s="1" t="s">
        <v>64</v>
      </c>
    </row>
    <row r="72" spans="1:3" x14ac:dyDescent="0.3">
      <c r="A72" t="s">
        <v>65</v>
      </c>
      <c r="C72" t="e">
        <f>LOOKUP(B72,{1,2,3,4},{4,3,2,1})</f>
        <v>#N/A</v>
      </c>
    </row>
    <row r="73" spans="1:3" x14ac:dyDescent="0.3">
      <c r="A73" t="s">
        <v>66</v>
      </c>
    </row>
    <row r="74" spans="1:3" x14ac:dyDescent="0.3">
      <c r="A74" t="s">
        <v>67</v>
      </c>
    </row>
    <row r="75" spans="1:3" x14ac:dyDescent="0.3">
      <c r="A75" t="s">
        <v>68</v>
      </c>
    </row>
    <row r="76" spans="1:3" x14ac:dyDescent="0.3">
      <c r="A76" t="s">
        <v>69</v>
      </c>
    </row>
    <row r="77" spans="1:3" x14ac:dyDescent="0.3">
      <c r="A77" t="s">
        <v>70</v>
      </c>
    </row>
    <row r="78" spans="1:3" x14ac:dyDescent="0.3">
      <c r="A78" t="s">
        <v>71</v>
      </c>
      <c r="C78" t="e">
        <f>LOOKUP(B78,{1,2,3,4},{4,3,2,1})</f>
        <v>#N/A</v>
      </c>
    </row>
    <row r="79" spans="1:3" x14ac:dyDescent="0.3">
      <c r="A79" t="s">
        <v>72</v>
      </c>
      <c r="C79" t="e">
        <f>LOOKUP(B79,{1,2,3,4},{4,3,2,1})</f>
        <v>#N/A</v>
      </c>
    </row>
    <row r="80" spans="1:3" x14ac:dyDescent="0.3">
      <c r="A80" t="s">
        <v>73</v>
      </c>
      <c r="C80" t="e">
        <f>LOOKUP(B80,{1,2,3,4},{4,3,2,1})</f>
        <v>#N/A</v>
      </c>
    </row>
    <row r="81" spans="1:3" x14ac:dyDescent="0.3">
      <c r="A81" t="s">
        <v>74</v>
      </c>
      <c r="C81" t="e">
        <f>LOOKUP(B81,{1,2,3,4},{4,3,2,1})</f>
        <v>#N/A</v>
      </c>
    </row>
    <row r="82" spans="1:3" x14ac:dyDescent="0.3">
      <c r="A82" t="s">
        <v>75</v>
      </c>
    </row>
    <row r="83" spans="1:3" x14ac:dyDescent="0.3">
      <c r="A83" t="s">
        <v>76</v>
      </c>
      <c r="C83" t="e">
        <f>LOOKUP(B83,{1,2,3,4},{4,3,2,1})</f>
        <v>#N/A</v>
      </c>
    </row>
    <row r="84" spans="1:3" x14ac:dyDescent="0.3">
      <c r="A84" t="s">
        <v>77</v>
      </c>
      <c r="C84" t="e">
        <f>LOOKUP(B84,{1,2,3,4},{4,3,2,1})</f>
        <v>#N/A</v>
      </c>
    </row>
    <row r="85" spans="1:3" x14ac:dyDescent="0.3">
      <c r="A85" t="s">
        <v>78</v>
      </c>
    </row>
    <row r="86" spans="1:3" x14ac:dyDescent="0.3">
      <c r="A86" t="s">
        <v>79</v>
      </c>
    </row>
    <row r="87" spans="1:3" x14ac:dyDescent="0.3">
      <c r="A87" t="s">
        <v>80</v>
      </c>
    </row>
    <row r="88" spans="1:3" x14ac:dyDescent="0.3">
      <c r="A88" t="s">
        <v>81</v>
      </c>
    </row>
    <row r="89" spans="1:3" x14ac:dyDescent="0.3">
      <c r="A89" t="s">
        <v>82</v>
      </c>
    </row>
    <row r="90" spans="1:3" x14ac:dyDescent="0.3">
      <c r="A90" t="s">
        <v>83</v>
      </c>
    </row>
    <row r="91" spans="1:3" x14ac:dyDescent="0.3">
      <c r="A91" t="s">
        <v>104</v>
      </c>
      <c r="C91" t="e">
        <f>LOOKUP(B91,{1,2,3,4},{4,3,2,1})</f>
        <v>#N/A</v>
      </c>
    </row>
    <row r="92" spans="1:3" x14ac:dyDescent="0.3">
      <c r="A92" t="s">
        <v>84</v>
      </c>
    </row>
    <row r="93" spans="1:3" x14ac:dyDescent="0.3">
      <c r="A93" t="s">
        <v>85</v>
      </c>
    </row>
    <row r="94" spans="1:3" x14ac:dyDescent="0.3">
      <c r="A94" t="s">
        <v>86</v>
      </c>
    </row>
    <row r="95" spans="1:3" x14ac:dyDescent="0.3">
      <c r="A95" t="s">
        <v>87</v>
      </c>
    </row>
    <row r="96" spans="1:3" x14ac:dyDescent="0.3">
      <c r="A96" t="s">
        <v>88</v>
      </c>
    </row>
    <row r="97" spans="1:3" x14ac:dyDescent="0.3">
      <c r="A97" t="s">
        <v>89</v>
      </c>
    </row>
    <row r="98" spans="1:3" x14ac:dyDescent="0.3">
      <c r="A98" t="s">
        <v>90</v>
      </c>
    </row>
    <row r="99" spans="1:3" x14ac:dyDescent="0.3">
      <c r="A99" t="s">
        <v>91</v>
      </c>
    </row>
    <row r="100" spans="1:3" x14ac:dyDescent="0.3">
      <c r="A100" t="s">
        <v>92</v>
      </c>
      <c r="C100" t="e">
        <f>LOOKUP(B100,{1,2,3,4},{4,3,2,1})</f>
        <v>#N/A</v>
      </c>
    </row>
    <row r="101" spans="1:3" x14ac:dyDescent="0.3">
      <c r="A101" t="s">
        <v>93</v>
      </c>
      <c r="C101" t="e">
        <f>LOOKUP(B101,{1,2,3,4},{4,3,2,1})</f>
        <v>#N/A</v>
      </c>
    </row>
    <row r="103" spans="1:3" x14ac:dyDescent="0.3">
      <c r="A103" s="1" t="s">
        <v>102</v>
      </c>
      <c r="B103" t="e">
        <f>SUM(B104,B105)</f>
        <v>#N/A</v>
      </c>
    </row>
    <row r="104" spans="1:3" x14ac:dyDescent="0.3">
      <c r="A104" s="1" t="s">
        <v>94</v>
      </c>
      <c r="B104" t="e">
        <f>SUM(B76,C80,B82,C91,B99)</f>
        <v>#N/A</v>
      </c>
    </row>
    <row r="105" spans="1:3" x14ac:dyDescent="0.3">
      <c r="A105" s="1" t="s">
        <v>95</v>
      </c>
      <c r="B105">
        <f>SUM(B77,B95,B97)</f>
        <v>0</v>
      </c>
    </row>
    <row r="106" spans="1:3" x14ac:dyDescent="0.3">
      <c r="A106" s="1" t="s">
        <v>101</v>
      </c>
      <c r="B106">
        <f>SUM(B107,B108)</f>
        <v>0</v>
      </c>
    </row>
    <row r="107" spans="1:3" x14ac:dyDescent="0.3">
      <c r="A107" s="1" t="s">
        <v>96</v>
      </c>
      <c r="B107">
        <f>SUM(B73,B74,B75,B88,B90,B93,B96)</f>
        <v>0</v>
      </c>
    </row>
    <row r="108" spans="1:3" x14ac:dyDescent="0.3">
      <c r="A108" s="1" t="s">
        <v>97</v>
      </c>
      <c r="B108">
        <f>SUM(B87,B92,B94,C103)</f>
        <v>0</v>
      </c>
    </row>
    <row r="109" spans="1:3" x14ac:dyDescent="0.3">
      <c r="A109" s="1" t="s">
        <v>98</v>
      </c>
      <c r="B109" t="e">
        <f>SUM(B110,B111)</f>
        <v>#N/A</v>
      </c>
    </row>
    <row r="110" spans="1:3" x14ac:dyDescent="0.3">
      <c r="A110" s="1" t="s">
        <v>99</v>
      </c>
      <c r="B110" t="e">
        <f>SUM(C72,C78,C79,C83,C84,B85)</f>
        <v>#N/A</v>
      </c>
    </row>
    <row r="111" spans="1:3" x14ac:dyDescent="0.3">
      <c r="A111" s="1" t="s">
        <v>100</v>
      </c>
      <c r="B111" t="e">
        <f>SUM(C81,C86,B89,B98,C100)</f>
        <v>#N/A</v>
      </c>
    </row>
    <row r="112" spans="1:3" x14ac:dyDescent="0.3">
      <c r="A112" s="1" t="s">
        <v>103</v>
      </c>
      <c r="B112" t="e">
        <f>SUM(B103,B106,B109)</f>
        <v>#N/A</v>
      </c>
    </row>
    <row r="114" spans="1:3" x14ac:dyDescent="0.3">
      <c r="A114" s="1" t="s">
        <v>105</v>
      </c>
    </row>
    <row r="115" spans="1:3" x14ac:dyDescent="0.3">
      <c r="A115" t="s">
        <v>106</v>
      </c>
    </row>
    <row r="116" spans="1:3" x14ac:dyDescent="0.3">
      <c r="A116" t="s">
        <v>107</v>
      </c>
    </row>
    <row r="117" spans="1:3" x14ac:dyDescent="0.3">
      <c r="A117" t="s">
        <v>108</v>
      </c>
    </row>
    <row r="118" spans="1:3" x14ac:dyDescent="0.3">
      <c r="A118" t="s">
        <v>109</v>
      </c>
      <c r="C118" t="e">
        <f>LOOKUP(B118,{1,2,3,4,5},{5,4,3,2,1})</f>
        <v>#N/A</v>
      </c>
    </row>
    <row r="119" spans="1:3" x14ac:dyDescent="0.3">
      <c r="A119" t="s">
        <v>110</v>
      </c>
    </row>
    <row r="120" spans="1:3" x14ac:dyDescent="0.3">
      <c r="A120" t="s">
        <v>111</v>
      </c>
      <c r="C120" t="e">
        <f>LOOKUP(B120,{1,2,3,4,5},{5,4,3,2,1})</f>
        <v>#N/A</v>
      </c>
    </row>
    <row r="121" spans="1:3" x14ac:dyDescent="0.3">
      <c r="A121" t="s">
        <v>112</v>
      </c>
    </row>
    <row r="122" spans="1:3" x14ac:dyDescent="0.3">
      <c r="A122" t="s">
        <v>113</v>
      </c>
      <c r="C122" t="e">
        <f>LOOKUP(B122,{1,2,3,4,5},{5,4,3,2,1})</f>
        <v>#N/A</v>
      </c>
    </row>
    <row r="123" spans="1:3" x14ac:dyDescent="0.3">
      <c r="A123" t="s">
        <v>114</v>
      </c>
      <c r="C123" t="e">
        <f>LOOKUP(B123,{1,2,3,4,5},{5,4,3,2,1})</f>
        <v>#N/A</v>
      </c>
    </row>
    <row r="124" spans="1:3" x14ac:dyDescent="0.3">
      <c r="A124" t="s">
        <v>115</v>
      </c>
      <c r="C124" t="e">
        <f>LOOKUP(B124,{1,2,3,4,5},{5,4,3,2,1})</f>
        <v>#N/A</v>
      </c>
    </row>
    <row r="125" spans="1:3" x14ac:dyDescent="0.3">
      <c r="A125" t="s">
        <v>116</v>
      </c>
    </row>
    <row r="126" spans="1:3" x14ac:dyDescent="0.3">
      <c r="A126" t="s">
        <v>117</v>
      </c>
      <c r="C126" t="e">
        <f>LOOKUP(B126,{1,2,3,4,5},{5,4,3,2,1})</f>
        <v>#N/A</v>
      </c>
    </row>
    <row r="127" spans="1:3" x14ac:dyDescent="0.3">
      <c r="A127" t="s">
        <v>118</v>
      </c>
    </row>
    <row r="128" spans="1:3" x14ac:dyDescent="0.3">
      <c r="A128" t="s">
        <v>119</v>
      </c>
    </row>
    <row r="129" spans="1:3" x14ac:dyDescent="0.3">
      <c r="A129" t="s">
        <v>120</v>
      </c>
      <c r="C129" t="e">
        <f>LOOKUP(B129,{1,2,3,4,5},{5,4,3,2,1})</f>
        <v>#N/A</v>
      </c>
    </row>
    <row r="130" spans="1:3" x14ac:dyDescent="0.3">
      <c r="A130" t="s">
        <v>121</v>
      </c>
      <c r="C130" t="e">
        <f>LOOKUP(B130,{1,2,3,4,5},{5,4,3,2,1})</f>
        <v>#N/A</v>
      </c>
    </row>
    <row r="131" spans="1:3" x14ac:dyDescent="0.3">
      <c r="A131" t="s">
        <v>122</v>
      </c>
    </row>
    <row r="132" spans="1:3" x14ac:dyDescent="0.3">
      <c r="A132" t="s">
        <v>123</v>
      </c>
    </row>
    <row r="133" spans="1:3" x14ac:dyDescent="0.3">
      <c r="A133" t="s">
        <v>124</v>
      </c>
    </row>
    <row r="134" spans="1:3" x14ac:dyDescent="0.3">
      <c r="A134" t="s">
        <v>125</v>
      </c>
    </row>
    <row r="135" spans="1:3" x14ac:dyDescent="0.3">
      <c r="A135" t="s">
        <v>126</v>
      </c>
    </row>
    <row r="136" spans="1:3" x14ac:dyDescent="0.3">
      <c r="A136" t="s">
        <v>127</v>
      </c>
      <c r="C136" t="e">
        <f>LOOKUP(B136,{1,2,3,4,5},{5,4,3,2,1})</f>
        <v>#N/A</v>
      </c>
    </row>
    <row r="137" spans="1:3" x14ac:dyDescent="0.3">
      <c r="A137" t="s">
        <v>128</v>
      </c>
    </row>
    <row r="138" spans="1:3" x14ac:dyDescent="0.3">
      <c r="A138" t="s">
        <v>129</v>
      </c>
    </row>
    <row r="139" spans="1:3" x14ac:dyDescent="0.3">
      <c r="A139" t="s">
        <v>130</v>
      </c>
      <c r="C139" t="e">
        <f>LOOKUP(B139,{1,2,3,4,5},{5,4,3,2,1})</f>
        <v>#N/A</v>
      </c>
    </row>
    <row r="140" spans="1:3" x14ac:dyDescent="0.3">
      <c r="A140" t="s">
        <v>131</v>
      </c>
    </row>
    <row r="141" spans="1:3" x14ac:dyDescent="0.3">
      <c r="A141" t="s">
        <v>132</v>
      </c>
      <c r="C141" t="e">
        <f>LOOKUP(B141,{1,2,3,4,5},{5,4,3,2,1})</f>
        <v>#N/A</v>
      </c>
    </row>
    <row r="142" spans="1:3" x14ac:dyDescent="0.3">
      <c r="A142" t="s">
        <v>133</v>
      </c>
    </row>
    <row r="143" spans="1:3" x14ac:dyDescent="0.3">
      <c r="A143" t="s">
        <v>134</v>
      </c>
      <c r="C143" t="e">
        <f>LOOKUP(B143,{1,2,3,4,5},{5,4,3,2,1})</f>
        <v>#N/A</v>
      </c>
    </row>
    <row r="144" spans="1:3" x14ac:dyDescent="0.3">
      <c r="A144" t="s">
        <v>135</v>
      </c>
    </row>
    <row r="145" spans="1:3" x14ac:dyDescent="0.3">
      <c r="A145" t="s">
        <v>136</v>
      </c>
    </row>
    <row r="146" spans="1:3" x14ac:dyDescent="0.3">
      <c r="A146" t="s">
        <v>137</v>
      </c>
      <c r="C146" t="e">
        <f>LOOKUP(B146,{1,2,3,4,5},{5,4,3,2,1})</f>
        <v>#N/A</v>
      </c>
    </row>
    <row r="147" spans="1:3" x14ac:dyDescent="0.3">
      <c r="A147" t="s">
        <v>138</v>
      </c>
      <c r="C147" t="e">
        <f>LOOKUP(B147,{1,2,3,4,5},{5,4,3,2,1})</f>
        <v>#N/A</v>
      </c>
    </row>
    <row r="148" spans="1:3" x14ac:dyDescent="0.3">
      <c r="A148" t="s">
        <v>139</v>
      </c>
    </row>
    <row r="149" spans="1:3" x14ac:dyDescent="0.3">
      <c r="A149" t="s">
        <v>140</v>
      </c>
      <c r="C149" t="e">
        <f>LOOKUP(B149,{1,2,3,4,5},{5,4,3,2,1})</f>
        <v>#N/A</v>
      </c>
    </row>
    <row r="150" spans="1:3" x14ac:dyDescent="0.3">
      <c r="A150" t="s">
        <v>141</v>
      </c>
      <c r="C150" t="e">
        <f>LOOKUP(B150,{1,2,3,4,5},{5,4,3,2,1})</f>
        <v>#N/A</v>
      </c>
    </row>
    <row r="151" spans="1:3" x14ac:dyDescent="0.3">
      <c r="A151" t="s">
        <v>142</v>
      </c>
      <c r="C151" t="e">
        <f>LOOKUP(B151,{1,2,3,4,5},{5,4,3,2,1})</f>
        <v>#N/A</v>
      </c>
    </row>
    <row r="152" spans="1:3" x14ac:dyDescent="0.3">
      <c r="A152" t="s">
        <v>143</v>
      </c>
      <c r="C152" t="e">
        <f>LOOKUP(B152,{1,2,3,4,5},{5,4,3,2,1})</f>
        <v>#N/A</v>
      </c>
    </row>
    <row r="153" spans="1:3" x14ac:dyDescent="0.3">
      <c r="A153" t="s">
        <v>144</v>
      </c>
      <c r="C153" t="e">
        <f>LOOKUP(B153,{1,2,3,4,5},{5,4,3,2,1})</f>
        <v>#N/A</v>
      </c>
    </row>
    <row r="154" spans="1:3" x14ac:dyDescent="0.3">
      <c r="A154" t="s">
        <v>145</v>
      </c>
    </row>
    <row r="156" spans="1:3" x14ac:dyDescent="0.3">
      <c r="A156" s="1" t="s">
        <v>146</v>
      </c>
      <c r="B156" t="e">
        <f>SUM(B115,C118,C122,B127,B128,B131,C139,C141,B144,C153)</f>
        <v>#N/A</v>
      </c>
      <c r="C156" s="3" t="e">
        <f>(B156)/10</f>
        <v>#N/A</v>
      </c>
    </row>
    <row r="157" spans="1:3" x14ac:dyDescent="0.3">
      <c r="A157" s="1" t="s">
        <v>147</v>
      </c>
      <c r="B157" t="e">
        <f>SUM(B116,C120,C124,C130,B134,B140,B142,C146,C147,B154)</f>
        <v>#N/A</v>
      </c>
      <c r="C157" s="3" t="e">
        <f t="shared" ref="C157:C159" si="0">(B157)/10</f>
        <v>#N/A</v>
      </c>
    </row>
    <row r="158" spans="1:3" x14ac:dyDescent="0.3">
      <c r="A158" s="1" t="s">
        <v>148</v>
      </c>
      <c r="B158" t="e">
        <f>SUM(B117,B119,B132,B133,B135,B148,C149,C150,C151,C154)</f>
        <v>#N/A</v>
      </c>
      <c r="C158" s="3" t="e">
        <f t="shared" si="0"/>
        <v>#N/A</v>
      </c>
    </row>
    <row r="159" spans="1:3" x14ac:dyDescent="0.3">
      <c r="A159" s="1" t="s">
        <v>149</v>
      </c>
      <c r="B159" t="e">
        <f>SUM(B121,C123,B125,C126,C129,C136,B137,B138,C143,C145)</f>
        <v>#N/A</v>
      </c>
      <c r="C159" s="3" t="e">
        <f t="shared" si="0"/>
        <v>#N/A</v>
      </c>
    </row>
    <row r="162" spans="1:2" x14ac:dyDescent="0.3">
      <c r="A162" s="1" t="s">
        <v>150</v>
      </c>
    </row>
    <row r="163" spans="1:2" x14ac:dyDescent="0.3">
      <c r="A163" t="s">
        <v>154</v>
      </c>
    </row>
    <row r="164" spans="1:2" x14ac:dyDescent="0.3">
      <c r="A164" t="s">
        <v>155</v>
      </c>
    </row>
    <row r="165" spans="1:2" x14ac:dyDescent="0.3">
      <c r="A165" t="s">
        <v>156</v>
      </c>
    </row>
    <row r="166" spans="1:2" x14ac:dyDescent="0.3">
      <c r="A166" t="s">
        <v>157</v>
      </c>
    </row>
    <row r="167" spans="1:2" x14ac:dyDescent="0.3">
      <c r="A167" t="s">
        <v>158</v>
      </c>
    </row>
    <row r="168" spans="1:2" x14ac:dyDescent="0.3">
      <c r="A168" t="s">
        <v>159</v>
      </c>
    </row>
    <row r="169" spans="1:2" x14ac:dyDescent="0.3">
      <c r="A169" t="s">
        <v>160</v>
      </c>
    </row>
    <row r="170" spans="1:2" x14ac:dyDescent="0.3">
      <c r="A170" t="s">
        <v>161</v>
      </c>
    </row>
    <row r="171" spans="1:2" x14ac:dyDescent="0.3">
      <c r="A171" t="s">
        <v>162</v>
      </c>
    </row>
    <row r="172" spans="1:2" x14ac:dyDescent="0.3">
      <c r="A172" t="s">
        <v>163</v>
      </c>
    </row>
    <row r="173" spans="1:2" x14ac:dyDescent="0.3">
      <c r="A173" t="s">
        <v>164</v>
      </c>
    </row>
    <row r="174" spans="1:2" x14ac:dyDescent="0.3">
      <c r="A174" t="s">
        <v>165</v>
      </c>
    </row>
    <row r="175" spans="1:2" x14ac:dyDescent="0.3">
      <c r="A175" t="s">
        <v>195</v>
      </c>
    </row>
    <row r="176" spans="1:2" x14ac:dyDescent="0.3">
      <c r="A176" s="1" t="s">
        <v>151</v>
      </c>
      <c r="B176">
        <f>(B163+B164+B165+B166)/4</f>
        <v>0</v>
      </c>
    </row>
    <row r="177" spans="1:2" x14ac:dyDescent="0.3">
      <c r="A177" s="1" t="s">
        <v>152</v>
      </c>
      <c r="B177">
        <f>(B167+B168+B169+B170+B171+B172+B173+B174)/8</f>
        <v>0</v>
      </c>
    </row>
    <row r="178" spans="1:2" x14ac:dyDescent="0.3">
      <c r="A178" s="1" t="s">
        <v>153</v>
      </c>
      <c r="B178">
        <f>(B163+B164+B165+B166+B167+B168+B169+B170+B171+B172+B173+B174)/12</f>
        <v>0</v>
      </c>
    </row>
    <row r="180" spans="1:2" x14ac:dyDescent="0.3">
      <c r="A180" s="1" t="s">
        <v>170</v>
      </c>
    </row>
    <row r="181" spans="1:2" x14ac:dyDescent="0.3">
      <c r="A181" s="2" t="s">
        <v>171</v>
      </c>
    </row>
    <row r="182" spans="1:2" x14ac:dyDescent="0.3">
      <c r="A182" s="2" t="s">
        <v>172</v>
      </c>
    </row>
    <row r="183" spans="1:2" x14ac:dyDescent="0.3">
      <c r="A183" s="2" t="s">
        <v>173</v>
      </c>
    </row>
    <row r="184" spans="1:2" x14ac:dyDescent="0.3">
      <c r="A184" s="2" t="s">
        <v>174</v>
      </c>
    </row>
    <row r="185" spans="1:2" x14ac:dyDescent="0.3">
      <c r="A185" s="2" t="s">
        <v>175</v>
      </c>
    </row>
    <row r="186" spans="1:2" x14ac:dyDescent="0.3">
      <c r="A186" s="2" t="s">
        <v>176</v>
      </c>
    </row>
    <row r="187" spans="1:2" x14ac:dyDescent="0.3">
      <c r="A187" s="2" t="s">
        <v>177</v>
      </c>
    </row>
    <row r="188" spans="1:2" x14ac:dyDescent="0.3">
      <c r="A188" s="2" t="s">
        <v>178</v>
      </c>
    </row>
    <row r="189" spans="1:2" x14ac:dyDescent="0.3">
      <c r="A189" s="2" t="s">
        <v>179</v>
      </c>
    </row>
    <row r="190" spans="1:2" x14ac:dyDescent="0.3">
      <c r="A190" s="2" t="s">
        <v>180</v>
      </c>
    </row>
    <row r="191" spans="1:2" x14ac:dyDescent="0.3">
      <c r="A191" s="2" t="s">
        <v>181</v>
      </c>
    </row>
    <row r="192" spans="1:2" x14ac:dyDescent="0.3">
      <c r="A192" s="2" t="s">
        <v>182</v>
      </c>
    </row>
    <row r="193" spans="1:1" x14ac:dyDescent="0.3">
      <c r="A193" s="2" t="s">
        <v>183</v>
      </c>
    </row>
    <row r="194" spans="1:1" x14ac:dyDescent="0.3">
      <c r="A194" s="2" t="s">
        <v>184</v>
      </c>
    </row>
    <row r="195" spans="1:1" x14ac:dyDescent="0.3">
      <c r="A195" s="2" t="s">
        <v>185</v>
      </c>
    </row>
    <row r="196" spans="1:1" x14ac:dyDescent="0.3">
      <c r="A196" s="2" t="s">
        <v>186</v>
      </c>
    </row>
    <row r="197" spans="1:1" x14ac:dyDescent="0.3">
      <c r="A197" s="2" t="s">
        <v>187</v>
      </c>
    </row>
    <row r="198" spans="1:1" x14ac:dyDescent="0.3">
      <c r="A198" s="2" t="s">
        <v>188</v>
      </c>
    </row>
    <row r="199" spans="1:1" x14ac:dyDescent="0.3">
      <c r="A199" s="2" t="s">
        <v>189</v>
      </c>
    </row>
    <row r="228" spans="1:1" x14ac:dyDescent="0.3">
      <c r="A228" s="1" t="s">
        <v>190</v>
      </c>
    </row>
    <row r="229" spans="1:1" x14ac:dyDescent="0.3">
      <c r="A229" s="2" t="s">
        <v>171</v>
      </c>
    </row>
    <row r="230" spans="1:1" x14ac:dyDescent="0.3">
      <c r="A230" s="2" t="s">
        <v>172</v>
      </c>
    </row>
    <row r="231" spans="1:1" x14ac:dyDescent="0.3">
      <c r="A231" t="s">
        <v>173</v>
      </c>
    </row>
    <row r="232" spans="1:1" x14ac:dyDescent="0.3">
      <c r="A232" s="2" t="s">
        <v>174</v>
      </c>
    </row>
    <row r="233" spans="1:1" x14ac:dyDescent="0.3">
      <c r="A233" s="2" t="s">
        <v>175</v>
      </c>
    </row>
    <row r="234" spans="1:1" x14ac:dyDescent="0.3">
      <c r="A234" s="2" t="s">
        <v>176</v>
      </c>
    </row>
    <row r="235" spans="1:1" x14ac:dyDescent="0.3">
      <c r="A235" s="2" t="s">
        <v>177</v>
      </c>
    </row>
    <row r="236" spans="1:1" x14ac:dyDescent="0.3">
      <c r="A236" s="2" t="s">
        <v>191</v>
      </c>
    </row>
    <row r="237" spans="1:1" x14ac:dyDescent="0.3">
      <c r="A237" s="2" t="s">
        <v>192</v>
      </c>
    </row>
    <row r="238" spans="1:1" x14ac:dyDescent="0.3">
      <c r="A238" s="2" t="s">
        <v>193</v>
      </c>
    </row>
  </sheetData>
  <conditionalFormatting sqref="B163">
    <cfRule type="colorScale" priority="1">
      <colorScale>
        <cfvo type="num" val="&quot;500 times&quot;"/>
        <cfvo type="num" val="&quot;500 times&quot;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"/>
  <sheetViews>
    <sheetView workbookViewId="0">
      <selection activeCell="AK1" sqref="AK1:AY1"/>
    </sheetView>
  </sheetViews>
  <sheetFormatPr defaultRowHeight="14.4" x14ac:dyDescent="0.3"/>
  <cols>
    <col min="1" max="1" width="11.21875" bestFit="1" customWidth="1"/>
    <col min="2" max="2" width="36.44140625" bestFit="1" customWidth="1"/>
    <col min="3" max="3" width="43.109375" bestFit="1" customWidth="1"/>
    <col min="4" max="4" width="71.33203125" bestFit="1" customWidth="1"/>
    <col min="5" max="5" width="18.33203125" bestFit="1" customWidth="1"/>
    <col min="6" max="6" width="42.77734375" bestFit="1" customWidth="1"/>
    <col min="7" max="7" width="33.77734375" bestFit="1" customWidth="1"/>
    <col min="8" max="8" width="35.33203125" bestFit="1" customWidth="1"/>
    <col min="9" max="9" width="23.77734375" bestFit="1" customWidth="1"/>
    <col min="10" max="10" width="19.21875" bestFit="1" customWidth="1"/>
    <col min="11" max="11" width="32.21875" bestFit="1" customWidth="1"/>
    <col min="12" max="12" width="29" bestFit="1" customWidth="1"/>
    <col min="13" max="13" width="27.6640625" bestFit="1" customWidth="1"/>
    <col min="14" max="14" width="36.21875" bestFit="1" customWidth="1"/>
    <col min="15" max="15" width="15.77734375" bestFit="1" customWidth="1"/>
    <col min="16" max="16" width="17.21875" bestFit="1" customWidth="1"/>
    <col min="17" max="17" width="22.109375" bestFit="1" customWidth="1"/>
    <col min="18" max="18" width="15.109375" bestFit="1" customWidth="1"/>
    <col min="19" max="19" width="12" bestFit="1" customWidth="1"/>
    <col min="20" max="20" width="25" bestFit="1" customWidth="1"/>
    <col min="21" max="21" width="14.5546875" bestFit="1" customWidth="1"/>
    <col min="22" max="22" width="21.88671875" bestFit="1" customWidth="1"/>
    <col min="23" max="23" width="20.5546875" bestFit="1" customWidth="1"/>
    <col min="24" max="24" width="10.33203125" bestFit="1" customWidth="1"/>
    <col min="25" max="25" width="16.33203125" bestFit="1" customWidth="1"/>
    <col min="26" max="26" width="26.33203125" bestFit="1" customWidth="1"/>
    <col min="27" max="27" width="14.88671875" bestFit="1" customWidth="1"/>
    <col min="28" max="28" width="23.109375" bestFit="1" customWidth="1"/>
    <col min="29" max="29" width="14.44140625" bestFit="1" customWidth="1"/>
    <col min="30" max="30" width="17.88671875" bestFit="1" customWidth="1"/>
    <col min="31" max="31" width="23.21875" bestFit="1" customWidth="1"/>
    <col min="32" max="32" width="20.77734375" bestFit="1" customWidth="1"/>
    <col min="33" max="33" width="26.21875" bestFit="1" customWidth="1"/>
    <col min="34" max="34" width="27.88671875" bestFit="1" customWidth="1"/>
    <col min="35" max="35" width="29.88671875" bestFit="1" customWidth="1"/>
    <col min="36" max="36" width="21.109375" bestFit="1" customWidth="1"/>
    <col min="37" max="37" width="17" bestFit="1" customWidth="1"/>
    <col min="38" max="38" width="25.21875" bestFit="1" customWidth="1"/>
    <col min="39" max="39" width="27" bestFit="1" customWidth="1"/>
    <col min="40" max="40" width="24.21875" bestFit="1" customWidth="1"/>
    <col min="41" max="41" width="26.109375" bestFit="1" customWidth="1"/>
    <col min="42" max="42" width="22.44140625" bestFit="1" customWidth="1"/>
    <col min="43" max="43" width="24.21875" bestFit="1" customWidth="1"/>
    <col min="44" max="44" width="22.44140625" bestFit="1" customWidth="1"/>
    <col min="45" max="45" width="24.21875" bestFit="1" customWidth="1"/>
    <col min="46" max="46" width="14.21875" bestFit="1" customWidth="1"/>
    <col min="47" max="47" width="33.44140625" bestFit="1" customWidth="1"/>
    <col min="48" max="48" width="34.5546875" customWidth="1"/>
    <col min="49" max="50" width="23.33203125" customWidth="1"/>
    <col min="51" max="51" width="18.88671875" customWidth="1"/>
  </cols>
  <sheetData>
    <row r="1" spans="1:51" x14ac:dyDescent="0.3">
      <c r="A1" t="s">
        <v>198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228</v>
      </c>
      <c r="P1" s="1" t="s">
        <v>229</v>
      </c>
      <c r="Q1" s="1" t="s">
        <v>230</v>
      </c>
      <c r="R1" s="1" t="s">
        <v>231</v>
      </c>
      <c r="S1" s="1" t="s">
        <v>232</v>
      </c>
      <c r="T1" s="1" t="s">
        <v>233</v>
      </c>
      <c r="U1" s="1" t="s">
        <v>234</v>
      </c>
      <c r="V1" s="1" t="s">
        <v>235</v>
      </c>
      <c r="W1" s="1" t="s">
        <v>236</v>
      </c>
      <c r="X1" s="1" t="s">
        <v>237</v>
      </c>
      <c r="Y1" s="1" t="s">
        <v>238</v>
      </c>
      <c r="Z1" s="1" t="s">
        <v>239</v>
      </c>
      <c r="AA1" s="1" t="s">
        <v>240</v>
      </c>
      <c r="AB1" s="1" t="s">
        <v>241</v>
      </c>
      <c r="AC1" s="1" t="s">
        <v>242</v>
      </c>
      <c r="AD1" s="1" t="s">
        <v>243</v>
      </c>
      <c r="AE1" s="1" t="s">
        <v>244</v>
      </c>
      <c r="AF1" s="1" t="s">
        <v>245</v>
      </c>
      <c r="AG1" s="1" t="s">
        <v>246</v>
      </c>
      <c r="AH1" s="1" t="s">
        <v>151</v>
      </c>
      <c r="AI1" s="1" t="s">
        <v>152</v>
      </c>
      <c r="AJ1" s="1" t="s">
        <v>247</v>
      </c>
      <c r="AK1" s="6" t="s">
        <v>248</v>
      </c>
      <c r="AL1" s="6" t="s">
        <v>249</v>
      </c>
      <c r="AM1" s="6" t="s">
        <v>250</v>
      </c>
      <c r="AN1" s="6" t="s">
        <v>251</v>
      </c>
      <c r="AO1" s="6" t="s">
        <v>252</v>
      </c>
      <c r="AP1" s="6" t="s">
        <v>253</v>
      </c>
      <c r="AQ1" s="6" t="s">
        <v>254</v>
      </c>
      <c r="AR1" s="6" t="s">
        <v>255</v>
      </c>
      <c r="AS1" s="6" t="s">
        <v>256</v>
      </c>
      <c r="AT1" s="6" t="s">
        <v>257</v>
      </c>
      <c r="AU1" s="6" t="s">
        <v>258</v>
      </c>
      <c r="AV1" s="6" t="s">
        <v>259</v>
      </c>
      <c r="AW1" s="6" t="s">
        <v>260</v>
      </c>
      <c r="AX1" s="6" t="s">
        <v>261</v>
      </c>
      <c r="AY1" s="6" t="s">
        <v>262</v>
      </c>
    </row>
    <row r="2" spans="1:51" x14ac:dyDescent="0.3">
      <c r="A2">
        <v>88</v>
      </c>
      <c r="B2">
        <v>1</v>
      </c>
      <c r="C2">
        <v>6</v>
      </c>
      <c r="D2">
        <v>4</v>
      </c>
      <c r="E2" t="s">
        <v>199</v>
      </c>
      <c r="F2" t="s">
        <v>200</v>
      </c>
      <c r="G2" t="s">
        <v>201</v>
      </c>
      <c r="H2" t="s">
        <v>202</v>
      </c>
      <c r="I2" t="s">
        <v>203</v>
      </c>
      <c r="J2">
        <v>18</v>
      </c>
      <c r="K2" t="s">
        <v>204</v>
      </c>
      <c r="L2" t="s">
        <v>205</v>
      </c>
      <c r="M2" t="s">
        <v>206</v>
      </c>
      <c r="N2" t="s">
        <v>207</v>
      </c>
      <c r="O2">
        <v>24</v>
      </c>
      <c r="P2">
        <v>33</v>
      </c>
      <c r="Q2">
        <v>21</v>
      </c>
      <c r="R2">
        <v>13</v>
      </c>
      <c r="S2">
        <v>29</v>
      </c>
      <c r="T2">
        <v>16</v>
      </c>
      <c r="U2">
        <v>11</v>
      </c>
      <c r="V2">
        <v>5</v>
      </c>
      <c r="W2">
        <v>21</v>
      </c>
      <c r="X2">
        <v>17</v>
      </c>
      <c r="Y2">
        <v>4</v>
      </c>
      <c r="Z2">
        <v>31</v>
      </c>
      <c r="AA2">
        <v>18</v>
      </c>
      <c r="AB2">
        <v>13</v>
      </c>
      <c r="AC2">
        <v>68</v>
      </c>
      <c r="AD2">
        <v>2.4</v>
      </c>
      <c r="AE2">
        <v>3.1</v>
      </c>
      <c r="AF2">
        <v>3.5</v>
      </c>
      <c r="AG2">
        <v>2.6</v>
      </c>
      <c r="AH2">
        <v>0.25</v>
      </c>
      <c r="AI2">
        <v>0.375</v>
      </c>
      <c r="AJ2">
        <v>0.33333333333333331</v>
      </c>
      <c r="AK2">
        <v>1.2500000000000001E-2</v>
      </c>
      <c r="AL2">
        <v>0</v>
      </c>
      <c r="AM2">
        <v>2.5000000000000001E-2</v>
      </c>
      <c r="AN2">
        <v>0</v>
      </c>
      <c r="AO2">
        <v>2.5000000000000001E-2</v>
      </c>
      <c r="AP2">
        <v>0</v>
      </c>
      <c r="AQ2">
        <v>0</v>
      </c>
      <c r="AR2">
        <v>0</v>
      </c>
      <c r="AS2">
        <v>3.125E-2</v>
      </c>
      <c r="AT2">
        <v>355.5</v>
      </c>
      <c r="AU2">
        <v>350.40625</v>
      </c>
      <c r="AV2">
        <v>375.875</v>
      </c>
      <c r="AW2">
        <v>16</v>
      </c>
      <c r="AX2">
        <v>4</v>
      </c>
      <c r="AY2">
        <v>4</v>
      </c>
    </row>
    <row r="3" spans="1:51" x14ac:dyDescent="0.3">
      <c r="A3">
        <v>89</v>
      </c>
      <c r="B3">
        <v>8</v>
      </c>
      <c r="C3">
        <v>8</v>
      </c>
      <c r="D3">
        <v>6</v>
      </c>
      <c r="E3" t="s">
        <v>199</v>
      </c>
      <c r="F3" t="s">
        <v>208</v>
      </c>
      <c r="G3" t="s">
        <v>201</v>
      </c>
      <c r="H3" t="s">
        <v>209</v>
      </c>
      <c r="I3" t="s">
        <v>203</v>
      </c>
      <c r="J3">
        <v>18</v>
      </c>
      <c r="K3" t="s">
        <v>204</v>
      </c>
      <c r="L3" t="s">
        <v>205</v>
      </c>
      <c r="M3" t="s">
        <v>206</v>
      </c>
      <c r="N3" t="s">
        <v>207</v>
      </c>
      <c r="O3">
        <v>15</v>
      </c>
      <c r="P3">
        <v>41</v>
      </c>
      <c r="Q3">
        <v>25</v>
      </c>
      <c r="R3">
        <v>24</v>
      </c>
      <c r="S3">
        <v>44</v>
      </c>
      <c r="T3">
        <v>23</v>
      </c>
      <c r="U3">
        <v>15</v>
      </c>
      <c r="V3">
        <v>8</v>
      </c>
      <c r="W3">
        <v>19</v>
      </c>
      <c r="X3">
        <v>14</v>
      </c>
      <c r="Y3">
        <v>5</v>
      </c>
      <c r="Z3">
        <v>20</v>
      </c>
      <c r="AA3">
        <v>10</v>
      </c>
      <c r="AB3">
        <v>10</v>
      </c>
      <c r="AC3">
        <v>62</v>
      </c>
      <c r="AD3">
        <v>3.7</v>
      </c>
      <c r="AE3">
        <v>4.0999999999999996</v>
      </c>
      <c r="AF3">
        <v>2.9</v>
      </c>
      <c r="AG3">
        <v>2.7</v>
      </c>
      <c r="AH3">
        <v>0.5</v>
      </c>
      <c r="AI3">
        <v>0.75</v>
      </c>
      <c r="AJ3">
        <v>0.66666666666666663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322.05</v>
      </c>
      <c r="AU3">
        <v>318.21875</v>
      </c>
      <c r="AV3">
        <v>337.375</v>
      </c>
      <c r="AW3">
        <v>10</v>
      </c>
      <c r="AX3">
        <v>3</v>
      </c>
      <c r="AY3">
        <v>2.3333333333333299</v>
      </c>
    </row>
    <row r="4" spans="1:51" x14ac:dyDescent="0.3">
      <c r="A4">
        <v>90</v>
      </c>
      <c r="B4">
        <v>9</v>
      </c>
      <c r="C4">
        <v>1</v>
      </c>
      <c r="D4">
        <v>7</v>
      </c>
      <c r="E4" t="s">
        <v>199</v>
      </c>
      <c r="F4" t="s">
        <v>210</v>
      </c>
      <c r="G4" t="s">
        <v>211</v>
      </c>
      <c r="H4" t="s">
        <v>202</v>
      </c>
      <c r="I4" t="s">
        <v>203</v>
      </c>
      <c r="J4">
        <v>18</v>
      </c>
      <c r="K4" t="s">
        <v>204</v>
      </c>
      <c r="L4" t="s">
        <v>205</v>
      </c>
      <c r="M4" t="s">
        <v>206</v>
      </c>
      <c r="N4" t="s">
        <v>212</v>
      </c>
      <c r="O4">
        <v>30</v>
      </c>
      <c r="P4">
        <v>38</v>
      </c>
      <c r="Q4">
        <v>34</v>
      </c>
      <c r="R4">
        <v>18</v>
      </c>
      <c r="S4">
        <v>29</v>
      </c>
      <c r="T4">
        <v>16</v>
      </c>
      <c r="U4">
        <v>11</v>
      </c>
      <c r="V4">
        <v>5</v>
      </c>
      <c r="W4">
        <v>16</v>
      </c>
      <c r="X4">
        <v>12</v>
      </c>
      <c r="Y4">
        <v>4</v>
      </c>
      <c r="Z4">
        <v>27</v>
      </c>
      <c r="AA4">
        <v>16</v>
      </c>
      <c r="AB4">
        <v>11</v>
      </c>
      <c r="AC4">
        <v>59</v>
      </c>
      <c r="AD4">
        <v>3.3</v>
      </c>
      <c r="AE4">
        <v>2.5</v>
      </c>
      <c r="AF4">
        <v>3.3</v>
      </c>
      <c r="AG4">
        <v>2.6</v>
      </c>
      <c r="AH4">
        <v>0.5</v>
      </c>
      <c r="AI4">
        <v>0.75</v>
      </c>
      <c r="AJ4">
        <v>0.66666666666666663</v>
      </c>
      <c r="AK4">
        <v>3.7499999999999999E-2</v>
      </c>
      <c r="AL4">
        <v>0</v>
      </c>
      <c r="AM4">
        <v>7.4999999999999997E-2</v>
      </c>
      <c r="AN4">
        <v>2.5000000000000001E-2</v>
      </c>
      <c r="AO4">
        <v>0.05</v>
      </c>
      <c r="AP4">
        <v>0</v>
      </c>
      <c r="AQ4">
        <v>0.125</v>
      </c>
      <c r="AR4">
        <v>0</v>
      </c>
      <c r="AS4">
        <v>6.25E-2</v>
      </c>
      <c r="AT4">
        <v>288.47500000000002</v>
      </c>
      <c r="AU4">
        <v>290.28125</v>
      </c>
      <c r="AV4">
        <v>281.25</v>
      </c>
      <c r="AW4">
        <v>4</v>
      </c>
      <c r="AX4">
        <v>12</v>
      </c>
      <c r="AY4">
        <v>-2.6666666666666701</v>
      </c>
    </row>
    <row r="5" spans="1:51" x14ac:dyDescent="0.3">
      <c r="A5">
        <v>105</v>
      </c>
      <c r="B5">
        <v>7</v>
      </c>
      <c r="C5">
        <v>4</v>
      </c>
      <c r="D5">
        <v>5</v>
      </c>
      <c r="E5" t="s">
        <v>213</v>
      </c>
      <c r="F5" t="s">
        <v>200</v>
      </c>
      <c r="G5" t="s">
        <v>216</v>
      </c>
      <c r="H5" t="s">
        <v>202</v>
      </c>
      <c r="I5" t="s">
        <v>203</v>
      </c>
      <c r="J5">
        <v>18</v>
      </c>
      <c r="K5" t="s">
        <v>208</v>
      </c>
      <c r="L5" t="s">
        <v>205</v>
      </c>
      <c r="M5" t="s">
        <v>206</v>
      </c>
      <c r="N5" t="s">
        <v>207</v>
      </c>
      <c r="O5">
        <v>25</v>
      </c>
      <c r="P5">
        <v>37</v>
      </c>
      <c r="Q5">
        <v>34</v>
      </c>
      <c r="R5">
        <v>20</v>
      </c>
      <c r="S5">
        <v>31</v>
      </c>
      <c r="T5">
        <v>19</v>
      </c>
      <c r="U5">
        <v>10</v>
      </c>
      <c r="V5">
        <v>9</v>
      </c>
      <c r="W5">
        <v>20</v>
      </c>
      <c r="X5">
        <v>17</v>
      </c>
      <c r="Y5">
        <v>3</v>
      </c>
      <c r="Z5">
        <v>20</v>
      </c>
      <c r="AA5">
        <v>11</v>
      </c>
      <c r="AB5">
        <v>9</v>
      </c>
      <c r="AC5">
        <v>59</v>
      </c>
      <c r="AD5">
        <v>3.8</v>
      </c>
      <c r="AE5">
        <v>3</v>
      </c>
      <c r="AF5">
        <v>3.2</v>
      </c>
      <c r="AG5">
        <v>2.5</v>
      </c>
      <c r="AH5">
        <v>0.75</v>
      </c>
      <c r="AI5">
        <v>0.75</v>
      </c>
      <c r="AJ5">
        <v>0.75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351.72500000000002</v>
      </c>
      <c r="AU5">
        <v>341.28125</v>
      </c>
      <c r="AV5">
        <v>393.5</v>
      </c>
      <c r="AW5">
        <v>6</v>
      </c>
      <c r="AX5">
        <v>1</v>
      </c>
      <c r="AY5">
        <v>1.6666666666666701</v>
      </c>
    </row>
    <row r="6" spans="1:51" x14ac:dyDescent="0.3">
      <c r="A6">
        <v>104</v>
      </c>
      <c r="B6">
        <v>9</v>
      </c>
      <c r="C6">
        <v>3</v>
      </c>
      <c r="D6">
        <v>6</v>
      </c>
      <c r="E6" t="s">
        <v>214</v>
      </c>
      <c r="F6" t="s">
        <v>200</v>
      </c>
      <c r="G6" t="s">
        <v>217</v>
      </c>
      <c r="H6" t="s">
        <v>202</v>
      </c>
      <c r="I6" t="s">
        <v>203</v>
      </c>
      <c r="J6">
        <v>18</v>
      </c>
      <c r="K6" t="s">
        <v>223</v>
      </c>
      <c r="L6" t="s">
        <v>226</v>
      </c>
      <c r="M6" t="s">
        <v>206</v>
      </c>
      <c r="N6" t="s">
        <v>207</v>
      </c>
      <c r="O6">
        <v>33</v>
      </c>
      <c r="P6">
        <v>26</v>
      </c>
      <c r="Q6">
        <v>15</v>
      </c>
      <c r="R6">
        <v>30</v>
      </c>
      <c r="S6">
        <v>47</v>
      </c>
      <c r="T6">
        <v>23</v>
      </c>
      <c r="U6">
        <v>12</v>
      </c>
      <c r="V6">
        <v>11</v>
      </c>
      <c r="W6">
        <v>29</v>
      </c>
      <c r="X6">
        <v>24</v>
      </c>
      <c r="Y6">
        <v>5</v>
      </c>
      <c r="Z6">
        <v>19</v>
      </c>
      <c r="AA6">
        <v>12</v>
      </c>
      <c r="AB6">
        <v>7</v>
      </c>
      <c r="AC6">
        <v>71</v>
      </c>
      <c r="AD6">
        <v>4</v>
      </c>
      <c r="AE6">
        <v>4.3</v>
      </c>
      <c r="AF6">
        <v>4.2</v>
      </c>
      <c r="AG6">
        <v>3.5</v>
      </c>
      <c r="AH6">
        <v>0.5</v>
      </c>
      <c r="AI6">
        <v>0.5</v>
      </c>
      <c r="AJ6">
        <v>0.5</v>
      </c>
      <c r="AK6">
        <v>3.7499999999999999E-2</v>
      </c>
      <c r="AL6">
        <v>0</v>
      </c>
      <c r="AM6">
        <v>7.4999999999999997E-2</v>
      </c>
      <c r="AN6">
        <v>2.5000000000000001E-2</v>
      </c>
      <c r="AO6">
        <v>0.05</v>
      </c>
      <c r="AP6">
        <v>0</v>
      </c>
      <c r="AQ6">
        <v>0.125</v>
      </c>
      <c r="AR6">
        <v>0</v>
      </c>
      <c r="AS6">
        <v>6.25E-2</v>
      </c>
      <c r="AT6">
        <v>354.02499999999998</v>
      </c>
      <c r="AU6">
        <v>351.75</v>
      </c>
      <c r="AV6">
        <v>363.125</v>
      </c>
      <c r="AW6">
        <v>14</v>
      </c>
      <c r="AX6">
        <v>12</v>
      </c>
      <c r="AY6">
        <v>0.66666666666666696</v>
      </c>
    </row>
    <row r="7" spans="1:51" x14ac:dyDescent="0.3">
      <c r="A7">
        <v>103</v>
      </c>
      <c r="B7">
        <v>9</v>
      </c>
      <c r="C7">
        <v>1</v>
      </c>
      <c r="D7">
        <v>9</v>
      </c>
      <c r="E7" t="s">
        <v>214</v>
      </c>
      <c r="F7" t="s">
        <v>215</v>
      </c>
      <c r="G7" t="s">
        <v>211</v>
      </c>
      <c r="H7" t="s">
        <v>202</v>
      </c>
      <c r="I7" t="s">
        <v>220</v>
      </c>
      <c r="J7">
        <v>19</v>
      </c>
      <c r="K7" t="s">
        <v>223</v>
      </c>
      <c r="L7" t="s">
        <v>205</v>
      </c>
      <c r="M7" t="s">
        <v>206</v>
      </c>
      <c r="N7" t="s">
        <v>207</v>
      </c>
      <c r="O7">
        <v>22</v>
      </c>
      <c r="P7">
        <v>32</v>
      </c>
      <c r="Q7">
        <v>25</v>
      </c>
      <c r="R7">
        <v>20</v>
      </c>
      <c r="S7">
        <v>44</v>
      </c>
      <c r="T7">
        <v>18</v>
      </c>
      <c r="U7">
        <v>10</v>
      </c>
      <c r="V7">
        <v>8</v>
      </c>
      <c r="W7">
        <v>19</v>
      </c>
      <c r="X7">
        <v>14</v>
      </c>
      <c r="Y7">
        <v>5</v>
      </c>
      <c r="Z7">
        <v>18</v>
      </c>
      <c r="AA7">
        <v>12</v>
      </c>
      <c r="AB7">
        <v>6</v>
      </c>
      <c r="AC7">
        <v>55</v>
      </c>
      <c r="AD7">
        <v>3.8</v>
      </c>
      <c r="AE7">
        <v>3.9</v>
      </c>
      <c r="AF7">
        <v>2.9</v>
      </c>
      <c r="AG7">
        <v>2.9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342.75</v>
      </c>
      <c r="AU7">
        <v>341.03125</v>
      </c>
      <c r="AV7">
        <v>349.625</v>
      </c>
      <c r="AW7">
        <v>17</v>
      </c>
      <c r="AX7">
        <v>2</v>
      </c>
      <c r="AY7">
        <v>5</v>
      </c>
    </row>
    <row r="8" spans="1:51" x14ac:dyDescent="0.3">
      <c r="A8">
        <v>99</v>
      </c>
      <c r="B8">
        <v>9</v>
      </c>
      <c r="C8">
        <v>2</v>
      </c>
      <c r="D8">
        <v>9</v>
      </c>
      <c r="E8" t="s">
        <v>199</v>
      </c>
      <c r="F8" t="s">
        <v>215</v>
      </c>
      <c r="G8" t="s">
        <v>218</v>
      </c>
      <c r="H8" t="s">
        <v>202</v>
      </c>
      <c r="I8" t="s">
        <v>220</v>
      </c>
      <c r="J8">
        <v>18</v>
      </c>
      <c r="K8" t="s">
        <v>204</v>
      </c>
      <c r="L8" t="s">
        <v>226</v>
      </c>
      <c r="M8" t="s">
        <v>206</v>
      </c>
      <c r="N8" t="s">
        <v>207</v>
      </c>
      <c r="O8">
        <v>27</v>
      </c>
      <c r="P8">
        <v>37</v>
      </c>
      <c r="Q8">
        <v>31</v>
      </c>
      <c r="R8">
        <v>22</v>
      </c>
      <c r="S8">
        <v>31</v>
      </c>
      <c r="T8">
        <v>18</v>
      </c>
      <c r="U8">
        <v>12</v>
      </c>
      <c r="V8">
        <v>6</v>
      </c>
      <c r="W8">
        <v>21</v>
      </c>
      <c r="X8">
        <v>17</v>
      </c>
      <c r="Y8">
        <v>4</v>
      </c>
      <c r="Z8">
        <v>22</v>
      </c>
      <c r="AA8">
        <v>12</v>
      </c>
      <c r="AB8">
        <v>10</v>
      </c>
      <c r="AC8">
        <v>61</v>
      </c>
      <c r="AD8">
        <v>3.3</v>
      </c>
      <c r="AE8">
        <v>3.6</v>
      </c>
      <c r="AF8">
        <v>2.9</v>
      </c>
      <c r="AG8">
        <v>2.7</v>
      </c>
      <c r="AH8">
        <v>1</v>
      </c>
      <c r="AI8">
        <v>0.875</v>
      </c>
      <c r="AJ8">
        <v>0.91666666666666663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331.45</v>
      </c>
      <c r="AU8">
        <v>334.53125</v>
      </c>
      <c r="AV8">
        <v>319.125</v>
      </c>
      <c r="AW8">
        <v>6</v>
      </c>
      <c r="AX8">
        <v>2</v>
      </c>
      <c r="AY8">
        <v>1.3333333333333299</v>
      </c>
    </row>
    <row r="9" spans="1:51" x14ac:dyDescent="0.3">
      <c r="A9">
        <v>98</v>
      </c>
      <c r="B9">
        <v>9</v>
      </c>
      <c r="C9">
        <v>2</v>
      </c>
      <c r="D9">
        <v>5</v>
      </c>
      <c r="E9" t="s">
        <v>199</v>
      </c>
      <c r="F9" t="s">
        <v>200</v>
      </c>
      <c r="G9" t="s">
        <v>219</v>
      </c>
      <c r="H9" t="s">
        <v>209</v>
      </c>
      <c r="I9" t="s">
        <v>203</v>
      </c>
      <c r="J9">
        <v>18</v>
      </c>
      <c r="K9" t="s">
        <v>223</v>
      </c>
      <c r="L9" t="s">
        <v>205</v>
      </c>
      <c r="M9" t="s">
        <v>206</v>
      </c>
      <c r="N9" t="s">
        <v>227</v>
      </c>
      <c r="O9">
        <v>19</v>
      </c>
      <c r="P9">
        <v>23</v>
      </c>
      <c r="Q9">
        <v>29</v>
      </c>
      <c r="R9">
        <v>26</v>
      </c>
      <c r="S9">
        <v>33</v>
      </c>
      <c r="T9">
        <v>17</v>
      </c>
      <c r="U9">
        <v>11</v>
      </c>
      <c r="V9">
        <v>6</v>
      </c>
      <c r="W9">
        <v>16</v>
      </c>
      <c r="X9">
        <v>12</v>
      </c>
      <c r="Y9">
        <v>4</v>
      </c>
      <c r="Z9">
        <v>25</v>
      </c>
      <c r="AA9">
        <v>17</v>
      </c>
      <c r="AB9">
        <v>8</v>
      </c>
      <c r="AC9">
        <v>58</v>
      </c>
      <c r="AD9">
        <v>2.6</v>
      </c>
      <c r="AE9">
        <v>2.6</v>
      </c>
      <c r="AF9">
        <v>2.5</v>
      </c>
      <c r="AG9">
        <v>2.4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313.8</v>
      </c>
      <c r="AU9">
        <v>311.03125</v>
      </c>
      <c r="AV9">
        <v>324.875</v>
      </c>
      <c r="AW9">
        <v>5</v>
      </c>
      <c r="AX9">
        <v>15</v>
      </c>
      <c r="AY9">
        <v>-3.3333333333333299</v>
      </c>
    </row>
    <row r="10" spans="1:51" x14ac:dyDescent="0.3">
      <c r="A10">
        <v>94</v>
      </c>
      <c r="B10">
        <v>9</v>
      </c>
      <c r="C10">
        <v>1</v>
      </c>
      <c r="D10">
        <v>9</v>
      </c>
      <c r="E10" t="s">
        <v>214</v>
      </c>
      <c r="F10" t="s">
        <v>200</v>
      </c>
      <c r="G10" t="s">
        <v>219</v>
      </c>
      <c r="H10" t="s">
        <v>202</v>
      </c>
      <c r="I10" t="s">
        <v>221</v>
      </c>
      <c r="J10">
        <v>18</v>
      </c>
      <c r="K10" t="s">
        <v>223</v>
      </c>
      <c r="L10" t="s">
        <v>205</v>
      </c>
      <c r="M10" t="s">
        <v>206</v>
      </c>
      <c r="N10" t="s">
        <v>207</v>
      </c>
      <c r="O10">
        <v>33</v>
      </c>
      <c r="P10">
        <v>34</v>
      </c>
      <c r="Q10">
        <v>31</v>
      </c>
      <c r="R10">
        <v>12</v>
      </c>
      <c r="S10">
        <v>40</v>
      </c>
      <c r="T10">
        <v>16</v>
      </c>
      <c r="U10">
        <v>11</v>
      </c>
      <c r="V10">
        <v>5</v>
      </c>
      <c r="W10">
        <v>27</v>
      </c>
      <c r="X10">
        <v>23</v>
      </c>
      <c r="Y10">
        <v>4</v>
      </c>
      <c r="Z10">
        <v>27</v>
      </c>
      <c r="AA10">
        <v>17</v>
      </c>
      <c r="AB10">
        <v>10</v>
      </c>
      <c r="AC10">
        <v>70</v>
      </c>
      <c r="AD10">
        <v>3.2</v>
      </c>
      <c r="AE10">
        <v>3.1</v>
      </c>
      <c r="AF10">
        <v>3.2</v>
      </c>
      <c r="AG10">
        <v>2.9</v>
      </c>
      <c r="AH10">
        <v>0.5</v>
      </c>
      <c r="AI10">
        <v>0.5</v>
      </c>
      <c r="AJ10">
        <v>0.5</v>
      </c>
      <c r="AK10">
        <v>0.1875</v>
      </c>
      <c r="AL10">
        <v>0.2</v>
      </c>
      <c r="AM10">
        <v>0.17499999999999999</v>
      </c>
      <c r="AN10">
        <v>0.22500000000000001</v>
      </c>
      <c r="AO10">
        <v>0.15</v>
      </c>
      <c r="AP10">
        <v>0.25</v>
      </c>
      <c r="AQ10">
        <v>0.125</v>
      </c>
      <c r="AR10">
        <v>0</v>
      </c>
      <c r="AS10">
        <v>0.1875</v>
      </c>
      <c r="AT10">
        <v>384.53125</v>
      </c>
      <c r="AU10">
        <v>362.58333333333297</v>
      </c>
      <c r="AV10">
        <v>450.375</v>
      </c>
      <c r="AW10">
        <v>8</v>
      </c>
      <c r="AX10">
        <v>16</v>
      </c>
      <c r="AY10">
        <v>-2.6666666666666701</v>
      </c>
    </row>
    <row r="11" spans="1:51" x14ac:dyDescent="0.3">
      <c r="A11">
        <v>95</v>
      </c>
      <c r="B11">
        <v>9</v>
      </c>
      <c r="C11">
        <v>2</v>
      </c>
      <c r="D11">
        <v>9</v>
      </c>
      <c r="E11" t="s">
        <v>199</v>
      </c>
      <c r="F11" t="s">
        <v>200</v>
      </c>
      <c r="G11" t="s">
        <v>217</v>
      </c>
      <c r="H11" t="s">
        <v>202</v>
      </c>
      <c r="I11" t="s">
        <v>203</v>
      </c>
      <c r="J11">
        <v>18</v>
      </c>
      <c r="K11" t="s">
        <v>204</v>
      </c>
      <c r="L11" t="s">
        <v>205</v>
      </c>
      <c r="M11" t="s">
        <v>206</v>
      </c>
      <c r="N11" t="s">
        <v>207</v>
      </c>
      <c r="O11">
        <v>24</v>
      </c>
      <c r="P11">
        <v>35</v>
      </c>
      <c r="Q11">
        <v>37</v>
      </c>
      <c r="R11">
        <v>23</v>
      </c>
      <c r="S11">
        <v>36</v>
      </c>
      <c r="T11">
        <v>17</v>
      </c>
      <c r="U11">
        <v>14</v>
      </c>
      <c r="V11">
        <v>3</v>
      </c>
      <c r="W11">
        <v>13</v>
      </c>
      <c r="X11">
        <v>9</v>
      </c>
      <c r="Y11">
        <v>4</v>
      </c>
      <c r="Z11">
        <v>25</v>
      </c>
      <c r="AA11">
        <v>15</v>
      </c>
      <c r="AB11">
        <v>10</v>
      </c>
      <c r="AC11">
        <v>55</v>
      </c>
      <c r="AD11">
        <v>3.7</v>
      </c>
      <c r="AE11">
        <v>2.9</v>
      </c>
      <c r="AF11">
        <v>3</v>
      </c>
      <c r="AG11">
        <v>2.1</v>
      </c>
      <c r="AH11">
        <v>1</v>
      </c>
      <c r="AI11">
        <v>0.875</v>
      </c>
      <c r="AJ11">
        <v>0.91666666666666663</v>
      </c>
      <c r="AK11">
        <v>1.2500000000000001E-2</v>
      </c>
      <c r="AL11">
        <v>0</v>
      </c>
      <c r="AM11">
        <v>2.5000000000000001E-2</v>
      </c>
      <c r="AN11">
        <v>0</v>
      </c>
      <c r="AO11">
        <v>2.5000000000000001E-2</v>
      </c>
      <c r="AP11">
        <v>0</v>
      </c>
      <c r="AQ11">
        <v>0</v>
      </c>
      <c r="AR11">
        <v>0</v>
      </c>
      <c r="AS11">
        <v>3.125E-2</v>
      </c>
      <c r="AT11">
        <v>300.85000000000002</v>
      </c>
      <c r="AU11">
        <v>300.96875</v>
      </c>
      <c r="AV11">
        <v>300.375</v>
      </c>
      <c r="AW11">
        <v>10</v>
      </c>
      <c r="AX11">
        <v>6</v>
      </c>
      <c r="AY11">
        <v>1.3333333333333299</v>
      </c>
    </row>
    <row r="12" spans="1:51" x14ac:dyDescent="0.3">
      <c r="A12">
        <v>96</v>
      </c>
      <c r="B12">
        <v>8</v>
      </c>
      <c r="C12">
        <v>2</v>
      </c>
      <c r="D12">
        <v>5</v>
      </c>
      <c r="E12" t="s">
        <v>199</v>
      </c>
      <c r="F12" t="s">
        <v>215</v>
      </c>
      <c r="G12" t="s">
        <v>208</v>
      </c>
      <c r="H12" t="s">
        <v>209</v>
      </c>
      <c r="I12" t="s">
        <v>222</v>
      </c>
      <c r="J12">
        <v>21</v>
      </c>
      <c r="K12" t="s">
        <v>208</v>
      </c>
      <c r="L12" t="s">
        <v>213</v>
      </c>
      <c r="M12" t="s">
        <v>206</v>
      </c>
      <c r="N12" t="s">
        <v>207</v>
      </c>
      <c r="O12">
        <v>24</v>
      </c>
      <c r="P12">
        <v>28</v>
      </c>
      <c r="Q12">
        <v>23</v>
      </c>
      <c r="R12">
        <v>24</v>
      </c>
      <c r="S12">
        <v>38</v>
      </c>
      <c r="T12">
        <v>19</v>
      </c>
      <c r="U12">
        <v>11</v>
      </c>
      <c r="V12">
        <v>8</v>
      </c>
      <c r="W12">
        <v>25</v>
      </c>
      <c r="X12">
        <v>17</v>
      </c>
      <c r="Y12">
        <v>8</v>
      </c>
      <c r="Z12">
        <v>25</v>
      </c>
      <c r="AA12">
        <v>13</v>
      </c>
      <c r="AB12">
        <v>12</v>
      </c>
      <c r="AC12">
        <v>69</v>
      </c>
      <c r="AD12">
        <v>4.4000000000000004</v>
      </c>
      <c r="AE12">
        <v>4.2</v>
      </c>
      <c r="AF12">
        <v>2.1</v>
      </c>
      <c r="AG12">
        <v>1.5</v>
      </c>
      <c r="AH12">
        <v>1</v>
      </c>
      <c r="AI12">
        <v>1</v>
      </c>
      <c r="AJ12">
        <v>1</v>
      </c>
      <c r="AK12">
        <v>1.2500000000000001E-2</v>
      </c>
      <c r="AL12">
        <v>2.5000000000000001E-2</v>
      </c>
      <c r="AM12">
        <v>0</v>
      </c>
      <c r="AN12">
        <v>2.5000000000000001E-2</v>
      </c>
      <c r="AO12">
        <v>0</v>
      </c>
      <c r="AP12">
        <v>3.125E-2</v>
      </c>
      <c r="AQ12">
        <v>0</v>
      </c>
      <c r="AR12">
        <v>0</v>
      </c>
      <c r="AS12">
        <v>0</v>
      </c>
      <c r="AT12">
        <v>327.461538461538</v>
      </c>
      <c r="AU12">
        <v>331.03225806451599</v>
      </c>
      <c r="AV12">
        <v>313.625</v>
      </c>
      <c r="AW12">
        <v>16</v>
      </c>
      <c r="AX12">
        <v>3</v>
      </c>
      <c r="AY12">
        <v>4.3333333333333304</v>
      </c>
    </row>
    <row r="13" spans="1:51" x14ac:dyDescent="0.3">
      <c r="A13">
        <v>93</v>
      </c>
      <c r="B13">
        <v>9</v>
      </c>
      <c r="C13">
        <v>1</v>
      </c>
      <c r="D13">
        <v>9</v>
      </c>
      <c r="E13" t="s">
        <v>214</v>
      </c>
      <c r="F13" t="s">
        <v>215</v>
      </c>
      <c r="G13" t="s">
        <v>218</v>
      </c>
      <c r="H13" t="s">
        <v>209</v>
      </c>
      <c r="I13" t="s">
        <v>222</v>
      </c>
      <c r="J13">
        <v>18</v>
      </c>
      <c r="K13" t="s">
        <v>224</v>
      </c>
      <c r="L13" t="s">
        <v>213</v>
      </c>
      <c r="M13" t="s">
        <v>206</v>
      </c>
      <c r="N13" t="s">
        <v>227</v>
      </c>
      <c r="O13">
        <v>30</v>
      </c>
      <c r="P13">
        <v>28</v>
      </c>
      <c r="Q13">
        <v>28</v>
      </c>
      <c r="R13">
        <v>24</v>
      </c>
      <c r="S13">
        <v>38</v>
      </c>
      <c r="T13">
        <v>18</v>
      </c>
      <c r="U13">
        <v>13</v>
      </c>
      <c r="V13">
        <v>5</v>
      </c>
      <c r="W13">
        <v>22</v>
      </c>
      <c r="X13">
        <v>16</v>
      </c>
      <c r="Y13">
        <v>6</v>
      </c>
      <c r="Z13">
        <v>28</v>
      </c>
      <c r="AA13">
        <v>18</v>
      </c>
      <c r="AB13">
        <v>10</v>
      </c>
      <c r="AC13">
        <v>68</v>
      </c>
      <c r="AD13">
        <v>3.1</v>
      </c>
      <c r="AE13">
        <v>3</v>
      </c>
      <c r="AF13">
        <v>3.2</v>
      </c>
      <c r="AG13">
        <v>3.1</v>
      </c>
      <c r="AH13">
        <v>0</v>
      </c>
      <c r="AI13">
        <v>0.375</v>
      </c>
      <c r="AJ13">
        <v>0.25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365.57499999999999</v>
      </c>
      <c r="AU13">
        <v>351.90625</v>
      </c>
      <c r="AV13">
        <v>420.25</v>
      </c>
      <c r="AW13">
        <v>13</v>
      </c>
      <c r="AX13">
        <v>8</v>
      </c>
      <c r="AY13">
        <v>1.6666666666666701</v>
      </c>
    </row>
    <row r="14" spans="1:51" x14ac:dyDescent="0.3">
      <c r="A14">
        <v>92</v>
      </c>
      <c r="B14">
        <v>9</v>
      </c>
      <c r="C14">
        <v>1</v>
      </c>
      <c r="D14">
        <v>7</v>
      </c>
      <c r="E14" t="s">
        <v>199</v>
      </c>
      <c r="F14" t="s">
        <v>200</v>
      </c>
      <c r="G14" t="s">
        <v>218</v>
      </c>
      <c r="H14" t="s">
        <v>202</v>
      </c>
      <c r="I14" t="s">
        <v>208</v>
      </c>
      <c r="J14">
        <v>19</v>
      </c>
      <c r="K14" t="s">
        <v>204</v>
      </c>
      <c r="L14" t="s">
        <v>205</v>
      </c>
      <c r="M14" t="s">
        <v>206</v>
      </c>
      <c r="N14" t="s">
        <v>208</v>
      </c>
      <c r="O14">
        <v>31</v>
      </c>
      <c r="P14">
        <v>30</v>
      </c>
      <c r="Q14">
        <v>25</v>
      </c>
      <c r="R14">
        <v>13</v>
      </c>
      <c r="S14">
        <v>43</v>
      </c>
      <c r="T14">
        <v>17</v>
      </c>
      <c r="U14">
        <v>10</v>
      </c>
      <c r="V14">
        <v>7</v>
      </c>
      <c r="W14">
        <v>18</v>
      </c>
      <c r="X14">
        <v>14</v>
      </c>
      <c r="Y14">
        <v>4</v>
      </c>
      <c r="Z14">
        <v>22</v>
      </c>
      <c r="AA14">
        <v>14</v>
      </c>
      <c r="AB14">
        <v>8</v>
      </c>
      <c r="AC14">
        <v>57</v>
      </c>
      <c r="AD14">
        <v>4.8</v>
      </c>
      <c r="AE14">
        <v>4.5</v>
      </c>
      <c r="AF14">
        <v>2.9</v>
      </c>
      <c r="AG14">
        <v>2.4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299.14999999999998</v>
      </c>
      <c r="AU14">
        <v>297.09375</v>
      </c>
      <c r="AV14">
        <v>307.375</v>
      </c>
      <c r="AW14">
        <v>17</v>
      </c>
      <c r="AX14">
        <v>4</v>
      </c>
      <c r="AY14">
        <v>4.3333333333333304</v>
      </c>
    </row>
    <row r="15" spans="1:51" x14ac:dyDescent="0.3">
      <c r="A15">
        <v>91</v>
      </c>
      <c r="B15">
        <v>9</v>
      </c>
      <c r="C15">
        <v>2</v>
      </c>
      <c r="D15">
        <v>7</v>
      </c>
      <c r="E15" t="s">
        <v>199</v>
      </c>
      <c r="F15" t="s">
        <v>210</v>
      </c>
      <c r="G15" t="s">
        <v>201</v>
      </c>
      <c r="H15" t="s">
        <v>202</v>
      </c>
      <c r="I15" t="s">
        <v>203</v>
      </c>
      <c r="J15">
        <v>18</v>
      </c>
      <c r="K15" t="s">
        <v>225</v>
      </c>
      <c r="L15" t="s">
        <v>205</v>
      </c>
      <c r="M15" t="s">
        <v>206</v>
      </c>
      <c r="N15" t="s">
        <v>207</v>
      </c>
      <c r="O15">
        <v>31</v>
      </c>
      <c r="P15">
        <v>28</v>
      </c>
      <c r="Q15">
        <v>31</v>
      </c>
      <c r="R15">
        <v>24</v>
      </c>
      <c r="S15">
        <v>30</v>
      </c>
      <c r="T15">
        <v>16</v>
      </c>
      <c r="U15">
        <v>12</v>
      </c>
      <c r="V15">
        <v>4</v>
      </c>
      <c r="W15">
        <v>20</v>
      </c>
      <c r="X15">
        <v>16</v>
      </c>
      <c r="Y15">
        <v>4</v>
      </c>
      <c r="Z15">
        <v>22</v>
      </c>
      <c r="AA15">
        <v>11</v>
      </c>
      <c r="AB15">
        <v>11</v>
      </c>
      <c r="AC15">
        <v>58</v>
      </c>
      <c r="AD15">
        <v>3.2</v>
      </c>
      <c r="AE15">
        <v>2.2999999999999998</v>
      </c>
      <c r="AF15">
        <v>4.0999999999999996</v>
      </c>
      <c r="AG15">
        <v>3.4</v>
      </c>
      <c r="AH15">
        <v>0.75</v>
      </c>
      <c r="AI15">
        <v>1</v>
      </c>
      <c r="AJ15">
        <v>0.91666666666666663</v>
      </c>
      <c r="AK15">
        <v>1.2500000000000001E-2</v>
      </c>
      <c r="AL15">
        <v>0</v>
      </c>
      <c r="AM15">
        <v>2.5000000000000001E-2</v>
      </c>
      <c r="AN15">
        <v>0</v>
      </c>
      <c r="AO15">
        <v>2.5000000000000001E-2</v>
      </c>
      <c r="AP15">
        <v>0</v>
      </c>
      <c r="AQ15">
        <v>0</v>
      </c>
      <c r="AR15">
        <v>0</v>
      </c>
      <c r="AS15">
        <v>3.125E-2</v>
      </c>
      <c r="AT15">
        <v>314.2</v>
      </c>
      <c r="AU15">
        <v>324.03125</v>
      </c>
      <c r="AV15">
        <v>274.875</v>
      </c>
      <c r="AW15">
        <v>11</v>
      </c>
      <c r="AX15">
        <v>2</v>
      </c>
      <c r="AY15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8"/>
  <sheetViews>
    <sheetView topLeftCell="A209" workbookViewId="0">
      <selection activeCell="AG343" sqref="AG343:AI378"/>
    </sheetView>
  </sheetViews>
  <sheetFormatPr defaultRowHeight="14.4" x14ac:dyDescent="0.3"/>
  <cols>
    <col min="1" max="1" width="81.77734375" customWidth="1"/>
    <col min="2" max="2" width="58.109375" customWidth="1"/>
    <col min="3" max="3" width="42.21875" customWidth="1"/>
    <col min="4" max="4" width="69.5546875" customWidth="1"/>
    <col min="5" max="5" width="17.6640625" customWidth="1"/>
    <col min="6" max="6" width="19.88671875" customWidth="1"/>
    <col min="7" max="7" width="27.21875" customWidth="1"/>
    <col min="8" max="8" width="34.5546875" customWidth="1"/>
    <col min="9" max="9" width="25" customWidth="1"/>
    <col min="10" max="10" width="18.5546875" customWidth="1"/>
    <col min="11" max="11" width="31.5546875" customWidth="1"/>
    <col min="12" max="12" width="28.77734375" customWidth="1"/>
    <col min="13" max="13" width="26.88671875" customWidth="1"/>
    <col min="14" max="14" width="35.33203125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166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167</v>
      </c>
    </row>
    <row r="7" spans="1:1" x14ac:dyDescent="0.3">
      <c r="A7" t="s">
        <v>168</v>
      </c>
    </row>
    <row r="8" spans="1:1" x14ac:dyDescent="0.3">
      <c r="A8" t="s">
        <v>169</v>
      </c>
    </row>
    <row r="9" spans="1:1" x14ac:dyDescent="0.3">
      <c r="A9" t="s">
        <v>194</v>
      </c>
    </row>
    <row r="10" spans="1:1" x14ac:dyDescent="0.3">
      <c r="A10" t="s">
        <v>4</v>
      </c>
    </row>
    <row r="11" spans="1:1" x14ac:dyDescent="0.3">
      <c r="A11" t="s">
        <v>5</v>
      </c>
    </row>
    <row r="12" spans="1:1" x14ac:dyDescent="0.3">
      <c r="A12" t="s">
        <v>6</v>
      </c>
    </row>
    <row r="13" spans="1:1" x14ac:dyDescent="0.3">
      <c r="A13" t="s">
        <v>7</v>
      </c>
    </row>
    <row r="14" spans="1:1" x14ac:dyDescent="0.3">
      <c r="A14" t="s">
        <v>8</v>
      </c>
    </row>
    <row r="15" spans="1:1" x14ac:dyDescent="0.3">
      <c r="A15" t="s">
        <v>9</v>
      </c>
    </row>
    <row r="16" spans="1:1" x14ac:dyDescent="0.3">
      <c r="A16" t="s">
        <v>10</v>
      </c>
    </row>
    <row r="17" spans="1:3" x14ac:dyDescent="0.3">
      <c r="A17" t="s">
        <v>11</v>
      </c>
    </row>
    <row r="18" spans="1:3" x14ac:dyDescent="0.3">
      <c r="A18" t="s">
        <v>12</v>
      </c>
    </row>
    <row r="19" spans="1:3" x14ac:dyDescent="0.3">
      <c r="A19" t="s">
        <v>13</v>
      </c>
    </row>
    <row r="24" spans="1:3" x14ac:dyDescent="0.3">
      <c r="A24" s="1" t="s">
        <v>58</v>
      </c>
    </row>
    <row r="25" spans="1:3" x14ac:dyDescent="0.3">
      <c r="A25" t="s">
        <v>14</v>
      </c>
    </row>
    <row r="26" spans="1:3" x14ac:dyDescent="0.3">
      <c r="A26" t="s">
        <v>15</v>
      </c>
      <c r="C26" t="e">
        <f>LOOKUP(B26,{1,2,3,4,5},{5,4,3,2,1})</f>
        <v>#N/A</v>
      </c>
    </row>
    <row r="27" spans="1:3" x14ac:dyDescent="0.3">
      <c r="A27" t="s">
        <v>16</v>
      </c>
    </row>
    <row r="28" spans="1:3" x14ac:dyDescent="0.3">
      <c r="A28" t="s">
        <v>17</v>
      </c>
    </row>
    <row r="29" spans="1:3" x14ac:dyDescent="0.3">
      <c r="A29" t="s">
        <v>18</v>
      </c>
    </row>
    <row r="30" spans="1:3" x14ac:dyDescent="0.3">
      <c r="A30" t="s">
        <v>19</v>
      </c>
      <c r="C30" t="e">
        <f>LOOKUP(B30,{1,2,3,4,5},{5,4,3,2,1})</f>
        <v>#N/A</v>
      </c>
    </row>
    <row r="31" spans="1:3" x14ac:dyDescent="0.3">
      <c r="A31" t="s">
        <v>20</v>
      </c>
    </row>
    <row r="32" spans="1:3" x14ac:dyDescent="0.3">
      <c r="A32" t="s">
        <v>21</v>
      </c>
      <c r="C32" t="e">
        <f>LOOKUP(B32,{1,2,3,4,5},{5,4,3,2,1})</f>
        <v>#N/A</v>
      </c>
    </row>
    <row r="33" spans="1:3" x14ac:dyDescent="0.3">
      <c r="A33" t="s">
        <v>22</v>
      </c>
      <c r="C33" t="e">
        <f>LOOKUP(B33,{1,2,3,4,5},{5,4,3,2,1})</f>
        <v>#N/A</v>
      </c>
    </row>
    <row r="34" spans="1:3" x14ac:dyDescent="0.3">
      <c r="A34" t="s">
        <v>23</v>
      </c>
    </row>
    <row r="35" spans="1:3" x14ac:dyDescent="0.3">
      <c r="A35" t="s">
        <v>24</v>
      </c>
    </row>
    <row r="36" spans="1:3" x14ac:dyDescent="0.3">
      <c r="A36" t="s">
        <v>25</v>
      </c>
      <c r="C36" t="e">
        <f>LOOKUP(B36,{1,2,3,4,5},{5,4,3,2,1})</f>
        <v>#N/A</v>
      </c>
    </row>
    <row r="37" spans="1:3" x14ac:dyDescent="0.3">
      <c r="A37" t="s">
        <v>26</v>
      </c>
    </row>
    <row r="38" spans="1:3" x14ac:dyDescent="0.3">
      <c r="A38" t="s">
        <v>27</v>
      </c>
    </row>
    <row r="39" spans="1:3" x14ac:dyDescent="0.3">
      <c r="A39" t="s">
        <v>28</v>
      </c>
    </row>
    <row r="40" spans="1:3" x14ac:dyDescent="0.3">
      <c r="A40" t="s">
        <v>29</v>
      </c>
    </row>
    <row r="41" spans="1:3" x14ac:dyDescent="0.3">
      <c r="A41" t="s">
        <v>30</v>
      </c>
    </row>
    <row r="42" spans="1:3" x14ac:dyDescent="0.3">
      <c r="A42" t="s">
        <v>31</v>
      </c>
      <c r="C42" t="e">
        <f>LOOKUP(B42,{1,2,3,4,5},{5,4,3,2,1})</f>
        <v>#N/A</v>
      </c>
    </row>
    <row r="43" spans="1:3" x14ac:dyDescent="0.3">
      <c r="A43" t="s">
        <v>32</v>
      </c>
    </row>
    <row r="44" spans="1:3" x14ac:dyDescent="0.3">
      <c r="A44" t="s">
        <v>33</v>
      </c>
    </row>
    <row r="45" spans="1:3" x14ac:dyDescent="0.3">
      <c r="A45" t="s">
        <v>34</v>
      </c>
      <c r="C45" t="e">
        <f>LOOKUP(B45,{1,2,3,4,5},{5,4,3,2,1})</f>
        <v>#N/A</v>
      </c>
    </row>
    <row r="46" spans="1:3" x14ac:dyDescent="0.3">
      <c r="A46" t="s">
        <v>35</v>
      </c>
    </row>
    <row r="47" spans="1:3" x14ac:dyDescent="0.3">
      <c r="A47" t="s">
        <v>36</v>
      </c>
      <c r="C47" t="e">
        <f>LOOKUP(B47,{1,2,3,4,5},{5,4,3,2,1})</f>
        <v>#N/A</v>
      </c>
    </row>
    <row r="48" spans="1:3" x14ac:dyDescent="0.3">
      <c r="A48" t="s">
        <v>37</v>
      </c>
      <c r="C48" t="e">
        <f>LOOKUP(B48,{1,2,3,4,5},{5,4,3,2,1})</f>
        <v>#N/A</v>
      </c>
    </row>
    <row r="49" spans="1:3" x14ac:dyDescent="0.3">
      <c r="A49" t="s">
        <v>38</v>
      </c>
    </row>
    <row r="50" spans="1:3" x14ac:dyDescent="0.3">
      <c r="A50" t="s">
        <v>39</v>
      </c>
    </row>
    <row r="51" spans="1:3" x14ac:dyDescent="0.3">
      <c r="A51" t="s">
        <v>40</v>
      </c>
      <c r="C51" t="e">
        <f>LOOKUP(B51,{1,2,3,4,5},{5,4,3,2,1})</f>
        <v>#N/A</v>
      </c>
    </row>
    <row r="52" spans="1:3" x14ac:dyDescent="0.3">
      <c r="A52" t="s">
        <v>41</v>
      </c>
    </row>
    <row r="53" spans="1:3" x14ac:dyDescent="0.3">
      <c r="A53" t="s">
        <v>42</v>
      </c>
    </row>
    <row r="54" spans="1:3" x14ac:dyDescent="0.3">
      <c r="A54" t="s">
        <v>43</v>
      </c>
    </row>
    <row r="55" spans="1:3" x14ac:dyDescent="0.3">
      <c r="A55" t="s">
        <v>44</v>
      </c>
      <c r="C55" t="e">
        <f>LOOKUP(B55,{1,2,3,4,5},{5,4,3,2,1})</f>
        <v>#N/A</v>
      </c>
    </row>
    <row r="56" spans="1:3" x14ac:dyDescent="0.3">
      <c r="A56" t="s">
        <v>45</v>
      </c>
    </row>
    <row r="57" spans="1:3" x14ac:dyDescent="0.3">
      <c r="A57" t="s">
        <v>46</v>
      </c>
    </row>
    <row r="58" spans="1:3" x14ac:dyDescent="0.3">
      <c r="A58" t="s">
        <v>47</v>
      </c>
      <c r="C58" t="e">
        <f>LOOKUP(B58,{1,2,3,4,5},{5,4,3,2,1})</f>
        <v>#N/A</v>
      </c>
    </row>
    <row r="59" spans="1:3" x14ac:dyDescent="0.3">
      <c r="A59" t="s">
        <v>48</v>
      </c>
      <c r="C59" t="e">
        <f>LOOKUP(B59,{1,2,3,4,5},{5,4,3,2,1})</f>
        <v>#N/A</v>
      </c>
    </row>
    <row r="60" spans="1:3" x14ac:dyDescent="0.3">
      <c r="A60" t="s">
        <v>49</v>
      </c>
    </row>
    <row r="61" spans="1:3" x14ac:dyDescent="0.3">
      <c r="A61" t="s">
        <v>50</v>
      </c>
      <c r="C61" t="e">
        <f>LOOKUP(B61,{1,2,3,4,5},{5,4,3,2,1})</f>
        <v>#N/A</v>
      </c>
    </row>
    <row r="62" spans="1:3" x14ac:dyDescent="0.3">
      <c r="A62" t="s">
        <v>51</v>
      </c>
    </row>
    <row r="63" spans="1:3" x14ac:dyDescent="0.3">
      <c r="A63" t="s">
        <v>52</v>
      </c>
    </row>
    <row r="64" spans="1:3" x14ac:dyDescent="0.3">
      <c r="A64" t="s">
        <v>53</v>
      </c>
    </row>
    <row r="65" spans="1:3" x14ac:dyDescent="0.3">
      <c r="A65" t="s">
        <v>54</v>
      </c>
      <c r="C65" t="e">
        <f>LOOKUP(B65,{1,2,3,4,5},{5,4,3,2,1})</f>
        <v>#N/A</v>
      </c>
    </row>
    <row r="66" spans="1:3" x14ac:dyDescent="0.3">
      <c r="A66" t="s">
        <v>55</v>
      </c>
    </row>
    <row r="67" spans="1:3" x14ac:dyDescent="0.3">
      <c r="A67" t="s">
        <v>56</v>
      </c>
      <c r="C67" t="e">
        <f>LOOKUP(B67,{1,2,3,4,5},{5,4,3,2,1})</f>
        <v>#N/A</v>
      </c>
    </row>
    <row r="68" spans="1:3" x14ac:dyDescent="0.3">
      <c r="A68" t="s">
        <v>57</v>
      </c>
    </row>
    <row r="70" spans="1:3" x14ac:dyDescent="0.3">
      <c r="A70" s="1" t="s">
        <v>59</v>
      </c>
      <c r="B70" t="e">
        <f>SUM(B25,C30,B35,B40,C45,B50,C55,B60)</f>
        <v>#N/A</v>
      </c>
    </row>
    <row r="71" spans="1:3" x14ac:dyDescent="0.3">
      <c r="A71" s="1" t="s">
        <v>60</v>
      </c>
      <c r="B71" t="e">
        <f>SUM(C26,B31,C36,B41,B46,C51,B56,C61,B66)</f>
        <v>#N/A</v>
      </c>
    </row>
    <row r="72" spans="1:3" x14ac:dyDescent="0.3">
      <c r="A72" s="1" t="s">
        <v>61</v>
      </c>
      <c r="B72" t="e">
        <f>SUM(B27,C32,B37,C42,C47,B52,B57,B62,C67)</f>
        <v>#N/A</v>
      </c>
    </row>
    <row r="73" spans="1:3" x14ac:dyDescent="0.3">
      <c r="A73" s="1" t="s">
        <v>62</v>
      </c>
      <c r="B73" t="e">
        <f>SUM(B18,C33,B38,B43,C48,B53,C58,B63)</f>
        <v>#N/A</v>
      </c>
    </row>
    <row r="74" spans="1:3" x14ac:dyDescent="0.3">
      <c r="A74" s="1" t="s">
        <v>63</v>
      </c>
      <c r="B74" t="e">
        <f>SUM(B29,B34,B39,B44,B49,B54,C59,B64,C65,B68)</f>
        <v>#N/A</v>
      </c>
    </row>
    <row r="76" spans="1:3" x14ac:dyDescent="0.3">
      <c r="A76" s="1" t="s">
        <v>64</v>
      </c>
    </row>
    <row r="77" spans="1:3" x14ac:dyDescent="0.3">
      <c r="A77" t="s">
        <v>65</v>
      </c>
      <c r="C77" t="e">
        <f>LOOKUP(B77,{1,2,3,4},{4,3,2,1})</f>
        <v>#N/A</v>
      </c>
    </row>
    <row r="78" spans="1:3" x14ac:dyDescent="0.3">
      <c r="A78" t="s">
        <v>66</v>
      </c>
    </row>
    <row r="79" spans="1:3" x14ac:dyDescent="0.3">
      <c r="A79" t="s">
        <v>67</v>
      </c>
    </row>
    <row r="80" spans="1:3" x14ac:dyDescent="0.3">
      <c r="A80" t="s">
        <v>68</v>
      </c>
    </row>
    <row r="81" spans="1:3" x14ac:dyDescent="0.3">
      <c r="A81" t="s">
        <v>69</v>
      </c>
    </row>
    <row r="82" spans="1:3" x14ac:dyDescent="0.3">
      <c r="A82" t="s">
        <v>70</v>
      </c>
    </row>
    <row r="83" spans="1:3" x14ac:dyDescent="0.3">
      <c r="A83" t="s">
        <v>71</v>
      </c>
      <c r="C83" t="e">
        <f>LOOKUP(B83,{1,2,3,4},{4,3,2,1})</f>
        <v>#N/A</v>
      </c>
    </row>
    <row r="84" spans="1:3" x14ac:dyDescent="0.3">
      <c r="A84" t="s">
        <v>72</v>
      </c>
      <c r="C84" t="e">
        <f>LOOKUP(B84,{1,2,3,4},{4,3,2,1})</f>
        <v>#N/A</v>
      </c>
    </row>
    <row r="85" spans="1:3" x14ac:dyDescent="0.3">
      <c r="A85" t="s">
        <v>73</v>
      </c>
      <c r="C85" t="e">
        <f>LOOKUP(B85,{1,2,3,4},{4,3,2,1})</f>
        <v>#N/A</v>
      </c>
    </row>
    <row r="86" spans="1:3" x14ac:dyDescent="0.3">
      <c r="A86" t="s">
        <v>74</v>
      </c>
      <c r="C86" t="e">
        <f>LOOKUP(B86,{1,2,3,4},{4,3,2,1})</f>
        <v>#N/A</v>
      </c>
    </row>
    <row r="87" spans="1:3" x14ac:dyDescent="0.3">
      <c r="A87" t="s">
        <v>75</v>
      </c>
    </row>
    <row r="88" spans="1:3" x14ac:dyDescent="0.3">
      <c r="A88" t="s">
        <v>76</v>
      </c>
      <c r="C88" t="e">
        <f>LOOKUP(B88,{1,2,3,4},{4,3,2,1})</f>
        <v>#N/A</v>
      </c>
    </row>
    <row r="89" spans="1:3" x14ac:dyDescent="0.3">
      <c r="A89" t="s">
        <v>77</v>
      </c>
      <c r="C89" t="e">
        <f>LOOKUP(B89,{1,2,3,4},{4,3,2,1})</f>
        <v>#N/A</v>
      </c>
    </row>
    <row r="90" spans="1:3" x14ac:dyDescent="0.3">
      <c r="A90" t="s">
        <v>78</v>
      </c>
    </row>
    <row r="91" spans="1:3" x14ac:dyDescent="0.3">
      <c r="A91" t="s">
        <v>79</v>
      </c>
    </row>
    <row r="92" spans="1:3" x14ac:dyDescent="0.3">
      <c r="A92" t="s">
        <v>80</v>
      </c>
    </row>
    <row r="93" spans="1:3" x14ac:dyDescent="0.3">
      <c r="A93" t="s">
        <v>81</v>
      </c>
    </row>
    <row r="94" spans="1:3" x14ac:dyDescent="0.3">
      <c r="A94" t="s">
        <v>82</v>
      </c>
    </row>
    <row r="95" spans="1:3" x14ac:dyDescent="0.3">
      <c r="A95" t="s">
        <v>83</v>
      </c>
    </row>
    <row r="96" spans="1:3" x14ac:dyDescent="0.3">
      <c r="A96" t="s">
        <v>104</v>
      </c>
      <c r="C96" t="e">
        <f>LOOKUP(B96,{1,2,3,4},{4,3,2,1})</f>
        <v>#N/A</v>
      </c>
    </row>
    <row r="97" spans="1:3" x14ac:dyDescent="0.3">
      <c r="A97" t="s">
        <v>84</v>
      </c>
    </row>
    <row r="98" spans="1:3" x14ac:dyDescent="0.3">
      <c r="A98" t="s">
        <v>85</v>
      </c>
    </row>
    <row r="99" spans="1:3" x14ac:dyDescent="0.3">
      <c r="A99" t="s">
        <v>86</v>
      </c>
    </row>
    <row r="100" spans="1:3" x14ac:dyDescent="0.3">
      <c r="A100" t="s">
        <v>87</v>
      </c>
    </row>
    <row r="101" spans="1:3" x14ac:dyDescent="0.3">
      <c r="A101" t="s">
        <v>88</v>
      </c>
    </row>
    <row r="102" spans="1:3" x14ac:dyDescent="0.3">
      <c r="A102" t="s">
        <v>89</v>
      </c>
    </row>
    <row r="103" spans="1:3" x14ac:dyDescent="0.3">
      <c r="A103" t="s">
        <v>90</v>
      </c>
    </row>
    <row r="104" spans="1:3" x14ac:dyDescent="0.3">
      <c r="A104" t="s">
        <v>91</v>
      </c>
    </row>
    <row r="105" spans="1:3" x14ac:dyDescent="0.3">
      <c r="A105" t="s">
        <v>92</v>
      </c>
      <c r="C105" t="e">
        <f>LOOKUP(B105,{1,2,3,4},{4,3,2,1})</f>
        <v>#N/A</v>
      </c>
    </row>
    <row r="106" spans="1:3" x14ac:dyDescent="0.3">
      <c r="A106" t="s">
        <v>93</v>
      </c>
      <c r="C106" t="e">
        <f>LOOKUP(B106,{1,2,3,4},{4,3,2,1})</f>
        <v>#N/A</v>
      </c>
    </row>
    <row r="108" spans="1:3" x14ac:dyDescent="0.3">
      <c r="A108" s="1" t="s">
        <v>102</v>
      </c>
      <c r="B108" t="e">
        <f>SUM(B109,B110)</f>
        <v>#N/A</v>
      </c>
    </row>
    <row r="109" spans="1:3" x14ac:dyDescent="0.3">
      <c r="A109" s="1" t="s">
        <v>94</v>
      </c>
      <c r="B109" t="e">
        <f>SUM(B81,C85,B87,C96,B104)</f>
        <v>#N/A</v>
      </c>
    </row>
    <row r="110" spans="1:3" x14ac:dyDescent="0.3">
      <c r="A110" s="1" t="s">
        <v>95</v>
      </c>
      <c r="B110">
        <f>SUM(B82,B100,B102)</f>
        <v>0</v>
      </c>
    </row>
    <row r="111" spans="1:3" x14ac:dyDescent="0.3">
      <c r="A111" s="1" t="s">
        <v>101</v>
      </c>
      <c r="B111">
        <f>SUM(B112,B113)</f>
        <v>0</v>
      </c>
    </row>
    <row r="112" spans="1:3" x14ac:dyDescent="0.3">
      <c r="A112" s="1" t="s">
        <v>96</v>
      </c>
      <c r="B112">
        <f>SUM(B78,B79,B80,B93,B95,B98,B101)</f>
        <v>0</v>
      </c>
    </row>
    <row r="113" spans="1:3" x14ac:dyDescent="0.3">
      <c r="A113" s="1" t="s">
        <v>97</v>
      </c>
      <c r="B113">
        <f>SUM(B92,B97,B99,C108)</f>
        <v>0</v>
      </c>
    </row>
    <row r="114" spans="1:3" x14ac:dyDescent="0.3">
      <c r="A114" s="1" t="s">
        <v>98</v>
      </c>
      <c r="B114" t="e">
        <f>SUM(B115,B116)</f>
        <v>#N/A</v>
      </c>
    </row>
    <row r="115" spans="1:3" x14ac:dyDescent="0.3">
      <c r="A115" s="1" t="s">
        <v>99</v>
      </c>
      <c r="B115" t="e">
        <f>SUM(C77,C83,C84,C88,C89,B90)</f>
        <v>#N/A</v>
      </c>
    </row>
    <row r="116" spans="1:3" x14ac:dyDescent="0.3">
      <c r="A116" s="1" t="s">
        <v>100</v>
      </c>
      <c r="B116" t="e">
        <f>SUM(C86,C91,B94,B103,C105)</f>
        <v>#N/A</v>
      </c>
    </row>
    <row r="117" spans="1:3" x14ac:dyDescent="0.3">
      <c r="A117" s="1" t="s">
        <v>103</v>
      </c>
      <c r="B117" t="e">
        <f>SUM(B108,B111,B114)</f>
        <v>#N/A</v>
      </c>
    </row>
    <row r="119" spans="1:3" x14ac:dyDescent="0.3">
      <c r="A119" s="1" t="s">
        <v>105</v>
      </c>
    </row>
    <row r="120" spans="1:3" x14ac:dyDescent="0.3">
      <c r="A120" t="s">
        <v>106</v>
      </c>
    </row>
    <row r="121" spans="1:3" x14ac:dyDescent="0.3">
      <c r="A121" t="s">
        <v>107</v>
      </c>
    </row>
    <row r="122" spans="1:3" x14ac:dyDescent="0.3">
      <c r="A122" t="s">
        <v>108</v>
      </c>
    </row>
    <row r="123" spans="1:3" x14ac:dyDescent="0.3">
      <c r="A123" t="s">
        <v>109</v>
      </c>
      <c r="C123" t="e">
        <f>LOOKUP(B123,{1,2,3,4,5},{5,4,3,2,1})</f>
        <v>#N/A</v>
      </c>
    </row>
    <row r="124" spans="1:3" x14ac:dyDescent="0.3">
      <c r="A124" t="s">
        <v>110</v>
      </c>
    </row>
    <row r="125" spans="1:3" x14ac:dyDescent="0.3">
      <c r="A125" t="s">
        <v>111</v>
      </c>
      <c r="C125" t="e">
        <f>LOOKUP(B125,{1,2,3,4,5},{5,4,3,2,1})</f>
        <v>#N/A</v>
      </c>
    </row>
    <row r="126" spans="1:3" x14ac:dyDescent="0.3">
      <c r="A126" t="s">
        <v>112</v>
      </c>
    </row>
    <row r="127" spans="1:3" x14ac:dyDescent="0.3">
      <c r="A127" t="s">
        <v>113</v>
      </c>
      <c r="C127" t="e">
        <f>LOOKUP(B127,{1,2,3,4,5},{5,4,3,2,1})</f>
        <v>#N/A</v>
      </c>
    </row>
    <row r="128" spans="1:3" x14ac:dyDescent="0.3">
      <c r="A128" t="s">
        <v>114</v>
      </c>
      <c r="C128" t="e">
        <f>LOOKUP(B128,{1,2,3,4,5},{5,4,3,2,1})</f>
        <v>#N/A</v>
      </c>
    </row>
    <row r="129" spans="1:3" x14ac:dyDescent="0.3">
      <c r="A129" t="s">
        <v>115</v>
      </c>
      <c r="C129" t="e">
        <f>LOOKUP(B129,{1,2,3,4,5},{5,4,3,2,1})</f>
        <v>#N/A</v>
      </c>
    </row>
    <row r="130" spans="1:3" x14ac:dyDescent="0.3">
      <c r="A130" t="s">
        <v>116</v>
      </c>
    </row>
    <row r="131" spans="1:3" x14ac:dyDescent="0.3">
      <c r="A131" t="s">
        <v>117</v>
      </c>
      <c r="C131" t="e">
        <f>LOOKUP(B131,{1,2,3,4,5},{5,4,3,2,1})</f>
        <v>#N/A</v>
      </c>
    </row>
    <row r="132" spans="1:3" x14ac:dyDescent="0.3">
      <c r="A132" t="s">
        <v>118</v>
      </c>
    </row>
    <row r="133" spans="1:3" x14ac:dyDescent="0.3">
      <c r="A133" t="s">
        <v>119</v>
      </c>
    </row>
    <row r="134" spans="1:3" x14ac:dyDescent="0.3">
      <c r="A134" t="s">
        <v>120</v>
      </c>
      <c r="C134" t="e">
        <f>LOOKUP(B134,{1,2,3,4,5},{5,4,3,2,1})</f>
        <v>#N/A</v>
      </c>
    </row>
    <row r="135" spans="1:3" x14ac:dyDescent="0.3">
      <c r="A135" t="s">
        <v>121</v>
      </c>
      <c r="C135" t="e">
        <f>LOOKUP(B135,{1,2,3,4,5},{5,4,3,2,1})</f>
        <v>#N/A</v>
      </c>
    </row>
    <row r="136" spans="1:3" x14ac:dyDescent="0.3">
      <c r="A136" t="s">
        <v>122</v>
      </c>
    </row>
    <row r="137" spans="1:3" x14ac:dyDescent="0.3">
      <c r="A137" t="s">
        <v>123</v>
      </c>
    </row>
    <row r="138" spans="1:3" x14ac:dyDescent="0.3">
      <c r="A138" t="s">
        <v>124</v>
      </c>
    </row>
    <row r="139" spans="1:3" x14ac:dyDescent="0.3">
      <c r="A139" t="s">
        <v>125</v>
      </c>
    </row>
    <row r="140" spans="1:3" x14ac:dyDescent="0.3">
      <c r="A140" t="s">
        <v>126</v>
      </c>
    </row>
    <row r="141" spans="1:3" x14ac:dyDescent="0.3">
      <c r="A141" t="s">
        <v>127</v>
      </c>
      <c r="C141" t="e">
        <f>LOOKUP(B141,{1,2,3,4,5},{5,4,3,2,1})</f>
        <v>#N/A</v>
      </c>
    </row>
    <row r="142" spans="1:3" x14ac:dyDescent="0.3">
      <c r="A142" t="s">
        <v>128</v>
      </c>
    </row>
    <row r="143" spans="1:3" x14ac:dyDescent="0.3">
      <c r="A143" t="s">
        <v>129</v>
      </c>
    </row>
    <row r="144" spans="1:3" x14ac:dyDescent="0.3">
      <c r="A144" t="s">
        <v>130</v>
      </c>
      <c r="C144" t="e">
        <f>LOOKUP(B144,{1,2,3,4,5},{5,4,3,2,1})</f>
        <v>#N/A</v>
      </c>
    </row>
    <row r="145" spans="1:3" x14ac:dyDescent="0.3">
      <c r="A145" t="s">
        <v>131</v>
      </c>
    </row>
    <row r="146" spans="1:3" x14ac:dyDescent="0.3">
      <c r="A146" t="s">
        <v>132</v>
      </c>
      <c r="C146" t="e">
        <f>LOOKUP(B146,{1,2,3,4,5},{5,4,3,2,1})</f>
        <v>#N/A</v>
      </c>
    </row>
    <row r="147" spans="1:3" x14ac:dyDescent="0.3">
      <c r="A147" t="s">
        <v>133</v>
      </c>
    </row>
    <row r="148" spans="1:3" x14ac:dyDescent="0.3">
      <c r="A148" t="s">
        <v>134</v>
      </c>
      <c r="C148" t="e">
        <f>LOOKUP(B148,{1,2,3,4,5},{5,4,3,2,1})</f>
        <v>#N/A</v>
      </c>
    </row>
    <row r="149" spans="1:3" x14ac:dyDescent="0.3">
      <c r="A149" t="s">
        <v>135</v>
      </c>
    </row>
    <row r="150" spans="1:3" x14ac:dyDescent="0.3">
      <c r="A150" t="s">
        <v>136</v>
      </c>
    </row>
    <row r="151" spans="1:3" x14ac:dyDescent="0.3">
      <c r="A151" t="s">
        <v>137</v>
      </c>
      <c r="C151" t="e">
        <f>LOOKUP(B151,{1,2,3,4,5},{5,4,3,2,1})</f>
        <v>#N/A</v>
      </c>
    </row>
    <row r="152" spans="1:3" x14ac:dyDescent="0.3">
      <c r="A152" t="s">
        <v>138</v>
      </c>
      <c r="C152" t="e">
        <f>LOOKUP(B152,{1,2,3,4,5},{5,4,3,2,1})</f>
        <v>#N/A</v>
      </c>
    </row>
    <row r="153" spans="1:3" x14ac:dyDescent="0.3">
      <c r="A153" t="s">
        <v>139</v>
      </c>
    </row>
    <row r="154" spans="1:3" x14ac:dyDescent="0.3">
      <c r="A154" t="s">
        <v>140</v>
      </c>
      <c r="C154" t="e">
        <f>LOOKUP(B154,{1,2,3,4,5},{5,4,3,2,1})</f>
        <v>#N/A</v>
      </c>
    </row>
    <row r="155" spans="1:3" x14ac:dyDescent="0.3">
      <c r="A155" t="s">
        <v>141</v>
      </c>
      <c r="C155" t="e">
        <f>LOOKUP(B155,{1,2,3,4,5},{5,4,3,2,1})</f>
        <v>#N/A</v>
      </c>
    </row>
    <row r="156" spans="1:3" x14ac:dyDescent="0.3">
      <c r="A156" t="s">
        <v>142</v>
      </c>
      <c r="C156" t="e">
        <f>LOOKUP(B156,{1,2,3,4,5},{5,4,3,2,1})</f>
        <v>#N/A</v>
      </c>
    </row>
    <row r="157" spans="1:3" x14ac:dyDescent="0.3">
      <c r="A157" t="s">
        <v>143</v>
      </c>
      <c r="C157" t="e">
        <f>LOOKUP(B157,{1,2,3,4,5},{5,4,3,2,1})</f>
        <v>#N/A</v>
      </c>
    </row>
    <row r="158" spans="1:3" x14ac:dyDescent="0.3">
      <c r="A158" t="s">
        <v>144</v>
      </c>
      <c r="C158" t="e">
        <f>LOOKUP(B158,{1,2,3,4,5},{5,4,3,2,1})</f>
        <v>#N/A</v>
      </c>
    </row>
    <row r="159" spans="1:3" x14ac:dyDescent="0.3">
      <c r="A159" t="s">
        <v>145</v>
      </c>
    </row>
    <row r="161" spans="1:3" x14ac:dyDescent="0.3">
      <c r="A161" s="1" t="s">
        <v>146</v>
      </c>
      <c r="B161" t="e">
        <f>SUM(B120,C123,C127,B132,B133,B136,C144,C146,B149,C158)</f>
        <v>#N/A</v>
      </c>
      <c r="C161" t="e">
        <f>(B161)/10</f>
        <v>#N/A</v>
      </c>
    </row>
    <row r="162" spans="1:3" x14ac:dyDescent="0.3">
      <c r="A162" s="1" t="s">
        <v>147</v>
      </c>
      <c r="B162" t="e">
        <f>SUM(B121,C125,C129,C135,B139,B145,B147,C151,C152,B159)</f>
        <v>#N/A</v>
      </c>
      <c r="C162" t="e">
        <f t="shared" ref="C162:C164" si="0">(B162)/10</f>
        <v>#N/A</v>
      </c>
    </row>
    <row r="163" spans="1:3" x14ac:dyDescent="0.3">
      <c r="A163" s="1" t="s">
        <v>148</v>
      </c>
      <c r="B163" t="e">
        <f>SUM(B122,B124,B137,B138,B140,B153,C154,C155,C156,C159)</f>
        <v>#N/A</v>
      </c>
      <c r="C163" t="e">
        <f t="shared" si="0"/>
        <v>#N/A</v>
      </c>
    </row>
    <row r="164" spans="1:3" x14ac:dyDescent="0.3">
      <c r="A164" s="1" t="s">
        <v>149</v>
      </c>
      <c r="B164" t="e">
        <f>SUM(B126,C128,B130,C131,C134,C141,B142,B143,C148,C150)</f>
        <v>#N/A</v>
      </c>
      <c r="C164" t="e">
        <f t="shared" si="0"/>
        <v>#N/A</v>
      </c>
    </row>
    <row r="167" spans="1:3" x14ac:dyDescent="0.3">
      <c r="A167" s="1" t="s">
        <v>150</v>
      </c>
    </row>
    <row r="168" spans="1:3" x14ac:dyDescent="0.3">
      <c r="A168" t="s">
        <v>154</v>
      </c>
    </row>
    <row r="169" spans="1:3" x14ac:dyDescent="0.3">
      <c r="A169" t="s">
        <v>155</v>
      </c>
    </row>
    <row r="170" spans="1:3" x14ac:dyDescent="0.3">
      <c r="A170" t="s">
        <v>156</v>
      </c>
    </row>
    <row r="171" spans="1:3" x14ac:dyDescent="0.3">
      <c r="A171" t="s">
        <v>157</v>
      </c>
    </row>
    <row r="172" spans="1:3" x14ac:dyDescent="0.3">
      <c r="A172" t="s">
        <v>158</v>
      </c>
    </row>
    <row r="173" spans="1:3" x14ac:dyDescent="0.3">
      <c r="A173" t="s">
        <v>159</v>
      </c>
    </row>
    <row r="174" spans="1:3" x14ac:dyDescent="0.3">
      <c r="A174" t="s">
        <v>160</v>
      </c>
    </row>
    <row r="175" spans="1:3" x14ac:dyDescent="0.3">
      <c r="A175" t="s">
        <v>161</v>
      </c>
    </row>
    <row r="176" spans="1:3" x14ac:dyDescent="0.3">
      <c r="A176" t="s">
        <v>162</v>
      </c>
    </row>
    <row r="177" spans="1:2" x14ac:dyDescent="0.3">
      <c r="A177" t="s">
        <v>163</v>
      </c>
    </row>
    <row r="178" spans="1:2" x14ac:dyDescent="0.3">
      <c r="A178" t="s">
        <v>164</v>
      </c>
    </row>
    <row r="179" spans="1:2" x14ac:dyDescent="0.3">
      <c r="A179" t="s">
        <v>165</v>
      </c>
    </row>
    <row r="181" spans="1:2" x14ac:dyDescent="0.3">
      <c r="A181" s="1" t="s">
        <v>151</v>
      </c>
      <c r="B181">
        <f>(B168+B169+B170+B171)/4</f>
        <v>0</v>
      </c>
    </row>
    <row r="182" spans="1:2" x14ac:dyDescent="0.3">
      <c r="A182" s="1" t="s">
        <v>152</v>
      </c>
      <c r="B182">
        <f>(B172+B173+B174+B175+B176+B177+B178+B179)/8</f>
        <v>0</v>
      </c>
    </row>
    <row r="183" spans="1:2" x14ac:dyDescent="0.3">
      <c r="A183" s="1" t="s">
        <v>153</v>
      </c>
      <c r="B183">
        <f>(B168+B169+B170+B171+B172+B173+B174+B175+B176+B177+B178+B179)/12</f>
        <v>0</v>
      </c>
    </row>
    <row r="185" spans="1:2" x14ac:dyDescent="0.3">
      <c r="A185" s="1" t="s">
        <v>170</v>
      </c>
    </row>
    <row r="186" spans="1:2" x14ac:dyDescent="0.3">
      <c r="A186" s="2" t="s">
        <v>171</v>
      </c>
    </row>
    <row r="187" spans="1:2" x14ac:dyDescent="0.3">
      <c r="A187" s="2" t="s">
        <v>172</v>
      </c>
    </row>
    <row r="188" spans="1:2" x14ac:dyDescent="0.3">
      <c r="A188" s="2" t="s">
        <v>173</v>
      </c>
    </row>
    <row r="189" spans="1:2" x14ac:dyDescent="0.3">
      <c r="A189" s="2" t="s">
        <v>174</v>
      </c>
    </row>
    <row r="190" spans="1:2" x14ac:dyDescent="0.3">
      <c r="A190" s="2" t="s">
        <v>175</v>
      </c>
    </row>
    <row r="191" spans="1:2" x14ac:dyDescent="0.3">
      <c r="A191" s="2" t="s">
        <v>176</v>
      </c>
    </row>
    <row r="192" spans="1:2" x14ac:dyDescent="0.3">
      <c r="A192" s="2" t="s">
        <v>177</v>
      </c>
    </row>
    <row r="193" spans="1:1" x14ac:dyDescent="0.3">
      <c r="A193" s="2" t="s">
        <v>178</v>
      </c>
    </row>
    <row r="194" spans="1:1" x14ac:dyDescent="0.3">
      <c r="A194" s="2" t="s">
        <v>179</v>
      </c>
    </row>
    <row r="195" spans="1:1" x14ac:dyDescent="0.3">
      <c r="A195" s="2" t="s">
        <v>180</v>
      </c>
    </row>
    <row r="196" spans="1:1" x14ac:dyDescent="0.3">
      <c r="A196" s="2" t="s">
        <v>181</v>
      </c>
    </row>
    <row r="197" spans="1:1" x14ac:dyDescent="0.3">
      <c r="A197" s="2" t="s">
        <v>182</v>
      </c>
    </row>
    <row r="198" spans="1:1" x14ac:dyDescent="0.3">
      <c r="A198" s="2" t="s">
        <v>183</v>
      </c>
    </row>
    <row r="199" spans="1:1" x14ac:dyDescent="0.3">
      <c r="A199" s="2" t="s">
        <v>184</v>
      </c>
    </row>
    <row r="200" spans="1:1" x14ac:dyDescent="0.3">
      <c r="A200" s="2" t="s">
        <v>185</v>
      </c>
    </row>
    <row r="201" spans="1:1" x14ac:dyDescent="0.3">
      <c r="A201" s="2" t="s">
        <v>186</v>
      </c>
    </row>
    <row r="202" spans="1:1" x14ac:dyDescent="0.3">
      <c r="A202" s="2" t="s">
        <v>187</v>
      </c>
    </row>
    <row r="203" spans="1:1" x14ac:dyDescent="0.3">
      <c r="A203" s="2" t="s">
        <v>188</v>
      </c>
    </row>
    <row r="204" spans="1:1" x14ac:dyDescent="0.3">
      <c r="A204" s="2" t="s">
        <v>189</v>
      </c>
    </row>
    <row r="233" spans="1:1" x14ac:dyDescent="0.3">
      <c r="A233" s="1" t="s">
        <v>190</v>
      </c>
    </row>
    <row r="234" spans="1:1" x14ac:dyDescent="0.3">
      <c r="A234" s="2" t="s">
        <v>171</v>
      </c>
    </row>
    <row r="235" spans="1:1" x14ac:dyDescent="0.3">
      <c r="A235" s="2" t="s">
        <v>172</v>
      </c>
    </row>
    <row r="236" spans="1:1" x14ac:dyDescent="0.3">
      <c r="A236" t="s">
        <v>173</v>
      </c>
    </row>
    <row r="237" spans="1:1" x14ac:dyDescent="0.3">
      <c r="A237" s="2" t="s">
        <v>174</v>
      </c>
    </row>
    <row r="238" spans="1:1" x14ac:dyDescent="0.3">
      <c r="A238" s="2" t="s">
        <v>175</v>
      </c>
    </row>
    <row r="239" spans="1:1" x14ac:dyDescent="0.3">
      <c r="A239" s="2" t="s">
        <v>176</v>
      </c>
    </row>
    <row r="240" spans="1:1" x14ac:dyDescent="0.3">
      <c r="A240" s="2" t="s">
        <v>177</v>
      </c>
    </row>
    <row r="241" spans="1:1" x14ac:dyDescent="0.3">
      <c r="A241" s="2" t="s">
        <v>191</v>
      </c>
    </row>
    <row r="242" spans="1:1" x14ac:dyDescent="0.3">
      <c r="A242" s="2" t="s">
        <v>192</v>
      </c>
    </row>
    <row r="243" spans="1:1" x14ac:dyDescent="0.3">
      <c r="A243" s="2" t="s">
        <v>193</v>
      </c>
    </row>
    <row r="260" spans="1:30" x14ac:dyDescent="0.3">
      <c r="A260">
        <v>106</v>
      </c>
      <c r="B260">
        <v>462</v>
      </c>
      <c r="C260">
        <v>570</v>
      </c>
      <c r="D260">
        <v>9</v>
      </c>
      <c r="E260">
        <v>0.1</v>
      </c>
      <c r="F260" t="s">
        <v>277</v>
      </c>
      <c r="G260" t="s">
        <v>278</v>
      </c>
      <c r="H260" t="s">
        <v>278</v>
      </c>
      <c r="I260" t="s">
        <v>279</v>
      </c>
      <c r="J260" t="s">
        <v>278</v>
      </c>
      <c r="K260" t="s">
        <v>278</v>
      </c>
      <c r="L260">
        <v>2</v>
      </c>
      <c r="M260">
        <v>2</v>
      </c>
      <c r="N260">
        <v>10</v>
      </c>
      <c r="O260">
        <v>100</v>
      </c>
      <c r="P260">
        <v>20</v>
      </c>
      <c r="Q260">
        <v>50</v>
      </c>
      <c r="S260" t="b">
        <f>(B260=500)</f>
        <v>0</v>
      </c>
      <c r="T260" t="b">
        <f>(C260=500)</f>
        <v>0</v>
      </c>
      <c r="U260" t="b">
        <f>(D260=10)</f>
        <v>0</v>
      </c>
      <c r="V260" t="b">
        <f>(E260=0.1)</f>
        <v>1</v>
      </c>
      <c r="W260" t="b">
        <f>(H260=1)</f>
        <v>0</v>
      </c>
      <c r="X260" t="b">
        <f>(J260=1)</f>
        <v>0</v>
      </c>
      <c r="Y260" t="b">
        <f>(L260=2)</f>
        <v>1</v>
      </c>
      <c r="Z260" t="b">
        <f>(M260=2)</f>
        <v>1</v>
      </c>
      <c r="AA260" t="b">
        <f>(N260=10)</f>
        <v>1</v>
      </c>
      <c r="AB260" t="b">
        <f>(O260=100)</f>
        <v>1</v>
      </c>
      <c r="AC260" t="b">
        <f>(P260=20)</f>
        <v>1</v>
      </c>
      <c r="AD260" t="b">
        <f>(Q260=5)</f>
        <v>0</v>
      </c>
    </row>
    <row r="261" spans="1:30" x14ac:dyDescent="0.3">
      <c r="A261">
        <v>107</v>
      </c>
      <c r="B261">
        <v>500</v>
      </c>
      <c r="C261">
        <v>800</v>
      </c>
      <c r="D261">
        <v>750</v>
      </c>
      <c r="E261">
        <v>10</v>
      </c>
      <c r="F261" t="s">
        <v>277</v>
      </c>
      <c r="G261" t="s">
        <v>278</v>
      </c>
      <c r="H261" t="s">
        <v>278</v>
      </c>
      <c r="I261" t="s">
        <v>278</v>
      </c>
      <c r="J261">
        <v>1</v>
      </c>
      <c r="K261" t="s">
        <v>278</v>
      </c>
      <c r="L261">
        <v>20</v>
      </c>
      <c r="M261">
        <v>2</v>
      </c>
      <c r="N261">
        <v>10</v>
      </c>
      <c r="O261">
        <v>100</v>
      </c>
      <c r="P261">
        <v>20</v>
      </c>
      <c r="Q261">
        <v>2000</v>
      </c>
      <c r="S261" t="b">
        <f t="shared" ref="S261:S318" si="1">(B261=500)</f>
        <v>1</v>
      </c>
      <c r="T261" t="b">
        <f t="shared" ref="T261:T318" si="2">(C261=500)</f>
        <v>0</v>
      </c>
      <c r="U261" t="b">
        <f t="shared" ref="U261:U318" si="3">(D261=10)</f>
        <v>0</v>
      </c>
      <c r="V261" t="b">
        <f t="shared" ref="V261:V318" si="4">(E261=0.1)</f>
        <v>0</v>
      </c>
      <c r="W261" t="b">
        <f t="shared" ref="W261:W318" si="5">(H261=1)</f>
        <v>0</v>
      </c>
      <c r="X261" t="b">
        <f t="shared" ref="X261:X318" si="6">(J261=1)</f>
        <v>1</v>
      </c>
      <c r="Y261" t="b">
        <f t="shared" ref="Y261:Y318" si="7">(L261=2)</f>
        <v>0</v>
      </c>
      <c r="Z261" t="b">
        <f t="shared" ref="Z261:Z318" si="8">(M261=2)</f>
        <v>1</v>
      </c>
      <c r="AA261" t="b">
        <f t="shared" ref="AA261:AA318" si="9">(N261=10)</f>
        <v>1</v>
      </c>
      <c r="AB261" t="b">
        <f t="shared" ref="AB261:AB318" si="10">(O261=100)</f>
        <v>1</v>
      </c>
      <c r="AC261" t="b">
        <f t="shared" ref="AC261:AC318" si="11">(P261=20)</f>
        <v>1</v>
      </c>
      <c r="AD261" t="b">
        <f t="shared" ref="AD261:AD318" si="12">(Q261=5)</f>
        <v>0</v>
      </c>
    </row>
    <row r="262" spans="1:30" x14ac:dyDescent="0.3">
      <c r="A262">
        <v>108</v>
      </c>
      <c r="B262">
        <v>500</v>
      </c>
      <c r="C262">
        <v>460</v>
      </c>
      <c r="D262">
        <v>100</v>
      </c>
      <c r="E262">
        <v>10</v>
      </c>
      <c r="F262" t="s">
        <v>277</v>
      </c>
      <c r="G262" t="s">
        <v>278</v>
      </c>
      <c r="H262" t="s">
        <v>278</v>
      </c>
      <c r="I262" t="s">
        <v>278</v>
      </c>
      <c r="J262" t="s">
        <v>278</v>
      </c>
      <c r="K262" t="s">
        <v>280</v>
      </c>
      <c r="L262">
        <v>10</v>
      </c>
      <c r="M262">
        <v>10</v>
      </c>
      <c r="N262">
        <v>10</v>
      </c>
      <c r="O262">
        <v>10</v>
      </c>
      <c r="P262">
        <v>20</v>
      </c>
      <c r="Q262">
        <v>5</v>
      </c>
      <c r="S262" t="b">
        <f t="shared" si="1"/>
        <v>1</v>
      </c>
      <c r="T262" t="b">
        <f t="shared" si="2"/>
        <v>0</v>
      </c>
      <c r="U262" t="b">
        <f t="shared" si="3"/>
        <v>0</v>
      </c>
      <c r="V262" t="b">
        <f t="shared" si="4"/>
        <v>0</v>
      </c>
      <c r="W262" t="b">
        <f t="shared" si="5"/>
        <v>0</v>
      </c>
      <c r="X262" t="b">
        <f t="shared" si="6"/>
        <v>0</v>
      </c>
      <c r="Y262" t="b">
        <f t="shared" si="7"/>
        <v>0</v>
      </c>
      <c r="Z262" t="b">
        <f t="shared" si="8"/>
        <v>0</v>
      </c>
      <c r="AA262" t="b">
        <f t="shared" si="9"/>
        <v>1</v>
      </c>
      <c r="AB262" t="b">
        <f t="shared" si="10"/>
        <v>0</v>
      </c>
      <c r="AC262" t="b">
        <f t="shared" si="11"/>
        <v>1</v>
      </c>
      <c r="AD262" t="b">
        <f t="shared" si="12"/>
        <v>1</v>
      </c>
    </row>
    <row r="263" spans="1:30" x14ac:dyDescent="0.3">
      <c r="A263">
        <v>109</v>
      </c>
      <c r="B263">
        <v>500</v>
      </c>
      <c r="C263">
        <v>500</v>
      </c>
      <c r="D263">
        <v>1</v>
      </c>
      <c r="E263">
        <v>1</v>
      </c>
      <c r="F263" t="s">
        <v>278</v>
      </c>
      <c r="G263" t="s">
        <v>278</v>
      </c>
      <c r="H263">
        <v>1</v>
      </c>
      <c r="I263" t="s">
        <v>278</v>
      </c>
      <c r="J263">
        <v>1</v>
      </c>
      <c r="K263" t="s">
        <v>278</v>
      </c>
      <c r="L263">
        <v>20</v>
      </c>
      <c r="M263">
        <v>20</v>
      </c>
      <c r="N263">
        <v>10</v>
      </c>
      <c r="O263">
        <v>100</v>
      </c>
      <c r="P263">
        <v>29</v>
      </c>
      <c r="Q263">
        <v>10</v>
      </c>
      <c r="S263" t="b">
        <f t="shared" si="1"/>
        <v>1</v>
      </c>
      <c r="T263" t="b">
        <f t="shared" si="2"/>
        <v>1</v>
      </c>
      <c r="U263" t="b">
        <f t="shared" si="3"/>
        <v>0</v>
      </c>
      <c r="V263" t="b">
        <f t="shared" si="4"/>
        <v>0</v>
      </c>
      <c r="W263" t="b">
        <f t="shared" si="5"/>
        <v>1</v>
      </c>
      <c r="X263" t="b">
        <f t="shared" si="6"/>
        <v>1</v>
      </c>
      <c r="Y263" t="b">
        <f t="shared" si="7"/>
        <v>0</v>
      </c>
      <c r="Z263" t="b">
        <f t="shared" si="8"/>
        <v>0</v>
      </c>
      <c r="AA263" t="b">
        <f t="shared" si="9"/>
        <v>1</v>
      </c>
      <c r="AB263" t="b">
        <f t="shared" si="10"/>
        <v>1</v>
      </c>
      <c r="AC263" t="b">
        <f t="shared" si="11"/>
        <v>0</v>
      </c>
      <c r="AD263" t="b">
        <f t="shared" si="12"/>
        <v>0</v>
      </c>
    </row>
    <row r="264" spans="1:30" x14ac:dyDescent="0.3">
      <c r="A264">
        <v>110</v>
      </c>
      <c r="B264">
        <v>500</v>
      </c>
      <c r="C264">
        <v>4</v>
      </c>
      <c r="D264">
        <v>100</v>
      </c>
      <c r="E264">
        <v>10</v>
      </c>
      <c r="F264" t="s">
        <v>277</v>
      </c>
      <c r="G264" t="s">
        <v>278</v>
      </c>
      <c r="H264" t="s">
        <v>278</v>
      </c>
      <c r="I264" t="s">
        <v>278</v>
      </c>
      <c r="J264" t="s">
        <v>278</v>
      </c>
      <c r="K264" t="s">
        <v>280</v>
      </c>
      <c r="L264">
        <v>2</v>
      </c>
      <c r="M264">
        <v>2</v>
      </c>
      <c r="N264">
        <v>10</v>
      </c>
      <c r="O264">
        <v>100</v>
      </c>
      <c r="P264">
        <v>20</v>
      </c>
      <c r="Q264">
        <v>50</v>
      </c>
      <c r="S264" t="b">
        <f t="shared" si="1"/>
        <v>1</v>
      </c>
      <c r="T264" t="b">
        <f t="shared" si="2"/>
        <v>0</v>
      </c>
      <c r="U264" t="b">
        <f t="shared" si="3"/>
        <v>0</v>
      </c>
      <c r="V264" t="b">
        <f t="shared" si="4"/>
        <v>0</v>
      </c>
      <c r="W264" t="b">
        <f t="shared" si="5"/>
        <v>0</v>
      </c>
      <c r="X264" t="b">
        <f t="shared" si="6"/>
        <v>0</v>
      </c>
      <c r="Y264" t="b">
        <f t="shared" si="7"/>
        <v>1</v>
      </c>
      <c r="Z264" t="b">
        <f t="shared" si="8"/>
        <v>1</v>
      </c>
      <c r="AA264" t="b">
        <f t="shared" si="9"/>
        <v>1</v>
      </c>
      <c r="AB264" t="b">
        <f t="shared" si="10"/>
        <v>1</v>
      </c>
      <c r="AC264" t="b">
        <f t="shared" si="11"/>
        <v>1</v>
      </c>
      <c r="AD264" t="b">
        <f t="shared" si="12"/>
        <v>0</v>
      </c>
    </row>
    <row r="265" spans="1:30" x14ac:dyDescent="0.3">
      <c r="A265">
        <v>111</v>
      </c>
      <c r="B265">
        <v>450</v>
      </c>
      <c r="C265">
        <v>400</v>
      </c>
      <c r="D265">
        <v>300</v>
      </c>
      <c r="E265">
        <v>10</v>
      </c>
      <c r="F265" t="s">
        <v>278</v>
      </c>
      <c r="G265" t="s">
        <v>278</v>
      </c>
      <c r="H265">
        <v>1</v>
      </c>
      <c r="I265" t="s">
        <v>278</v>
      </c>
      <c r="J265">
        <v>1</v>
      </c>
      <c r="K265" t="s">
        <v>278</v>
      </c>
      <c r="L265">
        <v>2</v>
      </c>
      <c r="M265">
        <v>2</v>
      </c>
      <c r="N265">
        <v>6</v>
      </c>
      <c r="O265">
        <v>10</v>
      </c>
      <c r="P265">
        <v>5</v>
      </c>
      <c r="Q265">
        <v>100</v>
      </c>
      <c r="S265" t="b">
        <f t="shared" si="1"/>
        <v>0</v>
      </c>
      <c r="T265" t="b">
        <f t="shared" si="2"/>
        <v>0</v>
      </c>
      <c r="U265" t="b">
        <f t="shared" si="3"/>
        <v>0</v>
      </c>
      <c r="V265" t="b">
        <f t="shared" si="4"/>
        <v>0</v>
      </c>
      <c r="W265" t="b">
        <f t="shared" si="5"/>
        <v>1</v>
      </c>
      <c r="X265" t="b">
        <f t="shared" si="6"/>
        <v>1</v>
      </c>
      <c r="Y265" t="b">
        <f t="shared" si="7"/>
        <v>1</v>
      </c>
      <c r="Z265" t="b">
        <f t="shared" si="8"/>
        <v>1</v>
      </c>
      <c r="AA265" t="b">
        <f t="shared" si="9"/>
        <v>0</v>
      </c>
      <c r="AB265" t="b">
        <f t="shared" si="10"/>
        <v>0</v>
      </c>
      <c r="AC265" t="b">
        <f t="shared" si="11"/>
        <v>0</v>
      </c>
      <c r="AD265" t="b">
        <f t="shared" si="12"/>
        <v>0</v>
      </c>
    </row>
    <row r="266" spans="1:30" x14ac:dyDescent="0.3">
      <c r="A266">
        <v>112</v>
      </c>
      <c r="B266">
        <v>500</v>
      </c>
      <c r="C266">
        <v>500</v>
      </c>
      <c r="D266">
        <v>10</v>
      </c>
      <c r="E266">
        <v>0.1</v>
      </c>
      <c r="F266" t="s">
        <v>278</v>
      </c>
      <c r="G266" t="s">
        <v>278</v>
      </c>
      <c r="H266">
        <v>1</v>
      </c>
      <c r="I266" t="s">
        <v>278</v>
      </c>
      <c r="J266">
        <v>1</v>
      </c>
      <c r="K266" t="s">
        <v>278</v>
      </c>
      <c r="L266">
        <v>2</v>
      </c>
      <c r="M266">
        <v>2</v>
      </c>
      <c r="N266">
        <v>10</v>
      </c>
      <c r="O266">
        <v>100</v>
      </c>
      <c r="P266">
        <v>20</v>
      </c>
      <c r="Q266">
        <v>2</v>
      </c>
      <c r="S266" t="b">
        <f t="shared" si="1"/>
        <v>1</v>
      </c>
      <c r="T266" t="b">
        <f t="shared" si="2"/>
        <v>1</v>
      </c>
      <c r="U266" t="b">
        <f t="shared" si="3"/>
        <v>1</v>
      </c>
      <c r="V266" t="b">
        <f t="shared" si="4"/>
        <v>1</v>
      </c>
      <c r="W266" t="b">
        <f t="shared" si="5"/>
        <v>1</v>
      </c>
      <c r="X266" t="b">
        <f t="shared" si="6"/>
        <v>1</v>
      </c>
      <c r="Y266" t="b">
        <f t="shared" si="7"/>
        <v>1</v>
      </c>
      <c r="Z266" t="b">
        <f t="shared" si="8"/>
        <v>1</v>
      </c>
      <c r="AA266" t="b">
        <f t="shared" si="9"/>
        <v>1</v>
      </c>
      <c r="AB266" t="b">
        <f t="shared" si="10"/>
        <v>1</v>
      </c>
      <c r="AC266" t="b">
        <f t="shared" si="11"/>
        <v>1</v>
      </c>
      <c r="AD266" t="b">
        <f t="shared" si="12"/>
        <v>0</v>
      </c>
    </row>
    <row r="267" spans="1:30" x14ac:dyDescent="0.3">
      <c r="A267">
        <v>113</v>
      </c>
      <c r="B267">
        <v>500</v>
      </c>
      <c r="C267">
        <v>500</v>
      </c>
      <c r="D267">
        <v>10</v>
      </c>
      <c r="E267">
        <v>1E-3</v>
      </c>
      <c r="F267" t="s">
        <v>278</v>
      </c>
      <c r="G267" t="s">
        <v>278</v>
      </c>
      <c r="H267">
        <v>1</v>
      </c>
      <c r="I267" t="s">
        <v>278</v>
      </c>
      <c r="J267">
        <v>1</v>
      </c>
      <c r="K267" t="s">
        <v>278</v>
      </c>
      <c r="L267">
        <v>2</v>
      </c>
      <c r="M267">
        <v>2</v>
      </c>
      <c r="N267">
        <v>10</v>
      </c>
      <c r="O267">
        <v>100</v>
      </c>
      <c r="P267">
        <v>20</v>
      </c>
      <c r="Q267">
        <v>5</v>
      </c>
      <c r="S267" t="b">
        <f t="shared" si="1"/>
        <v>1</v>
      </c>
      <c r="T267" t="b">
        <f t="shared" si="2"/>
        <v>1</v>
      </c>
      <c r="U267" t="b">
        <f t="shared" si="3"/>
        <v>1</v>
      </c>
      <c r="V267" t="b">
        <f t="shared" si="4"/>
        <v>0</v>
      </c>
      <c r="W267" t="b">
        <f t="shared" si="5"/>
        <v>1</v>
      </c>
      <c r="X267" t="b">
        <f t="shared" si="6"/>
        <v>1</v>
      </c>
      <c r="Y267" t="b">
        <f t="shared" si="7"/>
        <v>1</v>
      </c>
      <c r="Z267" t="b">
        <f t="shared" si="8"/>
        <v>1</v>
      </c>
      <c r="AA267" t="b">
        <f t="shared" si="9"/>
        <v>1</v>
      </c>
      <c r="AB267" t="b">
        <f t="shared" si="10"/>
        <v>1</v>
      </c>
      <c r="AC267" t="b">
        <f t="shared" si="11"/>
        <v>1</v>
      </c>
      <c r="AD267" t="b">
        <f t="shared" si="12"/>
        <v>1</v>
      </c>
    </row>
    <row r="268" spans="1:30" x14ac:dyDescent="0.3">
      <c r="A268">
        <v>114</v>
      </c>
      <c r="B268">
        <v>500</v>
      </c>
      <c r="C268">
        <v>500</v>
      </c>
      <c r="D268">
        <v>10</v>
      </c>
      <c r="E268">
        <v>0.1</v>
      </c>
      <c r="F268" t="s">
        <v>278</v>
      </c>
      <c r="G268" t="s">
        <v>278</v>
      </c>
      <c r="H268">
        <v>1</v>
      </c>
      <c r="I268" t="s">
        <v>278</v>
      </c>
      <c r="J268">
        <v>1</v>
      </c>
      <c r="K268" t="s">
        <v>278</v>
      </c>
      <c r="L268">
        <v>2</v>
      </c>
      <c r="M268">
        <v>1</v>
      </c>
      <c r="N268">
        <v>10</v>
      </c>
      <c r="O268">
        <v>100</v>
      </c>
      <c r="P268">
        <v>20</v>
      </c>
      <c r="Q268">
        <v>2</v>
      </c>
      <c r="S268" t="b">
        <f t="shared" si="1"/>
        <v>1</v>
      </c>
      <c r="T268" t="b">
        <f t="shared" si="2"/>
        <v>1</v>
      </c>
      <c r="U268" t="b">
        <f t="shared" si="3"/>
        <v>1</v>
      </c>
      <c r="V268" t="b">
        <f t="shared" si="4"/>
        <v>1</v>
      </c>
      <c r="W268" t="b">
        <f t="shared" si="5"/>
        <v>1</v>
      </c>
      <c r="X268" t="b">
        <f t="shared" si="6"/>
        <v>1</v>
      </c>
      <c r="Y268" t="b">
        <f t="shared" si="7"/>
        <v>1</v>
      </c>
      <c r="Z268" t="b">
        <f t="shared" si="8"/>
        <v>0</v>
      </c>
      <c r="AA268" t="b">
        <f t="shared" si="9"/>
        <v>1</v>
      </c>
      <c r="AB268" t="b">
        <f t="shared" si="10"/>
        <v>1</v>
      </c>
      <c r="AC268" t="b">
        <f t="shared" si="11"/>
        <v>1</v>
      </c>
      <c r="AD268" t="b">
        <f t="shared" si="12"/>
        <v>0</v>
      </c>
    </row>
    <row r="269" spans="1:30" x14ac:dyDescent="0.3">
      <c r="A269">
        <v>115</v>
      </c>
      <c r="B269">
        <v>388</v>
      </c>
      <c r="C269">
        <v>688</v>
      </c>
      <c r="D269">
        <v>261</v>
      </c>
      <c r="E269">
        <v>0.1</v>
      </c>
      <c r="F269" t="s">
        <v>277</v>
      </c>
      <c r="G269" t="s">
        <v>278</v>
      </c>
      <c r="H269" t="s">
        <v>278</v>
      </c>
      <c r="I269" t="s">
        <v>279</v>
      </c>
      <c r="J269" t="s">
        <v>278</v>
      </c>
      <c r="K269" t="s">
        <v>278</v>
      </c>
      <c r="L269">
        <v>2</v>
      </c>
      <c r="M269">
        <v>2</v>
      </c>
      <c r="N269">
        <v>10</v>
      </c>
      <c r="O269">
        <v>100</v>
      </c>
      <c r="P269">
        <v>20</v>
      </c>
      <c r="Q269">
        <v>5.0000000000000001E-3</v>
      </c>
      <c r="S269" t="b">
        <f t="shared" si="1"/>
        <v>0</v>
      </c>
      <c r="T269" t="b">
        <f t="shared" si="2"/>
        <v>0</v>
      </c>
      <c r="U269" t="b">
        <f t="shared" si="3"/>
        <v>0</v>
      </c>
      <c r="V269" t="b">
        <f t="shared" si="4"/>
        <v>1</v>
      </c>
      <c r="W269" t="b">
        <f t="shared" si="5"/>
        <v>0</v>
      </c>
      <c r="X269" t="b">
        <f t="shared" si="6"/>
        <v>0</v>
      </c>
      <c r="Y269" t="b">
        <f t="shared" si="7"/>
        <v>1</v>
      </c>
      <c r="Z269" t="b">
        <f t="shared" si="8"/>
        <v>1</v>
      </c>
      <c r="AA269" t="b">
        <f t="shared" si="9"/>
        <v>1</v>
      </c>
      <c r="AB269" t="b">
        <f t="shared" si="10"/>
        <v>1</v>
      </c>
      <c r="AC269" t="b">
        <f t="shared" si="11"/>
        <v>1</v>
      </c>
      <c r="AD269" t="b">
        <f t="shared" si="12"/>
        <v>0</v>
      </c>
    </row>
    <row r="270" spans="1:30" x14ac:dyDescent="0.3">
      <c r="A270">
        <v>116</v>
      </c>
      <c r="B270">
        <v>500</v>
      </c>
      <c r="C270">
        <v>500</v>
      </c>
      <c r="D270">
        <v>10</v>
      </c>
      <c r="E270">
        <v>0.1</v>
      </c>
      <c r="F270" t="s">
        <v>278</v>
      </c>
      <c r="G270" t="s">
        <v>278</v>
      </c>
      <c r="H270">
        <v>1</v>
      </c>
      <c r="I270" t="s">
        <v>278</v>
      </c>
      <c r="J270">
        <v>1</v>
      </c>
      <c r="K270" t="s">
        <v>278</v>
      </c>
      <c r="L270">
        <v>2</v>
      </c>
      <c r="M270">
        <v>2</v>
      </c>
      <c r="N270">
        <v>10</v>
      </c>
      <c r="O270">
        <v>100</v>
      </c>
      <c r="P270">
        <v>20</v>
      </c>
      <c r="Q270">
        <v>5</v>
      </c>
      <c r="S270" t="b">
        <f t="shared" si="1"/>
        <v>1</v>
      </c>
      <c r="T270" t="b">
        <f t="shared" si="2"/>
        <v>1</v>
      </c>
      <c r="U270" t="b">
        <f t="shared" si="3"/>
        <v>1</v>
      </c>
      <c r="V270" t="b">
        <f t="shared" si="4"/>
        <v>1</v>
      </c>
      <c r="W270" t="b">
        <f t="shared" si="5"/>
        <v>1</v>
      </c>
      <c r="X270" t="b">
        <f t="shared" si="6"/>
        <v>1</v>
      </c>
      <c r="Y270" t="b">
        <f t="shared" si="7"/>
        <v>1</v>
      </c>
      <c r="Z270" t="b">
        <f t="shared" si="8"/>
        <v>1</v>
      </c>
      <c r="AA270" t="b">
        <f t="shared" si="9"/>
        <v>1</v>
      </c>
      <c r="AB270" t="b">
        <f t="shared" si="10"/>
        <v>1</v>
      </c>
      <c r="AC270" t="b">
        <f t="shared" si="11"/>
        <v>1</v>
      </c>
      <c r="AD270" t="b">
        <f t="shared" si="12"/>
        <v>1</v>
      </c>
    </row>
    <row r="271" spans="1:30" x14ac:dyDescent="0.3">
      <c r="A271">
        <v>117</v>
      </c>
      <c r="B271">
        <v>500</v>
      </c>
      <c r="C271">
        <v>500</v>
      </c>
      <c r="D271">
        <v>100</v>
      </c>
      <c r="E271">
        <v>10</v>
      </c>
      <c r="F271" t="s">
        <v>278</v>
      </c>
      <c r="G271" t="s">
        <v>278</v>
      </c>
      <c r="H271">
        <v>1</v>
      </c>
      <c r="I271" t="s">
        <v>278</v>
      </c>
      <c r="J271">
        <v>1</v>
      </c>
      <c r="K271" t="s">
        <v>278</v>
      </c>
      <c r="L271">
        <v>20</v>
      </c>
      <c r="M271">
        <v>20</v>
      </c>
      <c r="N271">
        <v>1</v>
      </c>
      <c r="O271">
        <v>1</v>
      </c>
      <c r="P271">
        <v>2</v>
      </c>
      <c r="Q271">
        <v>100</v>
      </c>
      <c r="S271" t="b">
        <f t="shared" si="1"/>
        <v>1</v>
      </c>
      <c r="T271" t="b">
        <f t="shared" si="2"/>
        <v>1</v>
      </c>
      <c r="U271" t="b">
        <f t="shared" si="3"/>
        <v>0</v>
      </c>
      <c r="V271" t="b">
        <f t="shared" si="4"/>
        <v>0</v>
      </c>
      <c r="W271" t="b">
        <f t="shared" si="5"/>
        <v>1</v>
      </c>
      <c r="X271" t="b">
        <f t="shared" si="6"/>
        <v>1</v>
      </c>
      <c r="Y271" t="b">
        <f t="shared" si="7"/>
        <v>0</v>
      </c>
      <c r="Z271" t="b">
        <f t="shared" si="8"/>
        <v>0</v>
      </c>
      <c r="AA271" t="b">
        <f t="shared" si="9"/>
        <v>0</v>
      </c>
      <c r="AB271" t="b">
        <f t="shared" si="10"/>
        <v>0</v>
      </c>
      <c r="AC271" t="b">
        <f t="shared" si="11"/>
        <v>0</v>
      </c>
      <c r="AD271" t="b">
        <f t="shared" si="12"/>
        <v>0</v>
      </c>
    </row>
    <row r="272" spans="1:30" x14ac:dyDescent="0.3">
      <c r="A272">
        <v>118</v>
      </c>
      <c r="B272">
        <v>500</v>
      </c>
      <c r="C272">
        <v>500</v>
      </c>
      <c r="D272">
        <v>10</v>
      </c>
      <c r="E272">
        <v>0.1</v>
      </c>
      <c r="F272" t="s">
        <v>278</v>
      </c>
      <c r="G272" t="s">
        <v>278</v>
      </c>
      <c r="H272">
        <v>1</v>
      </c>
      <c r="I272" t="s">
        <v>278</v>
      </c>
      <c r="J272">
        <v>1</v>
      </c>
      <c r="K272" t="s">
        <v>278</v>
      </c>
      <c r="L272">
        <v>2</v>
      </c>
      <c r="M272">
        <v>2</v>
      </c>
      <c r="N272">
        <v>10</v>
      </c>
      <c r="O272">
        <v>100</v>
      </c>
      <c r="P272">
        <v>20</v>
      </c>
      <c r="Q272">
        <v>1</v>
      </c>
      <c r="S272" t="b">
        <f t="shared" si="1"/>
        <v>1</v>
      </c>
      <c r="T272" t="b">
        <f t="shared" si="2"/>
        <v>1</v>
      </c>
      <c r="U272" t="b">
        <f t="shared" si="3"/>
        <v>1</v>
      </c>
      <c r="V272" t="b">
        <f t="shared" si="4"/>
        <v>1</v>
      </c>
      <c r="W272" t="b">
        <f t="shared" si="5"/>
        <v>1</v>
      </c>
      <c r="X272" t="b">
        <f t="shared" si="6"/>
        <v>1</v>
      </c>
      <c r="Y272" t="b">
        <f t="shared" si="7"/>
        <v>1</v>
      </c>
      <c r="Z272" t="b">
        <f t="shared" si="8"/>
        <v>1</v>
      </c>
      <c r="AA272" t="b">
        <f t="shared" si="9"/>
        <v>1</v>
      </c>
      <c r="AB272" t="b">
        <f t="shared" si="10"/>
        <v>1</v>
      </c>
      <c r="AC272" t="b">
        <f t="shared" si="11"/>
        <v>1</v>
      </c>
      <c r="AD272" t="b">
        <f t="shared" si="12"/>
        <v>0</v>
      </c>
    </row>
    <row r="273" spans="1:30" x14ac:dyDescent="0.3">
      <c r="A273">
        <v>119</v>
      </c>
      <c r="B273">
        <v>500</v>
      </c>
      <c r="C273">
        <v>2</v>
      </c>
      <c r="D273">
        <v>1E-3</v>
      </c>
      <c r="E273">
        <v>1</v>
      </c>
      <c r="F273" t="s">
        <v>278</v>
      </c>
      <c r="G273" t="s">
        <v>278</v>
      </c>
      <c r="H273">
        <v>1</v>
      </c>
      <c r="I273" t="s">
        <v>278</v>
      </c>
      <c r="J273">
        <v>1</v>
      </c>
      <c r="K273" t="s">
        <v>278</v>
      </c>
      <c r="L273">
        <v>10</v>
      </c>
      <c r="M273">
        <v>10</v>
      </c>
      <c r="N273">
        <v>0.1</v>
      </c>
      <c r="O273">
        <v>0.1</v>
      </c>
      <c r="P273">
        <v>20</v>
      </c>
      <c r="Q273">
        <v>5</v>
      </c>
      <c r="S273" t="b">
        <f t="shared" si="1"/>
        <v>1</v>
      </c>
      <c r="T273" t="b">
        <f t="shared" si="2"/>
        <v>0</v>
      </c>
      <c r="U273" t="b">
        <f t="shared" si="3"/>
        <v>0</v>
      </c>
      <c r="V273" t="b">
        <f t="shared" si="4"/>
        <v>0</v>
      </c>
      <c r="W273" t="b">
        <f t="shared" si="5"/>
        <v>1</v>
      </c>
      <c r="X273" t="b">
        <f t="shared" si="6"/>
        <v>1</v>
      </c>
      <c r="Y273" t="b">
        <f t="shared" si="7"/>
        <v>0</v>
      </c>
      <c r="Z273" t="b">
        <f t="shared" si="8"/>
        <v>0</v>
      </c>
      <c r="AA273" t="b">
        <f t="shared" si="9"/>
        <v>0</v>
      </c>
      <c r="AB273" t="b">
        <f t="shared" si="10"/>
        <v>0</v>
      </c>
      <c r="AC273" t="b">
        <f t="shared" si="11"/>
        <v>1</v>
      </c>
      <c r="AD273" t="b">
        <f t="shared" si="12"/>
        <v>1</v>
      </c>
    </row>
    <row r="274" spans="1:30" x14ac:dyDescent="0.3">
      <c r="A274">
        <v>120</v>
      </c>
      <c r="B274">
        <v>500</v>
      </c>
      <c r="C274">
        <v>500</v>
      </c>
      <c r="D274">
        <v>10</v>
      </c>
      <c r="E274">
        <v>1E-4</v>
      </c>
      <c r="F274" t="s">
        <v>277</v>
      </c>
      <c r="G274" t="s">
        <v>278</v>
      </c>
      <c r="H274" t="s">
        <v>278</v>
      </c>
      <c r="I274" t="s">
        <v>279</v>
      </c>
      <c r="J274" t="s">
        <v>278</v>
      </c>
      <c r="K274" t="s">
        <v>278</v>
      </c>
      <c r="L274">
        <v>2</v>
      </c>
      <c r="M274">
        <v>2</v>
      </c>
      <c r="N274">
        <v>10</v>
      </c>
      <c r="O274">
        <v>100</v>
      </c>
      <c r="P274">
        <v>20</v>
      </c>
      <c r="Q274">
        <v>1</v>
      </c>
      <c r="S274" t="b">
        <f t="shared" si="1"/>
        <v>1</v>
      </c>
      <c r="T274" t="b">
        <f t="shared" si="2"/>
        <v>1</v>
      </c>
      <c r="U274" t="b">
        <f t="shared" si="3"/>
        <v>1</v>
      </c>
      <c r="V274" t="b">
        <f t="shared" si="4"/>
        <v>0</v>
      </c>
      <c r="W274" t="b">
        <f t="shared" si="5"/>
        <v>0</v>
      </c>
      <c r="X274" t="b">
        <f t="shared" si="6"/>
        <v>0</v>
      </c>
      <c r="Y274" t="b">
        <f t="shared" si="7"/>
        <v>1</v>
      </c>
      <c r="Z274" t="b">
        <f t="shared" si="8"/>
        <v>1</v>
      </c>
      <c r="AA274" t="b">
        <f t="shared" si="9"/>
        <v>1</v>
      </c>
      <c r="AB274" t="b">
        <f t="shared" si="10"/>
        <v>1</v>
      </c>
      <c r="AC274" t="b">
        <f t="shared" si="11"/>
        <v>1</v>
      </c>
      <c r="AD274" t="b">
        <f t="shared" si="12"/>
        <v>0</v>
      </c>
    </row>
    <row r="275" spans="1:30" x14ac:dyDescent="0.3">
      <c r="A275">
        <v>121</v>
      </c>
      <c r="B275">
        <v>500</v>
      </c>
      <c r="C275">
        <v>500</v>
      </c>
      <c r="D275">
        <v>10</v>
      </c>
      <c r="E275">
        <v>1E-3</v>
      </c>
      <c r="F275" t="s">
        <v>278</v>
      </c>
      <c r="G275" t="s">
        <v>278</v>
      </c>
      <c r="H275">
        <v>1</v>
      </c>
      <c r="I275" t="s">
        <v>278</v>
      </c>
      <c r="J275">
        <v>1</v>
      </c>
      <c r="K275" t="s">
        <v>278</v>
      </c>
      <c r="L275">
        <v>2</v>
      </c>
      <c r="M275">
        <v>2</v>
      </c>
      <c r="N275">
        <v>10</v>
      </c>
      <c r="O275">
        <v>100</v>
      </c>
      <c r="P275">
        <v>20</v>
      </c>
      <c r="Q275">
        <v>5</v>
      </c>
      <c r="S275" t="b">
        <f t="shared" si="1"/>
        <v>1</v>
      </c>
      <c r="T275" t="b">
        <f t="shared" si="2"/>
        <v>1</v>
      </c>
      <c r="U275" t="b">
        <f t="shared" si="3"/>
        <v>1</v>
      </c>
      <c r="V275" t="b">
        <f t="shared" si="4"/>
        <v>0</v>
      </c>
      <c r="W275" t="b">
        <f t="shared" si="5"/>
        <v>1</v>
      </c>
      <c r="X275" t="b">
        <f t="shared" si="6"/>
        <v>1</v>
      </c>
      <c r="Y275" t="b">
        <f t="shared" si="7"/>
        <v>1</v>
      </c>
      <c r="Z275" t="b">
        <f t="shared" si="8"/>
        <v>1</v>
      </c>
      <c r="AA275" t="b">
        <f t="shared" si="9"/>
        <v>1</v>
      </c>
      <c r="AB275" t="b">
        <f t="shared" si="10"/>
        <v>1</v>
      </c>
      <c r="AC275" t="b">
        <f t="shared" si="11"/>
        <v>1</v>
      </c>
      <c r="AD275" t="b">
        <f t="shared" si="12"/>
        <v>1</v>
      </c>
    </row>
    <row r="276" spans="1:30" x14ac:dyDescent="0.3">
      <c r="A276">
        <v>122</v>
      </c>
      <c r="B276">
        <v>500</v>
      </c>
      <c r="C276">
        <v>500</v>
      </c>
      <c r="D276">
        <v>10</v>
      </c>
      <c r="E276">
        <v>0.1</v>
      </c>
      <c r="F276" t="s">
        <v>278</v>
      </c>
      <c r="G276" t="s">
        <v>278</v>
      </c>
      <c r="H276">
        <v>1</v>
      </c>
      <c r="I276" t="s">
        <v>278</v>
      </c>
      <c r="J276">
        <v>1</v>
      </c>
      <c r="K276" t="s">
        <v>278</v>
      </c>
      <c r="L276">
        <v>2</v>
      </c>
      <c r="M276">
        <v>2</v>
      </c>
      <c r="N276">
        <v>10</v>
      </c>
      <c r="O276">
        <v>100</v>
      </c>
      <c r="P276">
        <v>20</v>
      </c>
      <c r="Q276">
        <v>0</v>
      </c>
      <c r="S276" t="b">
        <f t="shared" si="1"/>
        <v>1</v>
      </c>
      <c r="T276" t="b">
        <f t="shared" si="2"/>
        <v>1</v>
      </c>
      <c r="U276" t="b">
        <f t="shared" si="3"/>
        <v>1</v>
      </c>
      <c r="V276" t="b">
        <f t="shared" si="4"/>
        <v>1</v>
      </c>
      <c r="W276" t="b">
        <f t="shared" si="5"/>
        <v>1</v>
      </c>
      <c r="X276" t="b">
        <f t="shared" si="6"/>
        <v>1</v>
      </c>
      <c r="Y276" t="b">
        <f t="shared" si="7"/>
        <v>1</v>
      </c>
      <c r="Z276" t="b">
        <f t="shared" si="8"/>
        <v>1</v>
      </c>
      <c r="AA276" t="b">
        <f t="shared" si="9"/>
        <v>1</v>
      </c>
      <c r="AB276" t="b">
        <f t="shared" si="10"/>
        <v>1</v>
      </c>
      <c r="AC276" t="b">
        <f t="shared" si="11"/>
        <v>1</v>
      </c>
      <c r="AD276" t="b">
        <f t="shared" si="12"/>
        <v>0</v>
      </c>
    </row>
    <row r="277" spans="1:30" x14ac:dyDescent="0.3">
      <c r="A277">
        <v>123</v>
      </c>
      <c r="B277">
        <v>500</v>
      </c>
      <c r="C277">
        <v>500</v>
      </c>
      <c r="D277">
        <v>1</v>
      </c>
      <c r="E277">
        <v>1</v>
      </c>
      <c r="F277" t="s">
        <v>278</v>
      </c>
      <c r="G277" t="s">
        <v>278</v>
      </c>
      <c r="H277">
        <v>1</v>
      </c>
      <c r="I277" t="s">
        <v>278</v>
      </c>
      <c r="J277">
        <v>1</v>
      </c>
      <c r="K277" t="s">
        <v>278</v>
      </c>
      <c r="L277">
        <v>2</v>
      </c>
      <c r="M277">
        <v>2</v>
      </c>
      <c r="N277">
        <v>10</v>
      </c>
      <c r="O277">
        <v>100</v>
      </c>
      <c r="P277">
        <v>5</v>
      </c>
      <c r="Q277">
        <v>5</v>
      </c>
      <c r="S277" t="b">
        <f t="shared" si="1"/>
        <v>1</v>
      </c>
      <c r="T277" t="b">
        <f t="shared" si="2"/>
        <v>1</v>
      </c>
      <c r="U277" t="b">
        <f t="shared" si="3"/>
        <v>0</v>
      </c>
      <c r="V277" t="b">
        <f t="shared" si="4"/>
        <v>0</v>
      </c>
      <c r="W277" t="b">
        <f t="shared" si="5"/>
        <v>1</v>
      </c>
      <c r="X277" t="b">
        <f t="shared" si="6"/>
        <v>1</v>
      </c>
      <c r="Y277" t="b">
        <f t="shared" si="7"/>
        <v>1</v>
      </c>
      <c r="Z277" t="b">
        <f t="shared" si="8"/>
        <v>1</v>
      </c>
      <c r="AA277" t="b">
        <f t="shared" si="9"/>
        <v>1</v>
      </c>
      <c r="AB277" t="b">
        <f t="shared" si="10"/>
        <v>1</v>
      </c>
      <c r="AC277" t="b">
        <f t="shared" si="11"/>
        <v>0</v>
      </c>
      <c r="AD277" t="b">
        <f t="shared" si="12"/>
        <v>1</v>
      </c>
    </row>
    <row r="278" spans="1:30" x14ac:dyDescent="0.3">
      <c r="A278">
        <v>125</v>
      </c>
      <c r="B278">
        <v>500</v>
      </c>
      <c r="C278">
        <v>325</v>
      </c>
      <c r="D278">
        <v>10</v>
      </c>
      <c r="E278">
        <v>1</v>
      </c>
      <c r="F278" t="s">
        <v>278</v>
      </c>
      <c r="G278" t="s">
        <v>281</v>
      </c>
      <c r="H278" t="s">
        <v>278</v>
      </c>
      <c r="I278" t="s">
        <v>278</v>
      </c>
      <c r="J278">
        <v>1</v>
      </c>
      <c r="K278" t="s">
        <v>278</v>
      </c>
      <c r="L278">
        <v>2</v>
      </c>
      <c r="M278">
        <v>2</v>
      </c>
      <c r="N278">
        <v>10</v>
      </c>
      <c r="O278">
        <v>10</v>
      </c>
      <c r="P278">
        <v>20</v>
      </c>
      <c r="Q278">
        <v>1</v>
      </c>
      <c r="S278" t="b">
        <f t="shared" si="1"/>
        <v>1</v>
      </c>
      <c r="T278" t="b">
        <f t="shared" si="2"/>
        <v>0</v>
      </c>
      <c r="U278" t="b">
        <f t="shared" si="3"/>
        <v>1</v>
      </c>
      <c r="V278" t="b">
        <f t="shared" si="4"/>
        <v>0</v>
      </c>
      <c r="W278" t="b">
        <f t="shared" si="5"/>
        <v>0</v>
      </c>
      <c r="X278" t="b">
        <f t="shared" si="6"/>
        <v>1</v>
      </c>
      <c r="Y278" t="b">
        <f t="shared" si="7"/>
        <v>1</v>
      </c>
      <c r="Z278" t="b">
        <f t="shared" si="8"/>
        <v>1</v>
      </c>
      <c r="AA278" t="b">
        <f t="shared" si="9"/>
        <v>1</v>
      </c>
      <c r="AB278" t="b">
        <f t="shared" si="10"/>
        <v>0</v>
      </c>
      <c r="AC278" t="b">
        <f t="shared" si="11"/>
        <v>1</v>
      </c>
      <c r="AD278" t="b">
        <f t="shared" si="12"/>
        <v>0</v>
      </c>
    </row>
    <row r="279" spans="1:30" x14ac:dyDescent="0.3">
      <c r="A279">
        <v>126</v>
      </c>
      <c r="B279">
        <v>500</v>
      </c>
      <c r="C279">
        <v>500</v>
      </c>
      <c r="D279">
        <v>10</v>
      </c>
      <c r="E279">
        <v>100</v>
      </c>
      <c r="F279" t="s">
        <v>278</v>
      </c>
      <c r="G279" t="s">
        <v>278</v>
      </c>
      <c r="H279">
        <v>1</v>
      </c>
      <c r="I279" t="s">
        <v>278</v>
      </c>
      <c r="J279">
        <v>1</v>
      </c>
      <c r="K279" t="s">
        <v>278</v>
      </c>
      <c r="L279">
        <v>20</v>
      </c>
      <c r="M279">
        <v>2</v>
      </c>
      <c r="N279">
        <v>10</v>
      </c>
      <c r="O279">
        <v>100</v>
      </c>
      <c r="P279">
        <v>20</v>
      </c>
      <c r="Q279">
        <v>50</v>
      </c>
      <c r="S279" t="b">
        <f t="shared" si="1"/>
        <v>1</v>
      </c>
      <c r="T279" t="b">
        <f t="shared" si="2"/>
        <v>1</v>
      </c>
      <c r="U279" t="b">
        <f t="shared" si="3"/>
        <v>1</v>
      </c>
      <c r="V279" t="b">
        <f t="shared" si="4"/>
        <v>0</v>
      </c>
      <c r="W279" t="b">
        <f t="shared" si="5"/>
        <v>1</v>
      </c>
      <c r="X279" t="b">
        <f t="shared" si="6"/>
        <v>1</v>
      </c>
      <c r="Y279" t="b">
        <f t="shared" si="7"/>
        <v>0</v>
      </c>
      <c r="Z279" t="b">
        <f t="shared" si="8"/>
        <v>1</v>
      </c>
      <c r="AA279" t="b">
        <f t="shared" si="9"/>
        <v>1</v>
      </c>
      <c r="AB279" t="b">
        <f t="shared" si="10"/>
        <v>1</v>
      </c>
      <c r="AC279" t="b">
        <f t="shared" si="11"/>
        <v>1</v>
      </c>
      <c r="AD279" t="b">
        <f t="shared" si="12"/>
        <v>0</v>
      </c>
    </row>
    <row r="280" spans="1:30" x14ac:dyDescent="0.3">
      <c r="A280">
        <v>127</v>
      </c>
      <c r="B280">
        <v>500</v>
      </c>
      <c r="C280">
        <v>500</v>
      </c>
      <c r="D280">
        <v>10</v>
      </c>
      <c r="E280">
        <v>0.1</v>
      </c>
      <c r="F280" t="s">
        <v>278</v>
      </c>
      <c r="G280" t="s">
        <v>278</v>
      </c>
      <c r="H280">
        <v>1</v>
      </c>
      <c r="I280" t="s">
        <v>278</v>
      </c>
      <c r="J280">
        <v>1</v>
      </c>
      <c r="K280" t="s">
        <v>278</v>
      </c>
      <c r="L280">
        <v>2</v>
      </c>
      <c r="M280">
        <v>2</v>
      </c>
      <c r="N280">
        <v>10</v>
      </c>
      <c r="O280">
        <v>100</v>
      </c>
      <c r="P280">
        <v>20</v>
      </c>
      <c r="Q280">
        <v>1</v>
      </c>
      <c r="S280" t="b">
        <f t="shared" si="1"/>
        <v>1</v>
      </c>
      <c r="T280" t="b">
        <f t="shared" si="2"/>
        <v>1</v>
      </c>
      <c r="U280" t="b">
        <f t="shared" si="3"/>
        <v>1</v>
      </c>
      <c r="V280" t="b">
        <f t="shared" si="4"/>
        <v>1</v>
      </c>
      <c r="W280" t="b">
        <f t="shared" si="5"/>
        <v>1</v>
      </c>
      <c r="X280" t="b">
        <f t="shared" si="6"/>
        <v>1</v>
      </c>
      <c r="Y280" t="b">
        <f t="shared" si="7"/>
        <v>1</v>
      </c>
      <c r="Z280" t="b">
        <f t="shared" si="8"/>
        <v>1</v>
      </c>
      <c r="AA280" t="b">
        <f t="shared" si="9"/>
        <v>1</v>
      </c>
      <c r="AB280" t="b">
        <f t="shared" si="10"/>
        <v>1</v>
      </c>
      <c r="AC280" t="b">
        <f t="shared" si="11"/>
        <v>1</v>
      </c>
      <c r="AD280" t="b">
        <f t="shared" si="12"/>
        <v>0</v>
      </c>
    </row>
    <row r="281" spans="1:30" x14ac:dyDescent="0.3">
      <c r="A281">
        <v>128</v>
      </c>
      <c r="B281">
        <v>550</v>
      </c>
      <c r="C281">
        <v>600</v>
      </c>
      <c r="D281">
        <v>20</v>
      </c>
      <c r="E281">
        <v>8</v>
      </c>
      <c r="F281" t="s">
        <v>277</v>
      </c>
      <c r="G281" t="s">
        <v>281</v>
      </c>
      <c r="H281" t="s">
        <v>278</v>
      </c>
      <c r="I281" t="s">
        <v>278</v>
      </c>
      <c r="J281">
        <v>1</v>
      </c>
      <c r="K281" t="s">
        <v>280</v>
      </c>
      <c r="L281">
        <v>10</v>
      </c>
      <c r="M281">
        <v>50</v>
      </c>
      <c r="N281">
        <v>20</v>
      </c>
      <c r="O281">
        <v>50</v>
      </c>
      <c r="P281">
        <v>10</v>
      </c>
      <c r="Q281">
        <v>1</v>
      </c>
      <c r="S281" t="b">
        <f t="shared" si="1"/>
        <v>0</v>
      </c>
      <c r="T281" t="b">
        <f t="shared" si="2"/>
        <v>0</v>
      </c>
      <c r="U281" t="b">
        <f t="shared" si="3"/>
        <v>0</v>
      </c>
      <c r="V281" t="b">
        <f t="shared" si="4"/>
        <v>0</v>
      </c>
      <c r="W281" t="b">
        <f t="shared" si="5"/>
        <v>0</v>
      </c>
      <c r="X281" t="b">
        <f t="shared" si="6"/>
        <v>1</v>
      </c>
      <c r="Y281" t="b">
        <f t="shared" si="7"/>
        <v>0</v>
      </c>
      <c r="Z281" t="b">
        <f t="shared" si="8"/>
        <v>0</v>
      </c>
      <c r="AA281" t="b">
        <f t="shared" si="9"/>
        <v>0</v>
      </c>
      <c r="AB281" t="b">
        <f t="shared" si="10"/>
        <v>0</v>
      </c>
      <c r="AC281" t="b">
        <f t="shared" si="11"/>
        <v>0</v>
      </c>
      <c r="AD281" t="b">
        <f t="shared" si="12"/>
        <v>0</v>
      </c>
    </row>
    <row r="282" spans="1:30" x14ac:dyDescent="0.3">
      <c r="A282">
        <v>130</v>
      </c>
      <c r="B282">
        <v>500</v>
      </c>
      <c r="C282">
        <v>700</v>
      </c>
      <c r="D282">
        <v>50</v>
      </c>
      <c r="E282">
        <v>1</v>
      </c>
      <c r="F282" t="s">
        <v>278</v>
      </c>
      <c r="G282" t="s">
        <v>281</v>
      </c>
      <c r="H282">
        <v>1</v>
      </c>
      <c r="I282" t="s">
        <v>278</v>
      </c>
      <c r="J282">
        <v>1</v>
      </c>
      <c r="K282" t="s">
        <v>278</v>
      </c>
      <c r="L282">
        <v>20</v>
      </c>
      <c r="M282">
        <v>2</v>
      </c>
      <c r="N282">
        <v>10</v>
      </c>
      <c r="O282">
        <v>100</v>
      </c>
      <c r="P282">
        <v>20</v>
      </c>
      <c r="Q282">
        <v>5</v>
      </c>
      <c r="S282" t="b">
        <f t="shared" si="1"/>
        <v>1</v>
      </c>
      <c r="T282" t="b">
        <f t="shared" si="2"/>
        <v>0</v>
      </c>
      <c r="U282" t="b">
        <f t="shared" si="3"/>
        <v>0</v>
      </c>
      <c r="V282" t="b">
        <f t="shared" si="4"/>
        <v>0</v>
      </c>
      <c r="W282" t="b">
        <f t="shared" si="5"/>
        <v>1</v>
      </c>
      <c r="X282" t="b">
        <f t="shared" si="6"/>
        <v>1</v>
      </c>
      <c r="Y282" t="b">
        <f t="shared" si="7"/>
        <v>0</v>
      </c>
      <c r="Z282" t="b">
        <f t="shared" si="8"/>
        <v>1</v>
      </c>
      <c r="AA282" t="b">
        <f t="shared" si="9"/>
        <v>1</v>
      </c>
      <c r="AB282" t="b">
        <f t="shared" si="10"/>
        <v>1</v>
      </c>
      <c r="AC282" t="b">
        <f t="shared" si="11"/>
        <v>1</v>
      </c>
      <c r="AD282" t="b">
        <f t="shared" si="12"/>
        <v>1</v>
      </c>
    </row>
    <row r="283" spans="1:30" x14ac:dyDescent="0.3">
      <c r="A283">
        <v>131</v>
      </c>
      <c r="B283">
        <v>500</v>
      </c>
      <c r="C283">
        <v>500</v>
      </c>
      <c r="D283">
        <v>10</v>
      </c>
      <c r="E283">
        <v>0.1</v>
      </c>
      <c r="F283" t="s">
        <v>278</v>
      </c>
      <c r="G283" t="s">
        <v>278</v>
      </c>
      <c r="H283">
        <v>1</v>
      </c>
      <c r="I283" t="s">
        <v>278</v>
      </c>
      <c r="J283">
        <v>1</v>
      </c>
      <c r="K283" t="s">
        <v>278</v>
      </c>
      <c r="L283">
        <v>2</v>
      </c>
      <c r="M283">
        <v>2</v>
      </c>
      <c r="N283">
        <v>10</v>
      </c>
      <c r="O283">
        <v>100</v>
      </c>
      <c r="P283">
        <v>20</v>
      </c>
      <c r="Q283">
        <v>5</v>
      </c>
      <c r="S283" t="b">
        <f t="shared" si="1"/>
        <v>1</v>
      </c>
      <c r="T283" t="b">
        <f t="shared" si="2"/>
        <v>1</v>
      </c>
      <c r="U283" t="b">
        <f t="shared" si="3"/>
        <v>1</v>
      </c>
      <c r="V283" t="b">
        <f t="shared" si="4"/>
        <v>1</v>
      </c>
      <c r="W283" t="b">
        <f t="shared" si="5"/>
        <v>1</v>
      </c>
      <c r="X283" t="b">
        <f t="shared" si="6"/>
        <v>1</v>
      </c>
      <c r="Y283" t="b">
        <f t="shared" si="7"/>
        <v>1</v>
      </c>
      <c r="Z283" t="b">
        <f t="shared" si="8"/>
        <v>1</v>
      </c>
      <c r="AA283" t="b">
        <f t="shared" si="9"/>
        <v>1</v>
      </c>
      <c r="AB283" t="b">
        <f t="shared" si="10"/>
        <v>1</v>
      </c>
      <c r="AC283" t="b">
        <f t="shared" si="11"/>
        <v>1</v>
      </c>
      <c r="AD283" t="b">
        <f t="shared" si="12"/>
        <v>1</v>
      </c>
    </row>
    <row r="284" spans="1:30" x14ac:dyDescent="0.3">
      <c r="A284">
        <v>132</v>
      </c>
      <c r="B284">
        <v>501</v>
      </c>
      <c r="C284">
        <v>501</v>
      </c>
      <c r="D284">
        <v>9</v>
      </c>
      <c r="E284">
        <v>8.9999999999999993E-3</v>
      </c>
      <c r="F284" t="s">
        <v>278</v>
      </c>
      <c r="G284" t="s">
        <v>278</v>
      </c>
      <c r="H284">
        <v>1</v>
      </c>
      <c r="I284" t="s">
        <v>278</v>
      </c>
      <c r="J284">
        <v>1</v>
      </c>
      <c r="K284" t="s">
        <v>278</v>
      </c>
      <c r="L284">
        <v>2</v>
      </c>
      <c r="M284">
        <v>2</v>
      </c>
      <c r="N284">
        <v>10</v>
      </c>
      <c r="O284">
        <v>100</v>
      </c>
      <c r="P284">
        <v>20</v>
      </c>
      <c r="Q284">
        <v>5</v>
      </c>
      <c r="S284" t="b">
        <f t="shared" si="1"/>
        <v>0</v>
      </c>
      <c r="T284" t="b">
        <f t="shared" si="2"/>
        <v>0</v>
      </c>
      <c r="U284" t="b">
        <f t="shared" si="3"/>
        <v>0</v>
      </c>
      <c r="V284" t="b">
        <f t="shared" si="4"/>
        <v>0</v>
      </c>
      <c r="W284" t="b">
        <f t="shared" si="5"/>
        <v>1</v>
      </c>
      <c r="X284" t="b">
        <f t="shared" si="6"/>
        <v>1</v>
      </c>
      <c r="Y284" t="b">
        <f t="shared" si="7"/>
        <v>1</v>
      </c>
      <c r="Z284" t="b">
        <f t="shared" si="8"/>
        <v>1</v>
      </c>
      <c r="AA284" t="b">
        <f t="shared" si="9"/>
        <v>1</v>
      </c>
      <c r="AB284" t="b">
        <f t="shared" si="10"/>
        <v>1</v>
      </c>
      <c r="AC284" t="b">
        <f t="shared" si="11"/>
        <v>1</v>
      </c>
      <c r="AD284" t="b">
        <f t="shared" si="12"/>
        <v>1</v>
      </c>
    </row>
    <row r="285" spans="1:30" x14ac:dyDescent="0.3">
      <c r="A285">
        <v>133</v>
      </c>
      <c r="B285">
        <v>500</v>
      </c>
      <c r="C285">
        <v>500</v>
      </c>
      <c r="D285">
        <v>100</v>
      </c>
      <c r="E285">
        <v>0.1</v>
      </c>
      <c r="F285" t="s">
        <v>278</v>
      </c>
      <c r="G285" t="s">
        <v>278</v>
      </c>
      <c r="H285">
        <v>1</v>
      </c>
      <c r="I285" t="s">
        <v>278</v>
      </c>
      <c r="J285">
        <v>1</v>
      </c>
      <c r="K285" t="s">
        <v>278</v>
      </c>
      <c r="L285">
        <v>20</v>
      </c>
      <c r="M285">
        <v>2</v>
      </c>
      <c r="N285">
        <v>10</v>
      </c>
      <c r="O285">
        <v>100</v>
      </c>
      <c r="P285">
        <v>20</v>
      </c>
      <c r="Q285">
        <v>0.05</v>
      </c>
      <c r="S285" t="b">
        <f t="shared" si="1"/>
        <v>1</v>
      </c>
      <c r="T285" t="b">
        <f t="shared" si="2"/>
        <v>1</v>
      </c>
      <c r="U285" t="b">
        <f t="shared" si="3"/>
        <v>0</v>
      </c>
      <c r="V285" t="b">
        <f t="shared" si="4"/>
        <v>1</v>
      </c>
      <c r="W285" t="b">
        <f t="shared" si="5"/>
        <v>1</v>
      </c>
      <c r="X285" t="b">
        <f t="shared" si="6"/>
        <v>1</v>
      </c>
      <c r="Y285" t="b">
        <f t="shared" si="7"/>
        <v>0</v>
      </c>
      <c r="Z285" t="b">
        <f t="shared" si="8"/>
        <v>1</v>
      </c>
      <c r="AA285" t="b">
        <f t="shared" si="9"/>
        <v>1</v>
      </c>
      <c r="AB285" t="b">
        <f t="shared" si="10"/>
        <v>1</v>
      </c>
      <c r="AC285" t="b">
        <f t="shared" si="11"/>
        <v>1</v>
      </c>
      <c r="AD285" t="b">
        <f t="shared" si="12"/>
        <v>0</v>
      </c>
    </row>
    <row r="286" spans="1:30" x14ac:dyDescent="0.3">
      <c r="A286">
        <v>134</v>
      </c>
      <c r="B286">
        <v>500</v>
      </c>
      <c r="C286">
        <v>500</v>
      </c>
      <c r="D286">
        <v>10</v>
      </c>
      <c r="E286">
        <v>1</v>
      </c>
      <c r="F286" t="s">
        <v>278</v>
      </c>
      <c r="G286" t="s">
        <v>281</v>
      </c>
      <c r="H286" t="s">
        <v>278</v>
      </c>
      <c r="I286" t="s">
        <v>278</v>
      </c>
      <c r="J286">
        <v>1</v>
      </c>
      <c r="K286" t="s">
        <v>278</v>
      </c>
      <c r="L286">
        <v>2</v>
      </c>
      <c r="M286">
        <v>2</v>
      </c>
      <c r="N286">
        <v>10</v>
      </c>
      <c r="O286">
        <v>100</v>
      </c>
      <c r="P286">
        <v>20</v>
      </c>
      <c r="Q286">
        <v>1</v>
      </c>
      <c r="S286" t="b">
        <f t="shared" si="1"/>
        <v>1</v>
      </c>
      <c r="T286" t="b">
        <f t="shared" si="2"/>
        <v>1</v>
      </c>
      <c r="U286" t="b">
        <f t="shared" si="3"/>
        <v>1</v>
      </c>
      <c r="V286" t="b">
        <f t="shared" si="4"/>
        <v>0</v>
      </c>
      <c r="W286" t="b">
        <f t="shared" si="5"/>
        <v>0</v>
      </c>
      <c r="X286" t="b">
        <f t="shared" si="6"/>
        <v>1</v>
      </c>
      <c r="Y286" t="b">
        <f t="shared" si="7"/>
        <v>1</v>
      </c>
      <c r="Z286" t="b">
        <f t="shared" si="8"/>
        <v>1</v>
      </c>
      <c r="AA286" t="b">
        <f t="shared" si="9"/>
        <v>1</v>
      </c>
      <c r="AB286" t="b">
        <f t="shared" si="10"/>
        <v>1</v>
      </c>
      <c r="AC286" t="b">
        <f t="shared" si="11"/>
        <v>1</v>
      </c>
      <c r="AD286" t="b">
        <f t="shared" si="12"/>
        <v>0</v>
      </c>
    </row>
    <row r="287" spans="1:30" x14ac:dyDescent="0.3">
      <c r="A287">
        <v>135</v>
      </c>
      <c r="B287">
        <v>500</v>
      </c>
      <c r="C287">
        <v>500</v>
      </c>
      <c r="D287">
        <v>10</v>
      </c>
      <c r="E287">
        <v>1E-3</v>
      </c>
      <c r="F287" t="s">
        <v>277</v>
      </c>
      <c r="G287" t="s">
        <v>278</v>
      </c>
      <c r="H287" t="s">
        <v>278</v>
      </c>
      <c r="I287" t="s">
        <v>279</v>
      </c>
      <c r="J287" t="s">
        <v>278</v>
      </c>
      <c r="K287" t="s">
        <v>278</v>
      </c>
      <c r="L287">
        <v>2</v>
      </c>
      <c r="M287">
        <v>2</v>
      </c>
      <c r="N287">
        <v>10</v>
      </c>
      <c r="O287">
        <v>100</v>
      </c>
      <c r="P287">
        <v>20</v>
      </c>
      <c r="Q287">
        <v>5</v>
      </c>
      <c r="S287" t="b">
        <f t="shared" si="1"/>
        <v>1</v>
      </c>
      <c r="T287" t="b">
        <f t="shared" si="2"/>
        <v>1</v>
      </c>
      <c r="U287" t="b">
        <f t="shared" si="3"/>
        <v>1</v>
      </c>
      <c r="V287" t="b">
        <f t="shared" si="4"/>
        <v>0</v>
      </c>
      <c r="W287" t="b">
        <f t="shared" si="5"/>
        <v>0</v>
      </c>
      <c r="X287" t="b">
        <f t="shared" si="6"/>
        <v>0</v>
      </c>
      <c r="Y287" t="b">
        <f t="shared" si="7"/>
        <v>1</v>
      </c>
      <c r="Z287" t="b">
        <f t="shared" si="8"/>
        <v>1</v>
      </c>
      <c r="AA287" t="b">
        <f t="shared" si="9"/>
        <v>1</v>
      </c>
      <c r="AB287" t="b">
        <f t="shared" si="10"/>
        <v>1</v>
      </c>
      <c r="AC287" t="b">
        <f t="shared" si="11"/>
        <v>1</v>
      </c>
      <c r="AD287" t="b">
        <f t="shared" si="12"/>
        <v>1</v>
      </c>
    </row>
    <row r="288" spans="1:30" x14ac:dyDescent="0.3">
      <c r="A288">
        <v>136</v>
      </c>
      <c r="B288">
        <v>500</v>
      </c>
      <c r="C288">
        <v>499</v>
      </c>
      <c r="D288">
        <v>0</v>
      </c>
      <c r="E288">
        <v>0</v>
      </c>
      <c r="F288" t="s">
        <v>278</v>
      </c>
      <c r="G288" t="s">
        <v>278</v>
      </c>
      <c r="H288">
        <v>1</v>
      </c>
      <c r="I288" t="s">
        <v>278</v>
      </c>
      <c r="J288">
        <v>1</v>
      </c>
      <c r="K288" t="s">
        <v>278</v>
      </c>
      <c r="L288">
        <v>2</v>
      </c>
      <c r="M288">
        <v>2</v>
      </c>
      <c r="N288">
        <v>10</v>
      </c>
      <c r="O288">
        <v>10</v>
      </c>
      <c r="P288">
        <v>20</v>
      </c>
      <c r="Q288">
        <v>5</v>
      </c>
      <c r="S288" t="b">
        <f t="shared" si="1"/>
        <v>1</v>
      </c>
      <c r="T288" t="b">
        <f t="shared" si="2"/>
        <v>0</v>
      </c>
      <c r="U288" t="b">
        <f t="shared" si="3"/>
        <v>0</v>
      </c>
      <c r="V288" t="b">
        <f t="shared" si="4"/>
        <v>0</v>
      </c>
      <c r="W288" t="b">
        <f t="shared" si="5"/>
        <v>1</v>
      </c>
      <c r="X288" t="b">
        <f t="shared" si="6"/>
        <v>1</v>
      </c>
      <c r="Y288" t="b">
        <f t="shared" si="7"/>
        <v>1</v>
      </c>
      <c r="Z288" t="b">
        <f t="shared" si="8"/>
        <v>1</v>
      </c>
      <c r="AA288" t="b">
        <f t="shared" si="9"/>
        <v>1</v>
      </c>
      <c r="AB288" t="b">
        <f t="shared" si="10"/>
        <v>0</v>
      </c>
      <c r="AC288" t="b">
        <f t="shared" si="11"/>
        <v>1</v>
      </c>
      <c r="AD288" t="b">
        <f t="shared" si="12"/>
        <v>1</v>
      </c>
    </row>
    <row r="289" spans="1:30" x14ac:dyDescent="0.3">
      <c r="A289">
        <v>137</v>
      </c>
      <c r="B289">
        <v>500</v>
      </c>
      <c r="C289">
        <v>300</v>
      </c>
      <c r="D289">
        <v>10</v>
      </c>
      <c r="E289">
        <v>0.1</v>
      </c>
      <c r="F289" t="s">
        <v>278</v>
      </c>
      <c r="G289" t="s">
        <v>278</v>
      </c>
      <c r="H289">
        <v>1</v>
      </c>
      <c r="I289" t="s">
        <v>278</v>
      </c>
      <c r="J289">
        <v>1</v>
      </c>
      <c r="K289" t="s">
        <v>278</v>
      </c>
      <c r="L289">
        <v>20</v>
      </c>
      <c r="M289">
        <v>20</v>
      </c>
      <c r="N289">
        <v>10</v>
      </c>
      <c r="O289">
        <v>100</v>
      </c>
      <c r="P289">
        <v>20</v>
      </c>
      <c r="Q289">
        <v>5</v>
      </c>
      <c r="S289" t="b">
        <f t="shared" si="1"/>
        <v>1</v>
      </c>
      <c r="T289" t="b">
        <f t="shared" si="2"/>
        <v>0</v>
      </c>
      <c r="U289" t="b">
        <f t="shared" si="3"/>
        <v>1</v>
      </c>
      <c r="V289" t="b">
        <f t="shared" si="4"/>
        <v>1</v>
      </c>
      <c r="W289" t="b">
        <f t="shared" si="5"/>
        <v>1</v>
      </c>
      <c r="X289" t="b">
        <f t="shared" si="6"/>
        <v>1</v>
      </c>
      <c r="Y289" t="b">
        <f t="shared" si="7"/>
        <v>0</v>
      </c>
      <c r="Z289" t="b">
        <f t="shared" si="8"/>
        <v>0</v>
      </c>
      <c r="AA289" t="b">
        <f t="shared" si="9"/>
        <v>1</v>
      </c>
      <c r="AB289" t="b">
        <f t="shared" si="10"/>
        <v>1</v>
      </c>
      <c r="AC289" t="b">
        <f t="shared" si="11"/>
        <v>1</v>
      </c>
      <c r="AD289" t="b">
        <f t="shared" si="12"/>
        <v>1</v>
      </c>
    </row>
    <row r="290" spans="1:30" x14ac:dyDescent="0.3">
      <c r="A290">
        <v>138</v>
      </c>
      <c r="B290">
        <v>500</v>
      </c>
      <c r="C290">
        <v>500</v>
      </c>
      <c r="D290">
        <v>100</v>
      </c>
      <c r="E290">
        <v>100</v>
      </c>
      <c r="F290" t="s">
        <v>278</v>
      </c>
      <c r="G290" t="s">
        <v>278</v>
      </c>
      <c r="H290">
        <v>1</v>
      </c>
      <c r="I290" t="s">
        <v>278</v>
      </c>
      <c r="J290">
        <v>1</v>
      </c>
      <c r="K290" t="s">
        <v>278</v>
      </c>
      <c r="L290">
        <v>2</v>
      </c>
      <c r="M290">
        <v>10</v>
      </c>
      <c r="N290">
        <v>10</v>
      </c>
      <c r="O290">
        <v>1</v>
      </c>
      <c r="P290">
        <v>20</v>
      </c>
      <c r="Q290">
        <v>5</v>
      </c>
      <c r="S290" t="b">
        <f t="shared" si="1"/>
        <v>1</v>
      </c>
      <c r="T290" t="b">
        <f t="shared" si="2"/>
        <v>1</v>
      </c>
      <c r="U290" t="b">
        <f t="shared" si="3"/>
        <v>0</v>
      </c>
      <c r="V290" t="b">
        <f t="shared" si="4"/>
        <v>0</v>
      </c>
      <c r="W290" t="b">
        <f t="shared" si="5"/>
        <v>1</v>
      </c>
      <c r="X290" t="b">
        <f t="shared" si="6"/>
        <v>1</v>
      </c>
      <c r="Y290" t="b">
        <f t="shared" si="7"/>
        <v>1</v>
      </c>
      <c r="Z290" t="b">
        <f t="shared" si="8"/>
        <v>0</v>
      </c>
      <c r="AA290" t="b">
        <f t="shared" si="9"/>
        <v>1</v>
      </c>
      <c r="AB290" t="b">
        <f t="shared" si="10"/>
        <v>0</v>
      </c>
      <c r="AC290" t="b">
        <f t="shared" si="11"/>
        <v>1</v>
      </c>
      <c r="AD290" t="b">
        <f t="shared" si="12"/>
        <v>1</v>
      </c>
    </row>
    <row r="291" spans="1:30" x14ac:dyDescent="0.3">
      <c r="A291">
        <v>139</v>
      </c>
      <c r="B291">
        <v>501</v>
      </c>
      <c r="C291">
        <v>500</v>
      </c>
      <c r="D291">
        <v>10</v>
      </c>
      <c r="E291">
        <v>1E-3</v>
      </c>
      <c r="F291" t="s">
        <v>278</v>
      </c>
      <c r="G291" t="s">
        <v>278</v>
      </c>
      <c r="H291">
        <v>1</v>
      </c>
      <c r="I291" t="s">
        <v>278</v>
      </c>
      <c r="J291">
        <v>1</v>
      </c>
      <c r="K291" t="s">
        <v>278</v>
      </c>
      <c r="L291">
        <v>2</v>
      </c>
      <c r="M291">
        <v>2</v>
      </c>
      <c r="N291">
        <v>10</v>
      </c>
      <c r="O291">
        <v>10</v>
      </c>
      <c r="P291">
        <v>20</v>
      </c>
      <c r="Q291">
        <v>5</v>
      </c>
      <c r="S291" t="b">
        <f t="shared" si="1"/>
        <v>0</v>
      </c>
      <c r="T291" t="b">
        <f t="shared" si="2"/>
        <v>1</v>
      </c>
      <c r="U291" t="b">
        <f t="shared" si="3"/>
        <v>1</v>
      </c>
      <c r="V291" t="b">
        <f t="shared" si="4"/>
        <v>0</v>
      </c>
      <c r="W291" t="b">
        <f t="shared" si="5"/>
        <v>1</v>
      </c>
      <c r="X291" t="b">
        <f t="shared" si="6"/>
        <v>1</v>
      </c>
      <c r="Y291" t="b">
        <f t="shared" si="7"/>
        <v>1</v>
      </c>
      <c r="Z291" t="b">
        <f t="shared" si="8"/>
        <v>1</v>
      </c>
      <c r="AA291" t="b">
        <f t="shared" si="9"/>
        <v>1</v>
      </c>
      <c r="AB291" t="b">
        <f t="shared" si="10"/>
        <v>0</v>
      </c>
      <c r="AC291" t="b">
        <f t="shared" si="11"/>
        <v>1</v>
      </c>
      <c r="AD291" t="b">
        <f t="shared" si="12"/>
        <v>1</v>
      </c>
    </row>
    <row r="292" spans="1:30" x14ac:dyDescent="0.3">
      <c r="A292">
        <v>140</v>
      </c>
      <c r="B292">
        <v>450</v>
      </c>
      <c r="C292">
        <v>675</v>
      </c>
      <c r="D292">
        <v>10</v>
      </c>
      <c r="E292">
        <v>1</v>
      </c>
      <c r="F292" t="s">
        <v>278</v>
      </c>
      <c r="G292" t="s">
        <v>278</v>
      </c>
      <c r="H292">
        <v>1</v>
      </c>
      <c r="I292" t="s">
        <v>278</v>
      </c>
      <c r="J292">
        <v>1</v>
      </c>
      <c r="K292" t="s">
        <v>278</v>
      </c>
      <c r="L292">
        <v>2</v>
      </c>
      <c r="M292">
        <v>2</v>
      </c>
      <c r="N292">
        <v>10</v>
      </c>
      <c r="O292">
        <v>100</v>
      </c>
      <c r="P292">
        <v>20</v>
      </c>
      <c r="Q292">
        <v>5</v>
      </c>
      <c r="S292" t="b">
        <f t="shared" si="1"/>
        <v>0</v>
      </c>
      <c r="T292" t="b">
        <f t="shared" si="2"/>
        <v>0</v>
      </c>
      <c r="U292" t="b">
        <f t="shared" si="3"/>
        <v>1</v>
      </c>
      <c r="V292" t="b">
        <f t="shared" si="4"/>
        <v>0</v>
      </c>
      <c r="W292" t="b">
        <f t="shared" si="5"/>
        <v>1</v>
      </c>
      <c r="X292" t="b">
        <f t="shared" si="6"/>
        <v>1</v>
      </c>
      <c r="Y292" t="b">
        <f t="shared" si="7"/>
        <v>1</v>
      </c>
      <c r="Z292" t="b">
        <f t="shared" si="8"/>
        <v>1</v>
      </c>
      <c r="AA292" t="b">
        <f t="shared" si="9"/>
        <v>1</v>
      </c>
      <c r="AB292" t="b">
        <f t="shared" si="10"/>
        <v>1</v>
      </c>
      <c r="AC292" t="b">
        <f t="shared" si="11"/>
        <v>1</v>
      </c>
      <c r="AD292" t="b">
        <f t="shared" si="12"/>
        <v>1</v>
      </c>
    </row>
    <row r="293" spans="1:30" x14ac:dyDescent="0.3">
      <c r="A293">
        <v>141</v>
      </c>
      <c r="B293">
        <v>500</v>
      </c>
      <c r="C293">
        <v>150</v>
      </c>
      <c r="D293">
        <v>1</v>
      </c>
      <c r="E293">
        <v>1</v>
      </c>
      <c r="F293" t="s">
        <v>278</v>
      </c>
      <c r="G293" t="s">
        <v>278</v>
      </c>
      <c r="H293">
        <v>1</v>
      </c>
      <c r="I293" t="s">
        <v>278</v>
      </c>
      <c r="J293">
        <v>1</v>
      </c>
      <c r="K293" t="s">
        <v>278</v>
      </c>
      <c r="L293">
        <v>20</v>
      </c>
      <c r="M293">
        <v>2</v>
      </c>
      <c r="N293">
        <v>1</v>
      </c>
      <c r="O293">
        <v>10</v>
      </c>
      <c r="P293">
        <v>0.2</v>
      </c>
      <c r="Q293">
        <v>5</v>
      </c>
      <c r="S293" t="b">
        <f t="shared" si="1"/>
        <v>1</v>
      </c>
      <c r="T293" t="b">
        <f t="shared" si="2"/>
        <v>0</v>
      </c>
      <c r="U293" t="b">
        <f t="shared" si="3"/>
        <v>0</v>
      </c>
      <c r="V293" t="b">
        <f t="shared" si="4"/>
        <v>0</v>
      </c>
      <c r="W293" t="b">
        <f t="shared" si="5"/>
        <v>1</v>
      </c>
      <c r="X293" t="b">
        <f t="shared" si="6"/>
        <v>1</v>
      </c>
      <c r="Y293" t="b">
        <f t="shared" si="7"/>
        <v>0</v>
      </c>
      <c r="Z293" t="b">
        <f t="shared" si="8"/>
        <v>1</v>
      </c>
      <c r="AA293" t="b">
        <f t="shared" si="9"/>
        <v>0</v>
      </c>
      <c r="AB293" t="b">
        <f t="shared" si="10"/>
        <v>0</v>
      </c>
      <c r="AC293" t="b">
        <f t="shared" si="11"/>
        <v>0</v>
      </c>
      <c r="AD293" t="b">
        <f t="shared" si="12"/>
        <v>1</v>
      </c>
    </row>
    <row r="294" spans="1:30" x14ac:dyDescent="0.3">
      <c r="A294">
        <v>142</v>
      </c>
      <c r="B294">
        <v>500</v>
      </c>
      <c r="C294">
        <v>500</v>
      </c>
      <c r="D294">
        <v>25</v>
      </c>
      <c r="E294">
        <v>1</v>
      </c>
      <c r="F294" t="s">
        <v>278</v>
      </c>
      <c r="G294" t="s">
        <v>278</v>
      </c>
      <c r="H294">
        <v>1</v>
      </c>
      <c r="I294" t="s">
        <v>278</v>
      </c>
      <c r="J294">
        <v>1</v>
      </c>
      <c r="K294" t="s">
        <v>278</v>
      </c>
      <c r="L294">
        <v>2</v>
      </c>
      <c r="M294">
        <v>2</v>
      </c>
      <c r="N294">
        <v>1</v>
      </c>
      <c r="O294">
        <v>10</v>
      </c>
      <c r="P294">
        <v>5</v>
      </c>
      <c r="Q294">
        <v>5</v>
      </c>
      <c r="S294" t="b">
        <f t="shared" si="1"/>
        <v>1</v>
      </c>
      <c r="T294" t="b">
        <f t="shared" si="2"/>
        <v>1</v>
      </c>
      <c r="U294" t="b">
        <f t="shared" si="3"/>
        <v>0</v>
      </c>
      <c r="V294" t="b">
        <f t="shared" si="4"/>
        <v>0</v>
      </c>
      <c r="W294" t="b">
        <f t="shared" si="5"/>
        <v>1</v>
      </c>
      <c r="X294" t="b">
        <f t="shared" si="6"/>
        <v>1</v>
      </c>
      <c r="Y294" t="b">
        <f t="shared" si="7"/>
        <v>1</v>
      </c>
      <c r="Z294" t="b">
        <f t="shared" si="8"/>
        <v>1</v>
      </c>
      <c r="AA294" t="b">
        <f t="shared" si="9"/>
        <v>0</v>
      </c>
      <c r="AB294" t="b">
        <f t="shared" si="10"/>
        <v>0</v>
      </c>
      <c r="AC294" t="b">
        <f t="shared" si="11"/>
        <v>0</v>
      </c>
      <c r="AD294" t="b">
        <f t="shared" si="12"/>
        <v>1</v>
      </c>
    </row>
    <row r="295" spans="1:30" x14ac:dyDescent="0.3">
      <c r="A295">
        <v>143</v>
      </c>
      <c r="B295">
        <v>500</v>
      </c>
      <c r="C295">
        <v>300</v>
      </c>
      <c r="D295">
        <v>10</v>
      </c>
      <c r="E295">
        <v>1E-3</v>
      </c>
      <c r="F295" t="s">
        <v>278</v>
      </c>
      <c r="G295" t="s">
        <v>278</v>
      </c>
      <c r="H295">
        <v>1</v>
      </c>
      <c r="I295" t="s">
        <v>278</v>
      </c>
      <c r="J295">
        <v>1</v>
      </c>
      <c r="K295" t="s">
        <v>278</v>
      </c>
      <c r="L295">
        <v>2</v>
      </c>
      <c r="M295">
        <v>2</v>
      </c>
      <c r="N295">
        <v>10</v>
      </c>
      <c r="O295">
        <v>100</v>
      </c>
      <c r="P295">
        <v>10</v>
      </c>
      <c r="Q295">
        <v>5</v>
      </c>
      <c r="S295" t="b">
        <f t="shared" si="1"/>
        <v>1</v>
      </c>
      <c r="T295" t="b">
        <f t="shared" si="2"/>
        <v>0</v>
      </c>
      <c r="U295" t="b">
        <f t="shared" si="3"/>
        <v>1</v>
      </c>
      <c r="V295" t="b">
        <f t="shared" si="4"/>
        <v>0</v>
      </c>
      <c r="W295" t="b">
        <f t="shared" si="5"/>
        <v>1</v>
      </c>
      <c r="X295" t="b">
        <f t="shared" si="6"/>
        <v>1</v>
      </c>
      <c r="Y295" t="b">
        <f t="shared" si="7"/>
        <v>1</v>
      </c>
      <c r="Z295" t="b">
        <f t="shared" si="8"/>
        <v>1</v>
      </c>
      <c r="AA295" t="b">
        <f t="shared" si="9"/>
        <v>1</v>
      </c>
      <c r="AB295" t="b">
        <f t="shared" si="10"/>
        <v>1</v>
      </c>
      <c r="AC295" t="b">
        <f t="shared" si="11"/>
        <v>0</v>
      </c>
      <c r="AD295" t="b">
        <f t="shared" si="12"/>
        <v>1</v>
      </c>
    </row>
    <row r="296" spans="1:30" x14ac:dyDescent="0.3">
      <c r="A296">
        <v>144</v>
      </c>
      <c r="B296">
        <v>500</v>
      </c>
      <c r="C296">
        <v>500</v>
      </c>
      <c r="D296">
        <v>10</v>
      </c>
      <c r="E296">
        <v>0.1</v>
      </c>
      <c r="F296" t="s">
        <v>278</v>
      </c>
      <c r="G296" t="s">
        <v>278</v>
      </c>
      <c r="H296">
        <v>1</v>
      </c>
      <c r="I296" t="s">
        <v>278</v>
      </c>
      <c r="J296">
        <v>1</v>
      </c>
      <c r="K296" t="s">
        <v>278</v>
      </c>
      <c r="L296">
        <v>2</v>
      </c>
      <c r="M296">
        <v>2</v>
      </c>
      <c r="N296">
        <v>10</v>
      </c>
      <c r="O296">
        <v>100</v>
      </c>
      <c r="P296">
        <v>20</v>
      </c>
      <c r="Q296">
        <v>5</v>
      </c>
      <c r="S296" t="b">
        <f t="shared" si="1"/>
        <v>1</v>
      </c>
      <c r="T296" t="b">
        <f t="shared" si="2"/>
        <v>1</v>
      </c>
      <c r="U296" t="b">
        <f t="shared" si="3"/>
        <v>1</v>
      </c>
      <c r="V296" t="b">
        <f t="shared" si="4"/>
        <v>1</v>
      </c>
      <c r="W296" t="b">
        <f t="shared" si="5"/>
        <v>1</v>
      </c>
      <c r="X296" t="b">
        <f t="shared" si="6"/>
        <v>1</v>
      </c>
      <c r="Y296" t="b">
        <f t="shared" si="7"/>
        <v>1</v>
      </c>
      <c r="Z296" t="b">
        <f t="shared" si="8"/>
        <v>1</v>
      </c>
      <c r="AA296" t="b">
        <f t="shared" si="9"/>
        <v>1</v>
      </c>
      <c r="AB296" t="b">
        <f t="shared" si="10"/>
        <v>1</v>
      </c>
      <c r="AC296" t="b">
        <f t="shared" si="11"/>
        <v>1</v>
      </c>
      <c r="AD296" t="b">
        <f t="shared" si="12"/>
        <v>1</v>
      </c>
    </row>
    <row r="297" spans="1:30" x14ac:dyDescent="0.3">
      <c r="A297">
        <v>145</v>
      </c>
      <c r="B297">
        <v>500</v>
      </c>
      <c r="C297">
        <v>800</v>
      </c>
      <c r="D297">
        <v>10</v>
      </c>
      <c r="E297">
        <v>10</v>
      </c>
      <c r="F297" t="s">
        <v>278</v>
      </c>
      <c r="G297" t="s">
        <v>278</v>
      </c>
      <c r="H297">
        <v>1</v>
      </c>
      <c r="I297" t="s">
        <v>278</v>
      </c>
      <c r="J297">
        <v>1</v>
      </c>
      <c r="K297" t="s">
        <v>278</v>
      </c>
      <c r="L297">
        <v>20</v>
      </c>
      <c r="M297">
        <v>2</v>
      </c>
      <c r="N297">
        <v>10</v>
      </c>
      <c r="O297">
        <v>100</v>
      </c>
      <c r="P297">
        <v>20</v>
      </c>
      <c r="Q297">
        <v>5</v>
      </c>
      <c r="S297" t="b">
        <f t="shared" si="1"/>
        <v>1</v>
      </c>
      <c r="T297" t="b">
        <f t="shared" si="2"/>
        <v>0</v>
      </c>
      <c r="U297" t="b">
        <f t="shared" si="3"/>
        <v>1</v>
      </c>
      <c r="V297" t="b">
        <f t="shared" si="4"/>
        <v>0</v>
      </c>
      <c r="W297" t="b">
        <f t="shared" si="5"/>
        <v>1</v>
      </c>
      <c r="X297" t="b">
        <f t="shared" si="6"/>
        <v>1</v>
      </c>
      <c r="Y297" t="b">
        <f t="shared" si="7"/>
        <v>0</v>
      </c>
      <c r="Z297" t="b">
        <f t="shared" si="8"/>
        <v>1</v>
      </c>
      <c r="AA297" t="b">
        <f t="shared" si="9"/>
        <v>1</v>
      </c>
      <c r="AB297" t="b">
        <f t="shared" si="10"/>
        <v>1</v>
      </c>
      <c r="AC297" t="b">
        <f t="shared" si="11"/>
        <v>1</v>
      </c>
      <c r="AD297" t="b">
        <f t="shared" si="12"/>
        <v>1</v>
      </c>
    </row>
    <row r="298" spans="1:30" x14ac:dyDescent="0.3">
      <c r="A298">
        <v>146</v>
      </c>
      <c r="B298">
        <v>56</v>
      </c>
      <c r="C298">
        <v>62</v>
      </c>
      <c r="D298">
        <v>10</v>
      </c>
      <c r="E298">
        <v>5</v>
      </c>
      <c r="F298" t="s">
        <v>278</v>
      </c>
      <c r="G298" t="s">
        <v>281</v>
      </c>
      <c r="H298" t="s">
        <v>278</v>
      </c>
      <c r="I298" t="s">
        <v>278</v>
      </c>
      <c r="J298">
        <v>1</v>
      </c>
      <c r="K298" t="s">
        <v>278</v>
      </c>
      <c r="L298">
        <v>60</v>
      </c>
      <c r="M298">
        <v>50</v>
      </c>
      <c r="N298">
        <v>25</v>
      </c>
      <c r="O298">
        <v>50</v>
      </c>
      <c r="P298">
        <v>80</v>
      </c>
      <c r="Q298">
        <v>50</v>
      </c>
      <c r="S298" t="b">
        <f t="shared" si="1"/>
        <v>0</v>
      </c>
      <c r="T298" t="b">
        <f t="shared" si="2"/>
        <v>0</v>
      </c>
      <c r="U298" t="b">
        <f t="shared" si="3"/>
        <v>1</v>
      </c>
      <c r="V298" t="b">
        <f t="shared" si="4"/>
        <v>0</v>
      </c>
      <c r="W298" t="b">
        <f t="shared" si="5"/>
        <v>0</v>
      </c>
      <c r="X298" t="b">
        <f t="shared" si="6"/>
        <v>1</v>
      </c>
      <c r="Y298" t="b">
        <f t="shared" si="7"/>
        <v>0</v>
      </c>
      <c r="Z298" t="b">
        <f t="shared" si="8"/>
        <v>0</v>
      </c>
      <c r="AA298" t="b">
        <f t="shared" si="9"/>
        <v>0</v>
      </c>
      <c r="AB298" t="b">
        <f t="shared" si="10"/>
        <v>0</v>
      </c>
      <c r="AC298" t="b">
        <f t="shared" si="11"/>
        <v>0</v>
      </c>
      <c r="AD298" t="b">
        <f t="shared" si="12"/>
        <v>0</v>
      </c>
    </row>
    <row r="299" spans="1:30" x14ac:dyDescent="0.3">
      <c r="A299">
        <v>147</v>
      </c>
      <c r="B299">
        <v>500</v>
      </c>
      <c r="C299">
        <v>500</v>
      </c>
      <c r="D299">
        <v>10</v>
      </c>
      <c r="E299">
        <v>10</v>
      </c>
      <c r="F299" t="s">
        <v>278</v>
      </c>
      <c r="G299" t="s">
        <v>278</v>
      </c>
      <c r="H299">
        <v>1</v>
      </c>
      <c r="I299" t="s">
        <v>278</v>
      </c>
      <c r="J299">
        <v>1</v>
      </c>
      <c r="K299" t="s">
        <v>278</v>
      </c>
      <c r="L299">
        <v>2</v>
      </c>
      <c r="M299">
        <v>2</v>
      </c>
      <c r="N299">
        <v>10</v>
      </c>
      <c r="O299">
        <v>100</v>
      </c>
      <c r="P299">
        <v>20</v>
      </c>
      <c r="Q299">
        <v>5</v>
      </c>
      <c r="S299" t="b">
        <f t="shared" si="1"/>
        <v>1</v>
      </c>
      <c r="T299" t="b">
        <f t="shared" si="2"/>
        <v>1</v>
      </c>
      <c r="U299" t="b">
        <f t="shared" si="3"/>
        <v>1</v>
      </c>
      <c r="V299" t="b">
        <f t="shared" si="4"/>
        <v>0</v>
      </c>
      <c r="W299" t="b">
        <f t="shared" si="5"/>
        <v>1</v>
      </c>
      <c r="X299" t="b">
        <f t="shared" si="6"/>
        <v>1</v>
      </c>
      <c r="Y299" t="b">
        <f t="shared" si="7"/>
        <v>1</v>
      </c>
      <c r="Z299" t="b">
        <f t="shared" si="8"/>
        <v>1</v>
      </c>
      <c r="AA299" t="b">
        <f t="shared" si="9"/>
        <v>1</v>
      </c>
      <c r="AB299" t="b">
        <f t="shared" si="10"/>
        <v>1</v>
      </c>
      <c r="AC299" t="b">
        <f t="shared" si="11"/>
        <v>1</v>
      </c>
      <c r="AD299" t="b">
        <f t="shared" si="12"/>
        <v>1</v>
      </c>
    </row>
    <row r="300" spans="1:30" x14ac:dyDescent="0.3">
      <c r="A300">
        <v>148</v>
      </c>
      <c r="B300">
        <v>480</v>
      </c>
      <c r="C300">
        <v>550</v>
      </c>
      <c r="D300">
        <v>10</v>
      </c>
      <c r="E300">
        <v>0.1</v>
      </c>
      <c r="F300" t="s">
        <v>278</v>
      </c>
      <c r="G300" t="s">
        <v>278</v>
      </c>
      <c r="H300">
        <v>1</v>
      </c>
      <c r="I300" t="s">
        <v>278</v>
      </c>
      <c r="J300">
        <v>1</v>
      </c>
      <c r="K300" t="s">
        <v>278</v>
      </c>
      <c r="L300">
        <v>2</v>
      </c>
      <c r="M300">
        <v>2</v>
      </c>
      <c r="N300">
        <v>10</v>
      </c>
      <c r="O300">
        <v>100</v>
      </c>
      <c r="P300">
        <v>20</v>
      </c>
      <c r="Q300">
        <v>200</v>
      </c>
      <c r="S300" t="b">
        <f t="shared" si="1"/>
        <v>0</v>
      </c>
      <c r="T300" t="b">
        <f t="shared" si="2"/>
        <v>0</v>
      </c>
      <c r="U300" t="b">
        <f t="shared" si="3"/>
        <v>1</v>
      </c>
      <c r="V300" t="b">
        <f t="shared" si="4"/>
        <v>1</v>
      </c>
      <c r="W300" t="b">
        <f t="shared" si="5"/>
        <v>1</v>
      </c>
      <c r="X300" t="b">
        <f t="shared" si="6"/>
        <v>1</v>
      </c>
      <c r="Y300" t="b">
        <f t="shared" si="7"/>
        <v>1</v>
      </c>
      <c r="Z300" t="b">
        <f t="shared" si="8"/>
        <v>1</v>
      </c>
      <c r="AA300" t="b">
        <f t="shared" si="9"/>
        <v>1</v>
      </c>
      <c r="AB300" t="b">
        <f t="shared" si="10"/>
        <v>1</v>
      </c>
      <c r="AC300" t="b">
        <f t="shared" si="11"/>
        <v>1</v>
      </c>
      <c r="AD300" t="b">
        <f t="shared" si="12"/>
        <v>0</v>
      </c>
    </row>
    <row r="301" spans="1:30" x14ac:dyDescent="0.3">
      <c r="A301">
        <v>149</v>
      </c>
      <c r="B301">
        <v>470</v>
      </c>
      <c r="C301">
        <v>400</v>
      </c>
      <c r="D301">
        <v>10</v>
      </c>
      <c r="E301">
        <v>0.1</v>
      </c>
      <c r="F301" t="s">
        <v>278</v>
      </c>
      <c r="G301" t="s">
        <v>278</v>
      </c>
      <c r="H301">
        <v>1</v>
      </c>
      <c r="I301" t="s">
        <v>278</v>
      </c>
      <c r="J301">
        <v>1</v>
      </c>
      <c r="K301" t="s">
        <v>278</v>
      </c>
      <c r="L301">
        <v>2</v>
      </c>
      <c r="M301">
        <v>2</v>
      </c>
      <c r="N301">
        <v>10</v>
      </c>
      <c r="O301">
        <v>100</v>
      </c>
      <c r="P301">
        <v>20</v>
      </c>
      <c r="Q301">
        <v>5</v>
      </c>
      <c r="S301" t="b">
        <f t="shared" si="1"/>
        <v>0</v>
      </c>
      <c r="T301" t="b">
        <f t="shared" si="2"/>
        <v>0</v>
      </c>
      <c r="U301" t="b">
        <f t="shared" si="3"/>
        <v>1</v>
      </c>
      <c r="V301" t="b">
        <f t="shared" si="4"/>
        <v>1</v>
      </c>
      <c r="W301" t="b">
        <f t="shared" si="5"/>
        <v>1</v>
      </c>
      <c r="X301" t="b">
        <f t="shared" si="6"/>
        <v>1</v>
      </c>
      <c r="Y301" t="b">
        <f t="shared" si="7"/>
        <v>1</v>
      </c>
      <c r="Z301" t="b">
        <f t="shared" si="8"/>
        <v>1</v>
      </c>
      <c r="AA301" t="b">
        <f t="shared" si="9"/>
        <v>1</v>
      </c>
      <c r="AB301" t="b">
        <f t="shared" si="10"/>
        <v>1</v>
      </c>
      <c r="AC301" t="b">
        <f t="shared" si="11"/>
        <v>1</v>
      </c>
      <c r="AD301" t="b">
        <f t="shared" si="12"/>
        <v>1</v>
      </c>
    </row>
    <row r="302" spans="1:30" x14ac:dyDescent="0.3">
      <c r="A302">
        <v>150</v>
      </c>
      <c r="B302">
        <v>500</v>
      </c>
      <c r="C302">
        <v>500</v>
      </c>
      <c r="D302">
        <v>10</v>
      </c>
      <c r="E302">
        <v>0.1</v>
      </c>
      <c r="F302" t="s">
        <v>278</v>
      </c>
      <c r="G302" t="s">
        <v>278</v>
      </c>
      <c r="H302">
        <v>1</v>
      </c>
      <c r="I302" t="s">
        <v>278</v>
      </c>
      <c r="J302">
        <v>1</v>
      </c>
      <c r="K302" t="s">
        <v>278</v>
      </c>
      <c r="L302">
        <v>2</v>
      </c>
      <c r="M302">
        <v>2</v>
      </c>
      <c r="N302">
        <v>10</v>
      </c>
      <c r="O302">
        <v>100</v>
      </c>
      <c r="P302">
        <v>20</v>
      </c>
      <c r="Q302">
        <v>5</v>
      </c>
      <c r="S302" t="b">
        <f t="shared" si="1"/>
        <v>1</v>
      </c>
      <c r="T302" t="b">
        <f t="shared" si="2"/>
        <v>1</v>
      </c>
      <c r="U302" t="b">
        <f t="shared" si="3"/>
        <v>1</v>
      </c>
      <c r="V302" t="b">
        <f t="shared" si="4"/>
        <v>1</v>
      </c>
      <c r="W302" t="b">
        <f t="shared" si="5"/>
        <v>1</v>
      </c>
      <c r="X302" t="b">
        <f t="shared" si="6"/>
        <v>1</v>
      </c>
      <c r="Y302" t="b">
        <f t="shared" si="7"/>
        <v>1</v>
      </c>
      <c r="Z302" t="b">
        <f t="shared" si="8"/>
        <v>1</v>
      </c>
      <c r="AA302" t="b">
        <f t="shared" si="9"/>
        <v>1</v>
      </c>
      <c r="AB302" t="b">
        <f t="shared" si="10"/>
        <v>1</v>
      </c>
      <c r="AC302" t="b">
        <f t="shared" si="11"/>
        <v>1</v>
      </c>
      <c r="AD302" t="b">
        <f t="shared" si="12"/>
        <v>1</v>
      </c>
    </row>
    <row r="303" spans="1:30" x14ac:dyDescent="0.3">
      <c r="A303">
        <v>151</v>
      </c>
      <c r="B303">
        <v>500</v>
      </c>
      <c r="C303">
        <v>500</v>
      </c>
      <c r="D303">
        <v>10</v>
      </c>
      <c r="E303">
        <v>1E-3</v>
      </c>
      <c r="F303" t="s">
        <v>278</v>
      </c>
      <c r="G303" t="s">
        <v>278</v>
      </c>
      <c r="H303">
        <v>1</v>
      </c>
      <c r="I303" t="s">
        <v>278</v>
      </c>
      <c r="J303">
        <v>1</v>
      </c>
      <c r="K303" t="s">
        <v>278</v>
      </c>
      <c r="L303">
        <v>2</v>
      </c>
      <c r="M303">
        <v>2</v>
      </c>
      <c r="N303">
        <v>10</v>
      </c>
      <c r="O303">
        <v>1</v>
      </c>
      <c r="P303">
        <v>20</v>
      </c>
      <c r="Q303">
        <v>5</v>
      </c>
      <c r="S303" t="b">
        <f t="shared" si="1"/>
        <v>1</v>
      </c>
      <c r="T303" t="b">
        <f t="shared" si="2"/>
        <v>1</v>
      </c>
      <c r="U303" t="b">
        <f t="shared" si="3"/>
        <v>1</v>
      </c>
      <c r="V303" t="b">
        <f t="shared" si="4"/>
        <v>0</v>
      </c>
      <c r="W303" t="b">
        <f t="shared" si="5"/>
        <v>1</v>
      </c>
      <c r="X303" t="b">
        <f t="shared" si="6"/>
        <v>1</v>
      </c>
      <c r="Y303" t="b">
        <f t="shared" si="7"/>
        <v>1</v>
      </c>
      <c r="Z303" t="b">
        <f t="shared" si="8"/>
        <v>1</v>
      </c>
      <c r="AA303" t="b">
        <f t="shared" si="9"/>
        <v>1</v>
      </c>
      <c r="AB303" t="b">
        <f t="shared" si="10"/>
        <v>0</v>
      </c>
      <c r="AC303" t="b">
        <f t="shared" si="11"/>
        <v>1</v>
      </c>
      <c r="AD303" t="b">
        <f t="shared" si="12"/>
        <v>1</v>
      </c>
    </row>
    <row r="304" spans="1:30" x14ac:dyDescent="0.3">
      <c r="A304">
        <v>152</v>
      </c>
      <c r="B304">
        <v>500</v>
      </c>
      <c r="C304">
        <v>300</v>
      </c>
      <c r="D304">
        <v>10</v>
      </c>
      <c r="E304">
        <v>1</v>
      </c>
      <c r="F304" t="s">
        <v>278</v>
      </c>
      <c r="G304" t="s">
        <v>281</v>
      </c>
      <c r="H304" t="s">
        <v>278</v>
      </c>
      <c r="I304" t="s">
        <v>278</v>
      </c>
      <c r="J304">
        <v>1</v>
      </c>
      <c r="K304" t="s">
        <v>278</v>
      </c>
      <c r="L304">
        <v>10</v>
      </c>
      <c r="M304">
        <v>10</v>
      </c>
      <c r="N304">
        <v>10</v>
      </c>
      <c r="O304">
        <v>10</v>
      </c>
      <c r="P304">
        <v>10</v>
      </c>
      <c r="Q304">
        <v>10</v>
      </c>
      <c r="S304" t="b">
        <f t="shared" si="1"/>
        <v>1</v>
      </c>
      <c r="T304" t="b">
        <f t="shared" si="2"/>
        <v>0</v>
      </c>
      <c r="U304" t="b">
        <f t="shared" si="3"/>
        <v>1</v>
      </c>
      <c r="V304" t="b">
        <f t="shared" si="4"/>
        <v>0</v>
      </c>
      <c r="W304" t="b">
        <f t="shared" si="5"/>
        <v>0</v>
      </c>
      <c r="X304" t="b">
        <f t="shared" si="6"/>
        <v>1</v>
      </c>
      <c r="Y304" t="b">
        <f t="shared" si="7"/>
        <v>0</v>
      </c>
      <c r="Z304" t="b">
        <f t="shared" si="8"/>
        <v>0</v>
      </c>
      <c r="AA304" t="b">
        <f t="shared" si="9"/>
        <v>1</v>
      </c>
      <c r="AB304" t="b">
        <f t="shared" si="10"/>
        <v>0</v>
      </c>
      <c r="AC304" t="b">
        <f t="shared" si="11"/>
        <v>0</v>
      </c>
      <c r="AD304" t="b">
        <f t="shared" si="12"/>
        <v>0</v>
      </c>
    </row>
    <row r="305" spans="1:35" x14ac:dyDescent="0.3">
      <c r="A305">
        <v>153</v>
      </c>
      <c r="B305">
        <v>500</v>
      </c>
      <c r="C305">
        <v>100</v>
      </c>
      <c r="D305">
        <v>10</v>
      </c>
      <c r="E305">
        <v>5</v>
      </c>
      <c r="F305" t="s">
        <v>278</v>
      </c>
      <c r="G305" t="s">
        <v>278</v>
      </c>
      <c r="H305">
        <v>1</v>
      </c>
      <c r="I305" t="s">
        <v>278</v>
      </c>
      <c r="J305">
        <v>1</v>
      </c>
      <c r="K305" t="s">
        <v>278</v>
      </c>
      <c r="L305">
        <v>2</v>
      </c>
      <c r="M305">
        <v>2</v>
      </c>
      <c r="N305">
        <v>10</v>
      </c>
      <c r="O305">
        <v>100</v>
      </c>
      <c r="P305">
        <v>20</v>
      </c>
      <c r="Q305">
        <v>5</v>
      </c>
      <c r="S305" t="b">
        <f t="shared" si="1"/>
        <v>1</v>
      </c>
      <c r="T305" t="b">
        <f t="shared" si="2"/>
        <v>0</v>
      </c>
      <c r="U305" t="b">
        <f t="shared" si="3"/>
        <v>1</v>
      </c>
      <c r="V305" t="b">
        <f t="shared" si="4"/>
        <v>0</v>
      </c>
      <c r="W305" t="b">
        <f t="shared" si="5"/>
        <v>1</v>
      </c>
      <c r="X305" t="b">
        <f t="shared" si="6"/>
        <v>1</v>
      </c>
      <c r="Y305" t="b">
        <f t="shared" si="7"/>
        <v>1</v>
      </c>
      <c r="Z305" t="b">
        <f t="shared" si="8"/>
        <v>1</v>
      </c>
      <c r="AA305" t="b">
        <f t="shared" si="9"/>
        <v>1</v>
      </c>
      <c r="AB305" t="b">
        <f t="shared" si="10"/>
        <v>1</v>
      </c>
      <c r="AC305" t="b">
        <f t="shared" si="11"/>
        <v>1</v>
      </c>
      <c r="AD305" t="b">
        <f t="shared" si="12"/>
        <v>1</v>
      </c>
    </row>
    <row r="306" spans="1:35" x14ac:dyDescent="0.3">
      <c r="A306">
        <v>154</v>
      </c>
      <c r="B306">
        <v>600</v>
      </c>
      <c r="C306">
        <v>500</v>
      </c>
      <c r="D306">
        <v>45</v>
      </c>
      <c r="E306">
        <v>35</v>
      </c>
      <c r="F306" t="s">
        <v>278</v>
      </c>
      <c r="G306" t="s">
        <v>278</v>
      </c>
      <c r="H306">
        <v>1</v>
      </c>
      <c r="I306" t="s">
        <v>278</v>
      </c>
      <c r="J306">
        <v>1</v>
      </c>
      <c r="K306" t="s">
        <v>278</v>
      </c>
      <c r="L306">
        <v>60</v>
      </c>
      <c r="M306">
        <v>50</v>
      </c>
      <c r="N306">
        <v>55</v>
      </c>
      <c r="O306">
        <v>100</v>
      </c>
      <c r="P306">
        <v>20</v>
      </c>
      <c r="Q306">
        <v>100</v>
      </c>
      <c r="S306" t="b">
        <f t="shared" si="1"/>
        <v>0</v>
      </c>
      <c r="T306" t="b">
        <f t="shared" si="2"/>
        <v>1</v>
      </c>
      <c r="U306" t="b">
        <f t="shared" si="3"/>
        <v>0</v>
      </c>
      <c r="V306" t="b">
        <f t="shared" si="4"/>
        <v>0</v>
      </c>
      <c r="W306" t="b">
        <f t="shared" si="5"/>
        <v>1</v>
      </c>
      <c r="X306" t="b">
        <f t="shared" si="6"/>
        <v>1</v>
      </c>
      <c r="Y306" t="b">
        <f t="shared" si="7"/>
        <v>0</v>
      </c>
      <c r="Z306" t="b">
        <f t="shared" si="8"/>
        <v>0</v>
      </c>
      <c r="AA306" t="b">
        <f t="shared" si="9"/>
        <v>0</v>
      </c>
      <c r="AB306" t="b">
        <f t="shared" si="10"/>
        <v>1</v>
      </c>
      <c r="AC306" t="b">
        <f t="shared" si="11"/>
        <v>1</v>
      </c>
      <c r="AD306" t="b">
        <f t="shared" si="12"/>
        <v>0</v>
      </c>
    </row>
    <row r="307" spans="1:35" x14ac:dyDescent="0.3">
      <c r="A307">
        <v>156</v>
      </c>
      <c r="B307">
        <v>500</v>
      </c>
      <c r="C307">
        <v>3</v>
      </c>
      <c r="D307">
        <v>10</v>
      </c>
      <c r="E307">
        <v>10</v>
      </c>
      <c r="F307" t="s">
        <v>278</v>
      </c>
      <c r="G307" t="s">
        <v>278</v>
      </c>
      <c r="H307">
        <v>1</v>
      </c>
      <c r="I307" t="s">
        <v>278</v>
      </c>
      <c r="J307">
        <v>1</v>
      </c>
      <c r="K307" t="s">
        <v>278</v>
      </c>
      <c r="L307">
        <v>50</v>
      </c>
      <c r="M307">
        <v>50</v>
      </c>
      <c r="N307">
        <v>10</v>
      </c>
      <c r="O307">
        <v>100</v>
      </c>
      <c r="P307">
        <v>10</v>
      </c>
      <c r="Q307">
        <v>10</v>
      </c>
      <c r="S307" t="b">
        <f t="shared" si="1"/>
        <v>1</v>
      </c>
      <c r="T307" t="b">
        <f t="shared" si="2"/>
        <v>0</v>
      </c>
      <c r="U307" t="b">
        <f t="shared" si="3"/>
        <v>1</v>
      </c>
      <c r="V307" t="b">
        <f t="shared" si="4"/>
        <v>0</v>
      </c>
      <c r="W307" t="b">
        <f t="shared" si="5"/>
        <v>1</v>
      </c>
      <c r="X307" t="b">
        <f t="shared" si="6"/>
        <v>1</v>
      </c>
      <c r="Y307" t="b">
        <f t="shared" si="7"/>
        <v>0</v>
      </c>
      <c r="Z307" t="b">
        <f t="shared" si="8"/>
        <v>0</v>
      </c>
      <c r="AA307" t="b">
        <f t="shared" si="9"/>
        <v>1</v>
      </c>
      <c r="AB307" t="b">
        <f t="shared" si="10"/>
        <v>1</v>
      </c>
      <c r="AC307" t="b">
        <f t="shared" si="11"/>
        <v>0</v>
      </c>
      <c r="AD307" t="b">
        <f t="shared" si="12"/>
        <v>0</v>
      </c>
    </row>
    <row r="308" spans="1:35" x14ac:dyDescent="0.3">
      <c r="A308">
        <v>157</v>
      </c>
      <c r="B308">
        <v>500</v>
      </c>
      <c r="C308">
        <v>500</v>
      </c>
      <c r="D308">
        <v>10</v>
      </c>
      <c r="E308">
        <v>0.1</v>
      </c>
      <c r="F308" t="s">
        <v>278</v>
      </c>
      <c r="G308" t="s">
        <v>278</v>
      </c>
      <c r="H308">
        <v>1</v>
      </c>
      <c r="I308" t="s">
        <v>278</v>
      </c>
      <c r="J308">
        <v>1</v>
      </c>
      <c r="K308" t="s">
        <v>278</v>
      </c>
      <c r="L308">
        <v>2</v>
      </c>
      <c r="M308">
        <v>2</v>
      </c>
      <c r="N308">
        <v>10</v>
      </c>
      <c r="O308">
        <v>100</v>
      </c>
      <c r="P308">
        <v>20</v>
      </c>
      <c r="Q308">
        <v>5</v>
      </c>
      <c r="S308" t="b">
        <f t="shared" si="1"/>
        <v>1</v>
      </c>
      <c r="T308" t="b">
        <f t="shared" si="2"/>
        <v>1</v>
      </c>
      <c r="U308" t="b">
        <f t="shared" si="3"/>
        <v>1</v>
      </c>
      <c r="V308" t="b">
        <f t="shared" si="4"/>
        <v>1</v>
      </c>
      <c r="W308" t="b">
        <f t="shared" si="5"/>
        <v>1</v>
      </c>
      <c r="X308" t="b">
        <f t="shared" si="6"/>
        <v>1</v>
      </c>
      <c r="Y308" t="b">
        <f t="shared" si="7"/>
        <v>1</v>
      </c>
      <c r="Z308" t="b">
        <f t="shared" si="8"/>
        <v>1</v>
      </c>
      <c r="AA308" t="b">
        <f t="shared" si="9"/>
        <v>1</v>
      </c>
      <c r="AB308" t="b">
        <f t="shared" si="10"/>
        <v>1</v>
      </c>
      <c r="AC308" t="b">
        <f t="shared" si="11"/>
        <v>1</v>
      </c>
      <c r="AD308" t="b">
        <f t="shared" si="12"/>
        <v>1</v>
      </c>
    </row>
    <row r="309" spans="1:35" x14ac:dyDescent="0.3">
      <c r="A309">
        <v>158</v>
      </c>
      <c r="B309">
        <v>500</v>
      </c>
      <c r="C309">
        <v>500</v>
      </c>
      <c r="D309">
        <v>10</v>
      </c>
      <c r="E309">
        <v>1E-3</v>
      </c>
      <c r="F309" t="s">
        <v>278</v>
      </c>
      <c r="G309" t="s">
        <v>281</v>
      </c>
      <c r="H309" t="s">
        <v>278</v>
      </c>
      <c r="I309" t="s">
        <v>278</v>
      </c>
      <c r="J309">
        <v>1</v>
      </c>
      <c r="K309" t="s">
        <v>278</v>
      </c>
      <c r="L309">
        <v>2</v>
      </c>
      <c r="M309">
        <v>2</v>
      </c>
      <c r="N309">
        <v>10</v>
      </c>
      <c r="O309">
        <v>100</v>
      </c>
      <c r="P309">
        <v>20</v>
      </c>
      <c r="Q309">
        <v>5</v>
      </c>
      <c r="S309" t="b">
        <f t="shared" si="1"/>
        <v>1</v>
      </c>
      <c r="T309" t="b">
        <f t="shared" si="2"/>
        <v>1</v>
      </c>
      <c r="U309" t="b">
        <f t="shared" si="3"/>
        <v>1</v>
      </c>
      <c r="V309" t="b">
        <f t="shared" si="4"/>
        <v>0</v>
      </c>
      <c r="W309" t="b">
        <f t="shared" si="5"/>
        <v>0</v>
      </c>
      <c r="X309" t="b">
        <f t="shared" si="6"/>
        <v>1</v>
      </c>
      <c r="Y309" t="b">
        <f t="shared" si="7"/>
        <v>1</v>
      </c>
      <c r="Z309" t="b">
        <f t="shared" si="8"/>
        <v>1</v>
      </c>
      <c r="AA309" t="b">
        <f t="shared" si="9"/>
        <v>1</v>
      </c>
      <c r="AB309" t="b">
        <f t="shared" si="10"/>
        <v>1</v>
      </c>
      <c r="AC309" t="b">
        <f t="shared" si="11"/>
        <v>1</v>
      </c>
      <c r="AD309" t="b">
        <f t="shared" si="12"/>
        <v>1</v>
      </c>
    </row>
    <row r="310" spans="1:35" x14ac:dyDescent="0.3">
      <c r="A310">
        <v>159</v>
      </c>
      <c r="B310">
        <v>500</v>
      </c>
      <c r="C310">
        <v>500</v>
      </c>
      <c r="D310">
        <v>10</v>
      </c>
      <c r="E310">
        <v>0.1</v>
      </c>
      <c r="F310" t="s">
        <v>278</v>
      </c>
      <c r="G310" t="s">
        <v>278</v>
      </c>
      <c r="H310">
        <v>1</v>
      </c>
      <c r="I310" t="s">
        <v>278</v>
      </c>
      <c r="J310">
        <v>1</v>
      </c>
      <c r="K310" t="s">
        <v>278</v>
      </c>
      <c r="L310">
        <v>2</v>
      </c>
      <c r="M310">
        <v>2</v>
      </c>
      <c r="N310">
        <v>10</v>
      </c>
      <c r="O310">
        <v>100</v>
      </c>
      <c r="P310">
        <v>20</v>
      </c>
      <c r="Q310">
        <v>5</v>
      </c>
      <c r="S310" t="b">
        <f t="shared" si="1"/>
        <v>1</v>
      </c>
      <c r="T310" t="b">
        <f t="shared" si="2"/>
        <v>1</v>
      </c>
      <c r="U310" t="b">
        <f t="shared" si="3"/>
        <v>1</v>
      </c>
      <c r="V310" t="b">
        <f t="shared" si="4"/>
        <v>1</v>
      </c>
      <c r="W310" t="b">
        <f t="shared" si="5"/>
        <v>1</v>
      </c>
      <c r="X310" t="b">
        <f t="shared" si="6"/>
        <v>1</v>
      </c>
      <c r="Y310" t="b">
        <f t="shared" si="7"/>
        <v>1</v>
      </c>
      <c r="Z310" t="b">
        <f t="shared" si="8"/>
        <v>1</v>
      </c>
      <c r="AA310" t="b">
        <f t="shared" si="9"/>
        <v>1</v>
      </c>
      <c r="AB310" t="b">
        <f t="shared" si="10"/>
        <v>1</v>
      </c>
      <c r="AC310" t="b">
        <f t="shared" si="11"/>
        <v>1</v>
      </c>
      <c r="AD310" t="b">
        <f t="shared" si="12"/>
        <v>1</v>
      </c>
    </row>
    <row r="311" spans="1:35" x14ac:dyDescent="0.3">
      <c r="A311">
        <v>160</v>
      </c>
      <c r="B311">
        <v>500</v>
      </c>
      <c r="C311">
        <v>570</v>
      </c>
      <c r="D311">
        <v>53</v>
      </c>
      <c r="E311">
        <v>25</v>
      </c>
      <c r="F311" t="s">
        <v>278</v>
      </c>
      <c r="G311" t="s">
        <v>278</v>
      </c>
      <c r="H311">
        <v>1</v>
      </c>
      <c r="I311" t="s">
        <v>278</v>
      </c>
      <c r="J311">
        <v>1</v>
      </c>
      <c r="K311" t="s">
        <v>278</v>
      </c>
      <c r="L311">
        <v>10</v>
      </c>
      <c r="M311">
        <v>20</v>
      </c>
      <c r="N311">
        <v>10</v>
      </c>
      <c r="O311">
        <v>10</v>
      </c>
      <c r="P311">
        <v>20</v>
      </c>
      <c r="Q311">
        <v>1</v>
      </c>
      <c r="S311" t="b">
        <f t="shared" si="1"/>
        <v>1</v>
      </c>
      <c r="T311" t="b">
        <f t="shared" si="2"/>
        <v>0</v>
      </c>
      <c r="U311" t="b">
        <f t="shared" si="3"/>
        <v>0</v>
      </c>
      <c r="V311" t="b">
        <f t="shared" si="4"/>
        <v>0</v>
      </c>
      <c r="W311" t="b">
        <f t="shared" si="5"/>
        <v>1</v>
      </c>
      <c r="X311" t="b">
        <f t="shared" si="6"/>
        <v>1</v>
      </c>
      <c r="Y311" t="b">
        <f t="shared" si="7"/>
        <v>0</v>
      </c>
      <c r="Z311" t="b">
        <f t="shared" si="8"/>
        <v>0</v>
      </c>
      <c r="AA311" t="b">
        <f t="shared" si="9"/>
        <v>1</v>
      </c>
      <c r="AB311" t="b">
        <f t="shared" si="10"/>
        <v>0</v>
      </c>
      <c r="AC311" t="b">
        <f t="shared" si="11"/>
        <v>1</v>
      </c>
      <c r="AD311" t="b">
        <f t="shared" si="12"/>
        <v>0</v>
      </c>
    </row>
    <row r="312" spans="1:35" x14ac:dyDescent="0.3">
      <c r="A312">
        <v>161</v>
      </c>
      <c r="B312">
        <v>500</v>
      </c>
      <c r="C312">
        <v>500</v>
      </c>
      <c r="D312">
        <v>1</v>
      </c>
      <c r="E312">
        <v>1</v>
      </c>
      <c r="F312" t="s">
        <v>278</v>
      </c>
      <c r="G312" t="s">
        <v>278</v>
      </c>
      <c r="H312">
        <v>1</v>
      </c>
      <c r="I312" t="s">
        <v>278</v>
      </c>
      <c r="J312">
        <v>1</v>
      </c>
      <c r="K312" t="s">
        <v>278</v>
      </c>
      <c r="L312">
        <v>2</v>
      </c>
      <c r="M312">
        <v>2</v>
      </c>
      <c r="N312">
        <v>10</v>
      </c>
      <c r="O312">
        <v>100</v>
      </c>
      <c r="P312">
        <v>20</v>
      </c>
      <c r="Q312">
        <v>5</v>
      </c>
      <c r="S312" t="b">
        <f t="shared" si="1"/>
        <v>1</v>
      </c>
      <c r="T312" t="b">
        <f t="shared" si="2"/>
        <v>1</v>
      </c>
      <c r="U312" t="b">
        <f t="shared" si="3"/>
        <v>0</v>
      </c>
      <c r="V312" t="b">
        <f t="shared" si="4"/>
        <v>0</v>
      </c>
      <c r="W312" t="b">
        <f t="shared" si="5"/>
        <v>1</v>
      </c>
      <c r="X312" t="b">
        <f t="shared" si="6"/>
        <v>1</v>
      </c>
      <c r="Y312" t="b">
        <f t="shared" si="7"/>
        <v>1</v>
      </c>
      <c r="Z312" t="b">
        <f t="shared" si="8"/>
        <v>1</v>
      </c>
      <c r="AA312" t="b">
        <f t="shared" si="9"/>
        <v>1</v>
      </c>
      <c r="AB312" t="b">
        <f t="shared" si="10"/>
        <v>1</v>
      </c>
      <c r="AC312" t="b">
        <f t="shared" si="11"/>
        <v>1</v>
      </c>
      <c r="AD312" t="b">
        <f t="shared" si="12"/>
        <v>1</v>
      </c>
    </row>
    <row r="313" spans="1:35" x14ac:dyDescent="0.3">
      <c r="A313">
        <v>162</v>
      </c>
      <c r="B313">
        <v>500</v>
      </c>
      <c r="C313">
        <v>500</v>
      </c>
      <c r="D313">
        <v>10</v>
      </c>
      <c r="E313">
        <v>90</v>
      </c>
      <c r="F313" t="s">
        <v>278</v>
      </c>
      <c r="G313" t="s">
        <v>278</v>
      </c>
      <c r="H313">
        <v>1</v>
      </c>
      <c r="I313" t="s">
        <v>278</v>
      </c>
      <c r="J313">
        <v>1</v>
      </c>
      <c r="K313" t="s">
        <v>278</v>
      </c>
      <c r="L313">
        <v>2</v>
      </c>
      <c r="M313">
        <v>2</v>
      </c>
      <c r="N313">
        <v>10</v>
      </c>
      <c r="O313">
        <v>100</v>
      </c>
      <c r="P313">
        <v>20</v>
      </c>
      <c r="Q313">
        <v>5</v>
      </c>
      <c r="S313" t="b">
        <f t="shared" si="1"/>
        <v>1</v>
      </c>
      <c r="T313" t="b">
        <f t="shared" si="2"/>
        <v>1</v>
      </c>
      <c r="U313" t="b">
        <f t="shared" si="3"/>
        <v>1</v>
      </c>
      <c r="V313" t="b">
        <f t="shared" si="4"/>
        <v>0</v>
      </c>
      <c r="W313" t="b">
        <f t="shared" si="5"/>
        <v>1</v>
      </c>
      <c r="X313" t="b">
        <f t="shared" si="6"/>
        <v>1</v>
      </c>
      <c r="Y313" t="b">
        <f t="shared" si="7"/>
        <v>1</v>
      </c>
      <c r="Z313" t="b">
        <f t="shared" si="8"/>
        <v>1</v>
      </c>
      <c r="AA313" t="b">
        <f t="shared" si="9"/>
        <v>1</v>
      </c>
      <c r="AB313" t="b">
        <f t="shared" si="10"/>
        <v>1</v>
      </c>
      <c r="AC313" t="b">
        <f t="shared" si="11"/>
        <v>1</v>
      </c>
      <c r="AD313" t="b">
        <f t="shared" si="12"/>
        <v>1</v>
      </c>
    </row>
    <row r="314" spans="1:35" x14ac:dyDescent="0.3">
      <c r="A314">
        <v>163</v>
      </c>
      <c r="B314">
        <v>572</v>
      </c>
      <c r="C314">
        <v>419</v>
      </c>
      <c r="D314">
        <v>2</v>
      </c>
      <c r="E314">
        <v>0.1</v>
      </c>
      <c r="F314" t="s">
        <v>278</v>
      </c>
      <c r="G314" t="s">
        <v>278</v>
      </c>
      <c r="H314">
        <v>1</v>
      </c>
      <c r="I314" t="s">
        <v>278</v>
      </c>
      <c r="J314">
        <v>1</v>
      </c>
      <c r="K314" t="s">
        <v>278</v>
      </c>
      <c r="L314">
        <v>2</v>
      </c>
      <c r="M314">
        <v>2</v>
      </c>
      <c r="N314">
        <v>10</v>
      </c>
      <c r="O314">
        <v>100</v>
      </c>
      <c r="P314">
        <v>20</v>
      </c>
      <c r="Q314">
        <v>5</v>
      </c>
      <c r="S314" t="b">
        <f t="shared" si="1"/>
        <v>0</v>
      </c>
      <c r="T314" t="b">
        <f t="shared" si="2"/>
        <v>0</v>
      </c>
      <c r="U314" t="b">
        <f t="shared" si="3"/>
        <v>0</v>
      </c>
      <c r="V314" t="b">
        <f t="shared" si="4"/>
        <v>1</v>
      </c>
      <c r="W314" t="b">
        <f t="shared" si="5"/>
        <v>1</v>
      </c>
      <c r="X314" t="b">
        <f t="shared" si="6"/>
        <v>1</v>
      </c>
      <c r="Y314" t="b">
        <f t="shared" si="7"/>
        <v>1</v>
      </c>
      <c r="Z314" t="b">
        <f t="shared" si="8"/>
        <v>1</v>
      </c>
      <c r="AA314" t="b">
        <f t="shared" si="9"/>
        <v>1</v>
      </c>
      <c r="AB314" t="b">
        <f t="shared" si="10"/>
        <v>1</v>
      </c>
      <c r="AC314" t="b">
        <f t="shared" si="11"/>
        <v>1</v>
      </c>
      <c r="AD314" t="b">
        <f t="shared" si="12"/>
        <v>1</v>
      </c>
    </row>
    <row r="315" spans="1:35" x14ac:dyDescent="0.3">
      <c r="A315">
        <v>164</v>
      </c>
      <c r="B315">
        <v>400</v>
      </c>
      <c r="C315">
        <v>350</v>
      </c>
      <c r="D315">
        <v>1</v>
      </c>
      <c r="E315">
        <v>5</v>
      </c>
      <c r="F315" t="s">
        <v>277</v>
      </c>
      <c r="G315" t="s">
        <v>278</v>
      </c>
      <c r="H315" t="s">
        <v>278</v>
      </c>
      <c r="I315" t="s">
        <v>278</v>
      </c>
      <c r="J315" t="s">
        <v>278</v>
      </c>
      <c r="K315" t="s">
        <v>280</v>
      </c>
      <c r="L315">
        <v>2</v>
      </c>
      <c r="M315">
        <v>3</v>
      </c>
      <c r="N315">
        <v>10</v>
      </c>
      <c r="O315">
        <v>6</v>
      </c>
      <c r="P315">
        <v>20</v>
      </c>
      <c r="Q315">
        <v>1</v>
      </c>
      <c r="S315" t="b">
        <f t="shared" si="1"/>
        <v>0</v>
      </c>
      <c r="T315" t="b">
        <f t="shared" si="2"/>
        <v>0</v>
      </c>
      <c r="U315" t="b">
        <f t="shared" si="3"/>
        <v>0</v>
      </c>
      <c r="V315" t="b">
        <f t="shared" si="4"/>
        <v>0</v>
      </c>
      <c r="W315" t="b">
        <f t="shared" si="5"/>
        <v>0</v>
      </c>
      <c r="X315" t="b">
        <f t="shared" si="6"/>
        <v>0</v>
      </c>
      <c r="Y315" t="b">
        <f t="shared" si="7"/>
        <v>1</v>
      </c>
      <c r="Z315" t="b">
        <f t="shared" si="8"/>
        <v>0</v>
      </c>
      <c r="AA315" t="b">
        <f t="shared" si="9"/>
        <v>1</v>
      </c>
      <c r="AB315" t="b">
        <f t="shared" si="10"/>
        <v>0</v>
      </c>
      <c r="AC315" t="b">
        <f t="shared" si="11"/>
        <v>1</v>
      </c>
      <c r="AD315" t="b">
        <f t="shared" si="12"/>
        <v>0</v>
      </c>
    </row>
    <row r="316" spans="1:35" x14ac:dyDescent="0.3">
      <c r="A316">
        <v>165</v>
      </c>
      <c r="B316">
        <v>500</v>
      </c>
      <c r="C316">
        <v>500</v>
      </c>
      <c r="D316">
        <v>10</v>
      </c>
      <c r="E316">
        <v>0.1</v>
      </c>
      <c r="F316" t="s">
        <v>278</v>
      </c>
      <c r="G316" t="s">
        <v>278</v>
      </c>
      <c r="H316">
        <v>1</v>
      </c>
      <c r="I316" t="s">
        <v>278</v>
      </c>
      <c r="J316">
        <v>1</v>
      </c>
      <c r="K316" t="s">
        <v>278</v>
      </c>
      <c r="L316">
        <v>2</v>
      </c>
      <c r="M316">
        <v>2</v>
      </c>
      <c r="N316">
        <v>10</v>
      </c>
      <c r="O316">
        <v>100</v>
      </c>
      <c r="P316">
        <v>20</v>
      </c>
      <c r="Q316">
        <v>5</v>
      </c>
      <c r="S316" t="b">
        <f t="shared" si="1"/>
        <v>1</v>
      </c>
      <c r="T316" t="b">
        <f t="shared" si="2"/>
        <v>1</v>
      </c>
      <c r="U316" t="b">
        <f t="shared" si="3"/>
        <v>1</v>
      </c>
      <c r="V316" t="b">
        <f t="shared" si="4"/>
        <v>1</v>
      </c>
      <c r="W316" t="b">
        <f t="shared" si="5"/>
        <v>1</v>
      </c>
      <c r="X316" t="b">
        <f t="shared" si="6"/>
        <v>1</v>
      </c>
      <c r="Y316" t="b">
        <f t="shared" si="7"/>
        <v>1</v>
      </c>
      <c r="Z316" t="b">
        <f t="shared" si="8"/>
        <v>1</v>
      </c>
      <c r="AA316" t="b">
        <f t="shared" si="9"/>
        <v>1</v>
      </c>
      <c r="AB316" t="b">
        <f t="shared" si="10"/>
        <v>1</v>
      </c>
      <c r="AC316" t="b">
        <f t="shared" si="11"/>
        <v>1</v>
      </c>
      <c r="AD316" t="b">
        <f t="shared" si="12"/>
        <v>1</v>
      </c>
    </row>
    <row r="317" spans="1:35" x14ac:dyDescent="0.3">
      <c r="A317">
        <v>166</v>
      </c>
      <c r="B317">
        <v>500</v>
      </c>
      <c r="C317">
        <v>300</v>
      </c>
      <c r="D317">
        <v>1</v>
      </c>
      <c r="E317">
        <v>0.01</v>
      </c>
      <c r="F317" t="s">
        <v>278</v>
      </c>
      <c r="G317" t="s">
        <v>278</v>
      </c>
      <c r="H317">
        <v>1</v>
      </c>
      <c r="I317" t="s">
        <v>278</v>
      </c>
      <c r="J317">
        <v>1</v>
      </c>
      <c r="K317" t="s">
        <v>278</v>
      </c>
      <c r="L317">
        <v>50</v>
      </c>
      <c r="M317">
        <v>10</v>
      </c>
      <c r="N317">
        <v>10</v>
      </c>
      <c r="O317">
        <v>100</v>
      </c>
      <c r="P317">
        <v>20</v>
      </c>
      <c r="Q317">
        <v>5</v>
      </c>
      <c r="S317" t="b">
        <f t="shared" si="1"/>
        <v>1</v>
      </c>
      <c r="T317" t="b">
        <f t="shared" si="2"/>
        <v>0</v>
      </c>
      <c r="U317" t="b">
        <f t="shared" si="3"/>
        <v>0</v>
      </c>
      <c r="V317" t="b">
        <f t="shared" si="4"/>
        <v>0</v>
      </c>
      <c r="W317" t="b">
        <f t="shared" si="5"/>
        <v>1</v>
      </c>
      <c r="X317" t="b">
        <f t="shared" si="6"/>
        <v>1</v>
      </c>
      <c r="Y317" t="b">
        <f t="shared" si="7"/>
        <v>0</v>
      </c>
      <c r="Z317" t="b">
        <f t="shared" si="8"/>
        <v>0</v>
      </c>
      <c r="AA317" t="b">
        <f t="shared" si="9"/>
        <v>1</v>
      </c>
      <c r="AB317" t="b">
        <f t="shared" si="10"/>
        <v>1</v>
      </c>
      <c r="AC317" t="b">
        <f t="shared" si="11"/>
        <v>1</v>
      </c>
      <c r="AD317" t="b">
        <f t="shared" si="12"/>
        <v>1</v>
      </c>
    </row>
    <row r="318" spans="1:35" x14ac:dyDescent="0.3">
      <c r="A318">
        <v>167</v>
      </c>
      <c r="B318">
        <v>75</v>
      </c>
      <c r="C318">
        <v>65</v>
      </c>
      <c r="D318">
        <v>10</v>
      </c>
      <c r="E318">
        <v>0.1</v>
      </c>
      <c r="F318" t="s">
        <v>278</v>
      </c>
      <c r="G318" t="s">
        <v>278</v>
      </c>
      <c r="H318">
        <v>1</v>
      </c>
      <c r="I318" t="s">
        <v>278</v>
      </c>
      <c r="J318">
        <v>1</v>
      </c>
      <c r="K318" t="s">
        <v>278</v>
      </c>
      <c r="L318">
        <v>20</v>
      </c>
      <c r="M318">
        <v>2</v>
      </c>
      <c r="N318">
        <v>10</v>
      </c>
      <c r="O318">
        <v>100</v>
      </c>
      <c r="P318">
        <v>20</v>
      </c>
      <c r="Q318">
        <v>1</v>
      </c>
      <c r="S318" t="b">
        <f t="shared" si="1"/>
        <v>0</v>
      </c>
      <c r="T318" t="b">
        <f t="shared" si="2"/>
        <v>0</v>
      </c>
      <c r="U318" t="b">
        <f t="shared" si="3"/>
        <v>1</v>
      </c>
      <c r="V318" t="b">
        <f t="shared" si="4"/>
        <v>1</v>
      </c>
      <c r="W318" t="b">
        <f t="shared" si="5"/>
        <v>1</v>
      </c>
      <c r="X318" t="b">
        <f t="shared" si="6"/>
        <v>1</v>
      </c>
      <c r="Y318" t="b">
        <f t="shared" si="7"/>
        <v>0</v>
      </c>
      <c r="Z318" t="b">
        <f t="shared" si="8"/>
        <v>1</v>
      </c>
      <c r="AA318" t="b">
        <f t="shared" si="9"/>
        <v>1</v>
      </c>
      <c r="AB318" t="b">
        <f t="shared" si="10"/>
        <v>1</v>
      </c>
      <c r="AC318" t="b">
        <f t="shared" si="11"/>
        <v>1</v>
      </c>
      <c r="AD318" t="b">
        <f t="shared" si="12"/>
        <v>0</v>
      </c>
    </row>
    <row r="320" spans="1:35" x14ac:dyDescent="0.3">
      <c r="R320">
        <v>106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0</v>
      </c>
      <c r="AG320">
        <f>(S320+T320+U320+V320)/4</f>
        <v>0.25</v>
      </c>
      <c r="AH320">
        <f>(W320+X320+Y320+Z320+AA320+AB320+AC320+AD320)/8</f>
        <v>0.625</v>
      </c>
      <c r="AI320">
        <f>SUM(S320:AD320)/12</f>
        <v>0.5</v>
      </c>
    </row>
    <row r="321" spans="18:35" x14ac:dyDescent="0.3">
      <c r="R321">
        <v>107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1</v>
      </c>
      <c r="AA321">
        <v>1</v>
      </c>
      <c r="AB321">
        <v>1</v>
      </c>
      <c r="AC321">
        <v>1</v>
      </c>
      <c r="AD321">
        <v>0</v>
      </c>
      <c r="AG321">
        <f t="shared" ref="AG321:AG378" si="13">(S321+T321+U321+V321)/4</f>
        <v>0.25</v>
      </c>
      <c r="AH321">
        <f t="shared" ref="AH321:AH378" si="14">(W321+X321+Y321+Z321+AA321+AB321+AC321+AD321)/8</f>
        <v>0.625</v>
      </c>
      <c r="AI321">
        <f t="shared" ref="AI321:AI378" si="15">SUM(S321:AD321)/12</f>
        <v>0.5</v>
      </c>
    </row>
    <row r="322" spans="18:35" x14ac:dyDescent="0.3">
      <c r="R322">
        <v>108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1</v>
      </c>
      <c r="AG322">
        <f t="shared" si="13"/>
        <v>0.25</v>
      </c>
      <c r="AH322">
        <f t="shared" si="14"/>
        <v>0.375</v>
      </c>
      <c r="AI322">
        <f t="shared" si="15"/>
        <v>0.33333333333333331</v>
      </c>
    </row>
    <row r="323" spans="18:35" x14ac:dyDescent="0.3">
      <c r="R323">
        <v>109</v>
      </c>
      <c r="S323">
        <v>1</v>
      </c>
      <c r="T323">
        <v>1</v>
      </c>
      <c r="U323">
        <v>0</v>
      </c>
      <c r="V323">
        <v>0</v>
      </c>
      <c r="W323">
        <v>1</v>
      </c>
      <c r="X323">
        <v>1</v>
      </c>
      <c r="Y323">
        <v>0</v>
      </c>
      <c r="Z323">
        <v>0</v>
      </c>
      <c r="AA323">
        <v>1</v>
      </c>
      <c r="AB323">
        <v>1</v>
      </c>
      <c r="AC323">
        <v>0</v>
      </c>
      <c r="AD323">
        <v>0</v>
      </c>
      <c r="AG323">
        <f t="shared" si="13"/>
        <v>0.5</v>
      </c>
      <c r="AH323">
        <f t="shared" si="14"/>
        <v>0.5</v>
      </c>
      <c r="AI323">
        <f t="shared" si="15"/>
        <v>0.5</v>
      </c>
    </row>
    <row r="324" spans="18:35" x14ac:dyDescent="0.3">
      <c r="R324">
        <v>110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0</v>
      </c>
      <c r="AG324">
        <f t="shared" si="13"/>
        <v>0.25</v>
      </c>
      <c r="AH324">
        <f t="shared" si="14"/>
        <v>0.625</v>
      </c>
      <c r="AI324">
        <f t="shared" si="15"/>
        <v>0.5</v>
      </c>
    </row>
    <row r="325" spans="18:35" x14ac:dyDescent="0.3">
      <c r="R325">
        <v>111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1</v>
      </c>
      <c r="Y325">
        <v>1</v>
      </c>
      <c r="Z325">
        <v>1</v>
      </c>
      <c r="AA325">
        <v>0</v>
      </c>
      <c r="AB325">
        <v>0</v>
      </c>
      <c r="AC325">
        <v>0</v>
      </c>
      <c r="AD325">
        <v>0</v>
      </c>
      <c r="AG325">
        <f t="shared" si="13"/>
        <v>0</v>
      </c>
      <c r="AH325">
        <f t="shared" si="14"/>
        <v>0.5</v>
      </c>
      <c r="AI325">
        <f t="shared" si="15"/>
        <v>0.33333333333333331</v>
      </c>
    </row>
    <row r="326" spans="18:35" x14ac:dyDescent="0.3">
      <c r="R326">
        <v>112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0</v>
      </c>
      <c r="AG326">
        <f t="shared" si="13"/>
        <v>1</v>
      </c>
      <c r="AH326">
        <f t="shared" si="14"/>
        <v>0.875</v>
      </c>
      <c r="AI326">
        <f t="shared" si="15"/>
        <v>0.91666666666666663</v>
      </c>
    </row>
    <row r="327" spans="18:35" x14ac:dyDescent="0.3">
      <c r="R327">
        <v>113</v>
      </c>
      <c r="S327">
        <v>1</v>
      </c>
      <c r="T327">
        <v>1</v>
      </c>
      <c r="U327">
        <v>1</v>
      </c>
      <c r="V327">
        <v>0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G327">
        <f t="shared" si="13"/>
        <v>0.75</v>
      </c>
      <c r="AH327">
        <f t="shared" si="14"/>
        <v>1</v>
      </c>
      <c r="AI327">
        <f t="shared" si="15"/>
        <v>0.91666666666666663</v>
      </c>
    </row>
    <row r="328" spans="18:35" x14ac:dyDescent="0.3">
      <c r="R328">
        <v>114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0</v>
      </c>
      <c r="AA328">
        <v>1</v>
      </c>
      <c r="AB328">
        <v>1</v>
      </c>
      <c r="AC328">
        <v>1</v>
      </c>
      <c r="AD328">
        <v>0</v>
      </c>
      <c r="AG328">
        <f t="shared" si="13"/>
        <v>1</v>
      </c>
      <c r="AH328">
        <f t="shared" si="14"/>
        <v>0.75</v>
      </c>
      <c r="AI328">
        <f t="shared" si="15"/>
        <v>0.83333333333333337</v>
      </c>
    </row>
    <row r="329" spans="18:35" x14ac:dyDescent="0.3">
      <c r="R329">
        <v>115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0</v>
      </c>
      <c r="AG329">
        <f t="shared" si="13"/>
        <v>0.25</v>
      </c>
      <c r="AH329">
        <f t="shared" si="14"/>
        <v>0.625</v>
      </c>
      <c r="AI329">
        <f t="shared" si="15"/>
        <v>0.5</v>
      </c>
    </row>
    <row r="330" spans="18:35" x14ac:dyDescent="0.3">
      <c r="R330">
        <v>116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G330">
        <f t="shared" si="13"/>
        <v>1</v>
      </c>
      <c r="AH330">
        <f t="shared" si="14"/>
        <v>1</v>
      </c>
      <c r="AI330">
        <f t="shared" si="15"/>
        <v>1</v>
      </c>
    </row>
    <row r="331" spans="18:35" x14ac:dyDescent="0.3">
      <c r="R331">
        <v>117</v>
      </c>
      <c r="S331">
        <v>1</v>
      </c>
      <c r="T331">
        <v>1</v>
      </c>
      <c r="U331">
        <v>0</v>
      </c>
      <c r="V331">
        <v>0</v>
      </c>
      <c r="W331">
        <v>1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G331">
        <f t="shared" si="13"/>
        <v>0.5</v>
      </c>
      <c r="AH331">
        <f t="shared" si="14"/>
        <v>0.25</v>
      </c>
      <c r="AI331">
        <f t="shared" si="15"/>
        <v>0.33333333333333331</v>
      </c>
    </row>
    <row r="332" spans="18:35" x14ac:dyDescent="0.3">
      <c r="R332">
        <v>118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0</v>
      </c>
      <c r="AG332">
        <f t="shared" si="13"/>
        <v>1</v>
      </c>
      <c r="AH332">
        <f t="shared" si="14"/>
        <v>0.875</v>
      </c>
      <c r="AI332">
        <f t="shared" si="15"/>
        <v>0.91666666666666663</v>
      </c>
    </row>
    <row r="333" spans="18:35" x14ac:dyDescent="0.3">
      <c r="R333">
        <v>119</v>
      </c>
      <c r="S333">
        <v>1</v>
      </c>
      <c r="T333">
        <v>0</v>
      </c>
      <c r="U333">
        <v>0</v>
      </c>
      <c r="V333">
        <v>0</v>
      </c>
      <c r="W333">
        <v>1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1</v>
      </c>
      <c r="AG333">
        <f t="shared" si="13"/>
        <v>0.25</v>
      </c>
      <c r="AH333">
        <f t="shared" si="14"/>
        <v>0.5</v>
      </c>
      <c r="AI333">
        <f t="shared" si="15"/>
        <v>0.41666666666666669</v>
      </c>
    </row>
    <row r="334" spans="18:35" x14ac:dyDescent="0.3">
      <c r="R334">
        <v>120</v>
      </c>
      <c r="S334">
        <v>1</v>
      </c>
      <c r="T334">
        <v>1</v>
      </c>
      <c r="U334">
        <v>1</v>
      </c>
      <c r="V334">
        <v>0</v>
      </c>
      <c r="W334">
        <v>0</v>
      </c>
      <c r="X334">
        <v>0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0</v>
      </c>
      <c r="AG334">
        <f t="shared" si="13"/>
        <v>0.75</v>
      </c>
      <c r="AH334">
        <f t="shared" si="14"/>
        <v>0.625</v>
      </c>
      <c r="AI334">
        <f t="shared" si="15"/>
        <v>0.66666666666666663</v>
      </c>
    </row>
    <row r="335" spans="18:35" x14ac:dyDescent="0.3">
      <c r="R335">
        <v>121</v>
      </c>
      <c r="S335">
        <v>1</v>
      </c>
      <c r="T335">
        <v>1</v>
      </c>
      <c r="U335">
        <v>1</v>
      </c>
      <c r="V335">
        <v>0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G335">
        <f t="shared" si="13"/>
        <v>0.75</v>
      </c>
      <c r="AH335">
        <f t="shared" si="14"/>
        <v>1</v>
      </c>
      <c r="AI335">
        <f t="shared" si="15"/>
        <v>0.91666666666666663</v>
      </c>
    </row>
    <row r="336" spans="18:35" x14ac:dyDescent="0.3">
      <c r="R336">
        <v>122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0</v>
      </c>
      <c r="AG336">
        <f t="shared" si="13"/>
        <v>1</v>
      </c>
      <c r="AH336">
        <f t="shared" si="14"/>
        <v>0.875</v>
      </c>
      <c r="AI336">
        <f t="shared" si="15"/>
        <v>0.91666666666666663</v>
      </c>
    </row>
    <row r="337" spans="18:35" x14ac:dyDescent="0.3">
      <c r="R337">
        <v>123</v>
      </c>
      <c r="S337">
        <v>1</v>
      </c>
      <c r="T337">
        <v>1</v>
      </c>
      <c r="U337">
        <v>0</v>
      </c>
      <c r="V337">
        <v>0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0</v>
      </c>
      <c r="AD337">
        <v>1</v>
      </c>
      <c r="AG337">
        <f t="shared" si="13"/>
        <v>0.5</v>
      </c>
      <c r="AH337">
        <f t="shared" si="14"/>
        <v>0.875</v>
      </c>
      <c r="AI337">
        <f t="shared" si="15"/>
        <v>0.75</v>
      </c>
    </row>
    <row r="338" spans="18:35" x14ac:dyDescent="0.3">
      <c r="R338">
        <v>125</v>
      </c>
      <c r="S338">
        <v>1</v>
      </c>
      <c r="T338">
        <v>0</v>
      </c>
      <c r="U338">
        <v>1</v>
      </c>
      <c r="V338">
        <v>0</v>
      </c>
      <c r="W338">
        <v>0</v>
      </c>
      <c r="X338">
        <v>1</v>
      </c>
      <c r="Y338">
        <v>1</v>
      </c>
      <c r="Z338">
        <v>1</v>
      </c>
      <c r="AA338">
        <v>1</v>
      </c>
      <c r="AB338">
        <v>0</v>
      </c>
      <c r="AC338">
        <v>1</v>
      </c>
      <c r="AD338">
        <v>0</v>
      </c>
      <c r="AG338">
        <f t="shared" si="13"/>
        <v>0.5</v>
      </c>
      <c r="AH338">
        <f t="shared" si="14"/>
        <v>0.625</v>
      </c>
      <c r="AI338">
        <f t="shared" si="15"/>
        <v>0.58333333333333337</v>
      </c>
    </row>
    <row r="339" spans="18:35" x14ac:dyDescent="0.3">
      <c r="R339">
        <v>126</v>
      </c>
      <c r="S339">
        <v>1</v>
      </c>
      <c r="T339">
        <v>1</v>
      </c>
      <c r="U339">
        <v>1</v>
      </c>
      <c r="V339">
        <v>0</v>
      </c>
      <c r="W339">
        <v>1</v>
      </c>
      <c r="X339">
        <v>1</v>
      </c>
      <c r="Y339">
        <v>0</v>
      </c>
      <c r="Z339">
        <v>1</v>
      </c>
      <c r="AA339">
        <v>1</v>
      </c>
      <c r="AB339">
        <v>1</v>
      </c>
      <c r="AC339">
        <v>1</v>
      </c>
      <c r="AD339">
        <v>0</v>
      </c>
      <c r="AG339">
        <f t="shared" si="13"/>
        <v>0.75</v>
      </c>
      <c r="AH339">
        <f t="shared" si="14"/>
        <v>0.75</v>
      </c>
      <c r="AI339">
        <f t="shared" si="15"/>
        <v>0.75</v>
      </c>
    </row>
    <row r="340" spans="18:35" x14ac:dyDescent="0.3">
      <c r="R340">
        <v>127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0</v>
      </c>
      <c r="AG340">
        <f t="shared" si="13"/>
        <v>1</v>
      </c>
      <c r="AH340">
        <f t="shared" si="14"/>
        <v>0.875</v>
      </c>
      <c r="AI340">
        <f t="shared" si="15"/>
        <v>0.91666666666666663</v>
      </c>
    </row>
    <row r="341" spans="18:35" x14ac:dyDescent="0.3">
      <c r="R341">
        <v>128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G341">
        <f t="shared" si="13"/>
        <v>0</v>
      </c>
      <c r="AH341">
        <f t="shared" si="14"/>
        <v>0.125</v>
      </c>
      <c r="AI341">
        <f t="shared" si="15"/>
        <v>8.3333333333333329E-2</v>
      </c>
    </row>
    <row r="342" spans="18:35" x14ac:dyDescent="0.3">
      <c r="R342">
        <v>130</v>
      </c>
      <c r="S342">
        <v>1</v>
      </c>
      <c r="T342">
        <v>0</v>
      </c>
      <c r="U342">
        <v>0</v>
      </c>
      <c r="V342">
        <v>0</v>
      </c>
      <c r="W342">
        <v>1</v>
      </c>
      <c r="X342">
        <v>1</v>
      </c>
      <c r="Y342">
        <v>0</v>
      </c>
      <c r="Z342">
        <v>1</v>
      </c>
      <c r="AA342">
        <v>1</v>
      </c>
      <c r="AB342">
        <v>1</v>
      </c>
      <c r="AC342">
        <v>1</v>
      </c>
      <c r="AD342">
        <v>1</v>
      </c>
      <c r="AG342">
        <f t="shared" si="13"/>
        <v>0.25</v>
      </c>
      <c r="AH342">
        <f t="shared" si="14"/>
        <v>0.875</v>
      </c>
      <c r="AI342">
        <f t="shared" si="15"/>
        <v>0.66666666666666663</v>
      </c>
    </row>
    <row r="343" spans="18:35" x14ac:dyDescent="0.3">
      <c r="R343">
        <v>131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G343">
        <f t="shared" si="13"/>
        <v>1</v>
      </c>
      <c r="AH343">
        <f t="shared" si="14"/>
        <v>1</v>
      </c>
      <c r="AI343">
        <f t="shared" si="15"/>
        <v>1</v>
      </c>
    </row>
    <row r="344" spans="18:35" x14ac:dyDescent="0.3">
      <c r="R344">
        <v>132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G344">
        <f t="shared" si="13"/>
        <v>0</v>
      </c>
      <c r="AH344">
        <f t="shared" si="14"/>
        <v>1</v>
      </c>
      <c r="AI344">
        <f t="shared" si="15"/>
        <v>0.66666666666666663</v>
      </c>
    </row>
    <row r="345" spans="18:35" x14ac:dyDescent="0.3">
      <c r="R345">
        <v>133</v>
      </c>
      <c r="S345">
        <v>1</v>
      </c>
      <c r="T345">
        <v>1</v>
      </c>
      <c r="U345">
        <v>0</v>
      </c>
      <c r="V345">
        <v>1</v>
      </c>
      <c r="W345">
        <v>1</v>
      </c>
      <c r="X345">
        <v>1</v>
      </c>
      <c r="Y345">
        <v>0</v>
      </c>
      <c r="Z345">
        <v>1</v>
      </c>
      <c r="AA345">
        <v>1</v>
      </c>
      <c r="AB345">
        <v>1</v>
      </c>
      <c r="AC345">
        <v>1</v>
      </c>
      <c r="AD345">
        <v>0</v>
      </c>
      <c r="AG345">
        <f t="shared" si="13"/>
        <v>0.75</v>
      </c>
      <c r="AH345">
        <f t="shared" si="14"/>
        <v>0.75</v>
      </c>
      <c r="AI345">
        <f t="shared" si="15"/>
        <v>0.75</v>
      </c>
    </row>
    <row r="346" spans="18:35" x14ac:dyDescent="0.3">
      <c r="R346">
        <v>134</v>
      </c>
      <c r="S346">
        <v>1</v>
      </c>
      <c r="T346">
        <v>1</v>
      </c>
      <c r="U346">
        <v>1</v>
      </c>
      <c r="V346">
        <v>0</v>
      </c>
      <c r="W346">
        <v>0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0</v>
      </c>
      <c r="AG346">
        <f t="shared" si="13"/>
        <v>0.75</v>
      </c>
      <c r="AH346">
        <f t="shared" si="14"/>
        <v>0.75</v>
      </c>
      <c r="AI346">
        <f t="shared" si="15"/>
        <v>0.75</v>
      </c>
    </row>
    <row r="347" spans="18:35" x14ac:dyDescent="0.3">
      <c r="R347">
        <v>135</v>
      </c>
      <c r="S347">
        <v>1</v>
      </c>
      <c r="T347">
        <v>1</v>
      </c>
      <c r="U347">
        <v>1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G347">
        <f t="shared" si="13"/>
        <v>0.75</v>
      </c>
      <c r="AH347">
        <f t="shared" si="14"/>
        <v>0.75</v>
      </c>
      <c r="AI347">
        <f t="shared" si="15"/>
        <v>0.75</v>
      </c>
    </row>
    <row r="348" spans="18:35" x14ac:dyDescent="0.3">
      <c r="R348">
        <v>136</v>
      </c>
      <c r="S348">
        <v>1</v>
      </c>
      <c r="T348">
        <v>0</v>
      </c>
      <c r="U348">
        <v>0</v>
      </c>
      <c r="V348">
        <v>0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0</v>
      </c>
      <c r="AC348">
        <v>1</v>
      </c>
      <c r="AD348">
        <v>1</v>
      </c>
      <c r="AG348">
        <f t="shared" si="13"/>
        <v>0.25</v>
      </c>
      <c r="AH348">
        <f t="shared" si="14"/>
        <v>0.875</v>
      </c>
      <c r="AI348">
        <f t="shared" si="15"/>
        <v>0.66666666666666663</v>
      </c>
    </row>
    <row r="349" spans="18:35" x14ac:dyDescent="0.3">
      <c r="R349">
        <v>137</v>
      </c>
      <c r="S349">
        <v>1</v>
      </c>
      <c r="T349">
        <v>0</v>
      </c>
      <c r="U349">
        <v>1</v>
      </c>
      <c r="V349">
        <v>1</v>
      </c>
      <c r="W349">
        <v>1</v>
      </c>
      <c r="X349">
        <v>1</v>
      </c>
      <c r="Y349">
        <v>0</v>
      </c>
      <c r="Z349">
        <v>0</v>
      </c>
      <c r="AA349">
        <v>1</v>
      </c>
      <c r="AB349">
        <v>1</v>
      </c>
      <c r="AC349">
        <v>1</v>
      </c>
      <c r="AD349">
        <v>1</v>
      </c>
      <c r="AG349">
        <f t="shared" si="13"/>
        <v>0.75</v>
      </c>
      <c r="AH349">
        <f t="shared" si="14"/>
        <v>0.75</v>
      </c>
      <c r="AI349">
        <f t="shared" si="15"/>
        <v>0.75</v>
      </c>
    </row>
    <row r="350" spans="18:35" x14ac:dyDescent="0.3">
      <c r="R350">
        <v>138</v>
      </c>
      <c r="S350">
        <v>1</v>
      </c>
      <c r="T350">
        <v>1</v>
      </c>
      <c r="U350">
        <v>0</v>
      </c>
      <c r="V350">
        <v>0</v>
      </c>
      <c r="W350">
        <v>1</v>
      </c>
      <c r="X350">
        <v>1</v>
      </c>
      <c r="Y350">
        <v>1</v>
      </c>
      <c r="Z350">
        <v>0</v>
      </c>
      <c r="AA350">
        <v>1</v>
      </c>
      <c r="AB350">
        <v>0</v>
      </c>
      <c r="AC350">
        <v>1</v>
      </c>
      <c r="AD350">
        <v>1</v>
      </c>
      <c r="AG350">
        <f t="shared" si="13"/>
        <v>0.5</v>
      </c>
      <c r="AH350">
        <f t="shared" si="14"/>
        <v>0.75</v>
      </c>
      <c r="AI350">
        <f t="shared" si="15"/>
        <v>0.66666666666666663</v>
      </c>
    </row>
    <row r="351" spans="18:35" x14ac:dyDescent="0.3">
      <c r="R351">
        <v>139</v>
      </c>
      <c r="S351">
        <v>0</v>
      </c>
      <c r="T351">
        <v>1</v>
      </c>
      <c r="U351">
        <v>1</v>
      </c>
      <c r="V351">
        <v>0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0</v>
      </c>
      <c r="AC351">
        <v>1</v>
      </c>
      <c r="AD351">
        <v>1</v>
      </c>
      <c r="AG351">
        <f t="shared" si="13"/>
        <v>0.5</v>
      </c>
      <c r="AH351">
        <f t="shared" si="14"/>
        <v>0.875</v>
      </c>
      <c r="AI351">
        <f t="shared" si="15"/>
        <v>0.75</v>
      </c>
    </row>
    <row r="352" spans="18:35" x14ac:dyDescent="0.3">
      <c r="R352">
        <v>140</v>
      </c>
      <c r="S352">
        <v>0</v>
      </c>
      <c r="T352">
        <v>0</v>
      </c>
      <c r="U352">
        <v>1</v>
      </c>
      <c r="V352">
        <v>0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G352">
        <f t="shared" si="13"/>
        <v>0.25</v>
      </c>
      <c r="AH352">
        <f t="shared" si="14"/>
        <v>1</v>
      </c>
      <c r="AI352">
        <f t="shared" si="15"/>
        <v>0.75</v>
      </c>
    </row>
    <row r="353" spans="18:35" x14ac:dyDescent="0.3">
      <c r="R353">
        <v>141</v>
      </c>
      <c r="S353">
        <v>1</v>
      </c>
      <c r="T353">
        <v>0</v>
      </c>
      <c r="U353">
        <v>0</v>
      </c>
      <c r="V353">
        <v>0</v>
      </c>
      <c r="W353">
        <v>1</v>
      </c>
      <c r="X353">
        <v>1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1</v>
      </c>
      <c r="AG353">
        <f t="shared" si="13"/>
        <v>0.25</v>
      </c>
      <c r="AH353">
        <f t="shared" si="14"/>
        <v>0.5</v>
      </c>
      <c r="AI353">
        <f t="shared" si="15"/>
        <v>0.41666666666666669</v>
      </c>
    </row>
    <row r="354" spans="18:35" x14ac:dyDescent="0.3">
      <c r="R354">
        <v>142</v>
      </c>
      <c r="S354">
        <v>1</v>
      </c>
      <c r="T354">
        <v>1</v>
      </c>
      <c r="U354">
        <v>0</v>
      </c>
      <c r="V354">
        <v>0</v>
      </c>
      <c r="W354">
        <v>1</v>
      </c>
      <c r="X354">
        <v>1</v>
      </c>
      <c r="Y354">
        <v>1</v>
      </c>
      <c r="Z354">
        <v>1</v>
      </c>
      <c r="AA354">
        <v>0</v>
      </c>
      <c r="AB354">
        <v>0</v>
      </c>
      <c r="AC354">
        <v>0</v>
      </c>
      <c r="AD354">
        <v>1</v>
      </c>
      <c r="AG354">
        <f t="shared" si="13"/>
        <v>0.5</v>
      </c>
      <c r="AH354">
        <f t="shared" si="14"/>
        <v>0.625</v>
      </c>
      <c r="AI354">
        <f t="shared" si="15"/>
        <v>0.58333333333333337</v>
      </c>
    </row>
    <row r="355" spans="18:35" x14ac:dyDescent="0.3">
      <c r="R355">
        <v>143</v>
      </c>
      <c r="S355">
        <v>1</v>
      </c>
      <c r="T355">
        <v>0</v>
      </c>
      <c r="U355">
        <v>1</v>
      </c>
      <c r="V355">
        <v>0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0</v>
      </c>
      <c r="AD355">
        <v>1</v>
      </c>
      <c r="AG355">
        <f t="shared" si="13"/>
        <v>0.5</v>
      </c>
      <c r="AH355">
        <f t="shared" si="14"/>
        <v>0.875</v>
      </c>
      <c r="AI355">
        <f t="shared" si="15"/>
        <v>0.75</v>
      </c>
    </row>
    <row r="356" spans="18:35" x14ac:dyDescent="0.3">
      <c r="R356">
        <v>144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G356">
        <f t="shared" si="13"/>
        <v>1</v>
      </c>
      <c r="AH356">
        <f t="shared" si="14"/>
        <v>1</v>
      </c>
      <c r="AI356">
        <f t="shared" si="15"/>
        <v>1</v>
      </c>
    </row>
    <row r="357" spans="18:35" x14ac:dyDescent="0.3">
      <c r="R357">
        <v>145</v>
      </c>
      <c r="S357">
        <v>1</v>
      </c>
      <c r="T357">
        <v>0</v>
      </c>
      <c r="U357">
        <v>1</v>
      </c>
      <c r="V357">
        <v>0</v>
      </c>
      <c r="W357">
        <v>1</v>
      </c>
      <c r="X357">
        <v>1</v>
      </c>
      <c r="Y357">
        <v>0</v>
      </c>
      <c r="Z357">
        <v>1</v>
      </c>
      <c r="AA357">
        <v>1</v>
      </c>
      <c r="AB357">
        <v>1</v>
      </c>
      <c r="AC357">
        <v>1</v>
      </c>
      <c r="AD357">
        <v>1</v>
      </c>
      <c r="AG357">
        <f t="shared" si="13"/>
        <v>0.5</v>
      </c>
      <c r="AH357">
        <f t="shared" si="14"/>
        <v>0.875</v>
      </c>
      <c r="AI357">
        <f t="shared" si="15"/>
        <v>0.75</v>
      </c>
    </row>
    <row r="358" spans="18:35" x14ac:dyDescent="0.3">
      <c r="R358">
        <v>146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G358">
        <f t="shared" si="13"/>
        <v>0.25</v>
      </c>
      <c r="AH358">
        <f t="shared" si="14"/>
        <v>0.125</v>
      </c>
      <c r="AI358">
        <f t="shared" si="15"/>
        <v>0.16666666666666666</v>
      </c>
    </row>
    <row r="359" spans="18:35" x14ac:dyDescent="0.3">
      <c r="R359">
        <v>147</v>
      </c>
      <c r="S359">
        <v>1</v>
      </c>
      <c r="T359">
        <v>1</v>
      </c>
      <c r="U359">
        <v>1</v>
      </c>
      <c r="V359">
        <v>0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G359">
        <f t="shared" si="13"/>
        <v>0.75</v>
      </c>
      <c r="AH359">
        <f t="shared" si="14"/>
        <v>1</v>
      </c>
      <c r="AI359">
        <f t="shared" si="15"/>
        <v>0.91666666666666663</v>
      </c>
    </row>
    <row r="360" spans="18:35" x14ac:dyDescent="0.3">
      <c r="R360">
        <v>148</v>
      </c>
      <c r="S360">
        <v>0</v>
      </c>
      <c r="T360">
        <v>0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0</v>
      </c>
      <c r="AG360">
        <f t="shared" si="13"/>
        <v>0.5</v>
      </c>
      <c r="AH360">
        <f t="shared" si="14"/>
        <v>0.875</v>
      </c>
      <c r="AI360">
        <f t="shared" si="15"/>
        <v>0.75</v>
      </c>
    </row>
    <row r="361" spans="18:35" x14ac:dyDescent="0.3">
      <c r="R361">
        <v>149</v>
      </c>
      <c r="S361">
        <v>0</v>
      </c>
      <c r="T361">
        <v>0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G361">
        <f t="shared" si="13"/>
        <v>0.5</v>
      </c>
      <c r="AH361">
        <f t="shared" si="14"/>
        <v>1</v>
      </c>
      <c r="AI361">
        <f t="shared" si="15"/>
        <v>0.83333333333333337</v>
      </c>
    </row>
    <row r="362" spans="18:35" x14ac:dyDescent="0.3">
      <c r="R362">
        <v>150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G362">
        <f t="shared" si="13"/>
        <v>1</v>
      </c>
      <c r="AH362">
        <f t="shared" si="14"/>
        <v>1</v>
      </c>
      <c r="AI362">
        <f t="shared" si="15"/>
        <v>1</v>
      </c>
    </row>
    <row r="363" spans="18:35" x14ac:dyDescent="0.3">
      <c r="R363">
        <v>151</v>
      </c>
      <c r="S363">
        <v>1</v>
      </c>
      <c r="T363">
        <v>1</v>
      </c>
      <c r="U363">
        <v>1</v>
      </c>
      <c r="V363">
        <v>0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0</v>
      </c>
      <c r="AC363">
        <v>1</v>
      </c>
      <c r="AD363">
        <v>1</v>
      </c>
      <c r="AG363">
        <f t="shared" si="13"/>
        <v>0.75</v>
      </c>
      <c r="AH363">
        <f t="shared" si="14"/>
        <v>0.875</v>
      </c>
      <c r="AI363">
        <f t="shared" si="15"/>
        <v>0.83333333333333337</v>
      </c>
    </row>
    <row r="364" spans="18:35" x14ac:dyDescent="0.3">
      <c r="R364">
        <v>152</v>
      </c>
      <c r="S364">
        <v>1</v>
      </c>
      <c r="T364">
        <v>0</v>
      </c>
      <c r="U364">
        <v>1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0</v>
      </c>
      <c r="AG364">
        <f t="shared" si="13"/>
        <v>0.5</v>
      </c>
      <c r="AH364">
        <f t="shared" si="14"/>
        <v>0.25</v>
      </c>
      <c r="AI364">
        <f t="shared" si="15"/>
        <v>0.33333333333333331</v>
      </c>
    </row>
    <row r="365" spans="18:35" x14ac:dyDescent="0.3">
      <c r="R365">
        <v>153</v>
      </c>
      <c r="S365">
        <v>1</v>
      </c>
      <c r="T365">
        <v>0</v>
      </c>
      <c r="U365">
        <v>1</v>
      </c>
      <c r="V365">
        <v>0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G365">
        <f t="shared" si="13"/>
        <v>0.5</v>
      </c>
      <c r="AH365">
        <f t="shared" si="14"/>
        <v>1</v>
      </c>
      <c r="AI365">
        <f t="shared" si="15"/>
        <v>0.83333333333333337</v>
      </c>
    </row>
    <row r="366" spans="18:35" x14ac:dyDescent="0.3">
      <c r="R366">
        <v>154</v>
      </c>
      <c r="S366">
        <v>0</v>
      </c>
      <c r="T366">
        <v>1</v>
      </c>
      <c r="U366">
        <v>0</v>
      </c>
      <c r="V366">
        <v>0</v>
      </c>
      <c r="W366">
        <v>1</v>
      </c>
      <c r="X366">
        <v>1</v>
      </c>
      <c r="Y366">
        <v>0</v>
      </c>
      <c r="Z366">
        <v>0</v>
      </c>
      <c r="AA366">
        <v>0</v>
      </c>
      <c r="AB366">
        <v>1</v>
      </c>
      <c r="AC366">
        <v>1</v>
      </c>
      <c r="AD366">
        <v>0</v>
      </c>
      <c r="AG366">
        <f t="shared" si="13"/>
        <v>0.25</v>
      </c>
      <c r="AH366">
        <f t="shared" si="14"/>
        <v>0.5</v>
      </c>
      <c r="AI366">
        <f t="shared" si="15"/>
        <v>0.41666666666666669</v>
      </c>
    </row>
    <row r="367" spans="18:35" x14ac:dyDescent="0.3">
      <c r="R367">
        <v>156</v>
      </c>
      <c r="S367">
        <v>1</v>
      </c>
      <c r="T367">
        <v>0</v>
      </c>
      <c r="U367">
        <v>1</v>
      </c>
      <c r="V367">
        <v>0</v>
      </c>
      <c r="W367">
        <v>1</v>
      </c>
      <c r="X367">
        <v>1</v>
      </c>
      <c r="Y367">
        <v>0</v>
      </c>
      <c r="Z367">
        <v>0</v>
      </c>
      <c r="AA367">
        <v>1</v>
      </c>
      <c r="AB367">
        <v>1</v>
      </c>
      <c r="AC367">
        <v>0</v>
      </c>
      <c r="AD367">
        <v>0</v>
      </c>
      <c r="AG367">
        <f t="shared" si="13"/>
        <v>0.5</v>
      </c>
      <c r="AH367">
        <f t="shared" si="14"/>
        <v>0.5</v>
      </c>
      <c r="AI367">
        <f t="shared" si="15"/>
        <v>0.5</v>
      </c>
    </row>
    <row r="368" spans="18:35" x14ac:dyDescent="0.3">
      <c r="R368">
        <v>157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G368">
        <f t="shared" si="13"/>
        <v>1</v>
      </c>
      <c r="AH368">
        <f t="shared" si="14"/>
        <v>1</v>
      </c>
      <c r="AI368">
        <f t="shared" si="15"/>
        <v>1</v>
      </c>
    </row>
    <row r="369" spans="18:35" x14ac:dyDescent="0.3">
      <c r="R369">
        <v>158</v>
      </c>
      <c r="S369">
        <v>1</v>
      </c>
      <c r="T369">
        <v>1</v>
      </c>
      <c r="U369">
        <v>1</v>
      </c>
      <c r="V369">
        <v>0</v>
      </c>
      <c r="W369">
        <v>0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G369">
        <f t="shared" si="13"/>
        <v>0.75</v>
      </c>
      <c r="AH369">
        <f t="shared" si="14"/>
        <v>0.875</v>
      </c>
      <c r="AI369">
        <f t="shared" si="15"/>
        <v>0.83333333333333337</v>
      </c>
    </row>
    <row r="370" spans="18:35" x14ac:dyDescent="0.3">
      <c r="R370">
        <v>159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G370">
        <f t="shared" si="13"/>
        <v>1</v>
      </c>
      <c r="AH370">
        <f t="shared" si="14"/>
        <v>1</v>
      </c>
      <c r="AI370">
        <f t="shared" si="15"/>
        <v>1</v>
      </c>
    </row>
    <row r="371" spans="18:35" x14ac:dyDescent="0.3">
      <c r="R371">
        <v>160</v>
      </c>
      <c r="S371">
        <v>1</v>
      </c>
      <c r="T371">
        <v>0</v>
      </c>
      <c r="U371">
        <v>0</v>
      </c>
      <c r="V371">
        <v>0</v>
      </c>
      <c r="W371">
        <v>1</v>
      </c>
      <c r="X371">
        <v>1</v>
      </c>
      <c r="Y371">
        <v>0</v>
      </c>
      <c r="Z371">
        <v>0</v>
      </c>
      <c r="AA371">
        <v>1</v>
      </c>
      <c r="AB371">
        <v>0</v>
      </c>
      <c r="AC371">
        <v>1</v>
      </c>
      <c r="AD371">
        <v>0</v>
      </c>
      <c r="AG371">
        <f t="shared" si="13"/>
        <v>0.25</v>
      </c>
      <c r="AH371">
        <f t="shared" si="14"/>
        <v>0.5</v>
      </c>
      <c r="AI371">
        <f t="shared" si="15"/>
        <v>0.41666666666666669</v>
      </c>
    </row>
    <row r="372" spans="18:35" x14ac:dyDescent="0.3">
      <c r="R372">
        <v>161</v>
      </c>
      <c r="S372">
        <v>1</v>
      </c>
      <c r="T372">
        <v>1</v>
      </c>
      <c r="U372">
        <v>0</v>
      </c>
      <c r="V372">
        <v>0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G372">
        <f t="shared" si="13"/>
        <v>0.5</v>
      </c>
      <c r="AH372">
        <f t="shared" si="14"/>
        <v>1</v>
      </c>
      <c r="AI372">
        <f t="shared" si="15"/>
        <v>0.83333333333333337</v>
      </c>
    </row>
    <row r="373" spans="18:35" x14ac:dyDescent="0.3">
      <c r="R373">
        <v>162</v>
      </c>
      <c r="S373">
        <v>1</v>
      </c>
      <c r="T373">
        <v>1</v>
      </c>
      <c r="U373">
        <v>1</v>
      </c>
      <c r="V373">
        <v>0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G373">
        <f t="shared" si="13"/>
        <v>0.75</v>
      </c>
      <c r="AH373">
        <f t="shared" si="14"/>
        <v>1</v>
      </c>
      <c r="AI373">
        <f t="shared" si="15"/>
        <v>0.91666666666666663</v>
      </c>
    </row>
    <row r="374" spans="18:35" x14ac:dyDescent="0.3">
      <c r="R374">
        <v>163</v>
      </c>
      <c r="S374">
        <v>0</v>
      </c>
      <c r="T374">
        <v>0</v>
      </c>
      <c r="U374">
        <v>0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G374">
        <f t="shared" si="13"/>
        <v>0.25</v>
      </c>
      <c r="AH374">
        <f t="shared" si="14"/>
        <v>1</v>
      </c>
      <c r="AI374">
        <f t="shared" si="15"/>
        <v>0.75</v>
      </c>
    </row>
    <row r="375" spans="18:35" x14ac:dyDescent="0.3">
      <c r="R375">
        <v>164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1</v>
      </c>
      <c r="AB375">
        <v>0</v>
      </c>
      <c r="AC375">
        <v>1</v>
      </c>
      <c r="AD375">
        <v>0</v>
      </c>
      <c r="AG375">
        <f t="shared" si="13"/>
        <v>0</v>
      </c>
      <c r="AH375">
        <f t="shared" si="14"/>
        <v>0.375</v>
      </c>
      <c r="AI375">
        <f t="shared" si="15"/>
        <v>0.25</v>
      </c>
    </row>
    <row r="376" spans="18:35" x14ac:dyDescent="0.3">
      <c r="R376">
        <v>165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G376">
        <f t="shared" si="13"/>
        <v>1</v>
      </c>
      <c r="AH376">
        <f t="shared" si="14"/>
        <v>1</v>
      </c>
      <c r="AI376">
        <f t="shared" si="15"/>
        <v>1</v>
      </c>
    </row>
    <row r="377" spans="18:35" x14ac:dyDescent="0.3">
      <c r="R377">
        <v>166</v>
      </c>
      <c r="S377">
        <v>1</v>
      </c>
      <c r="T377">
        <v>0</v>
      </c>
      <c r="U377">
        <v>0</v>
      </c>
      <c r="V377">
        <v>0</v>
      </c>
      <c r="W377">
        <v>1</v>
      </c>
      <c r="X377">
        <v>1</v>
      </c>
      <c r="Y377">
        <v>0</v>
      </c>
      <c r="Z377">
        <v>0</v>
      </c>
      <c r="AA377">
        <v>1</v>
      </c>
      <c r="AB377">
        <v>1</v>
      </c>
      <c r="AC377">
        <v>1</v>
      </c>
      <c r="AD377">
        <v>1</v>
      </c>
      <c r="AG377">
        <f t="shared" si="13"/>
        <v>0.25</v>
      </c>
      <c r="AH377">
        <f t="shared" si="14"/>
        <v>0.75</v>
      </c>
      <c r="AI377">
        <f t="shared" si="15"/>
        <v>0.58333333333333337</v>
      </c>
    </row>
    <row r="378" spans="18:35" x14ac:dyDescent="0.3">
      <c r="R378">
        <v>167</v>
      </c>
      <c r="S378">
        <v>0</v>
      </c>
      <c r="T378">
        <v>0</v>
      </c>
      <c r="U378">
        <v>1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1</v>
      </c>
      <c r="AB378">
        <v>1</v>
      </c>
      <c r="AC378">
        <v>1</v>
      </c>
      <c r="AD378">
        <v>0</v>
      </c>
      <c r="AG378">
        <f t="shared" si="13"/>
        <v>0.5</v>
      </c>
      <c r="AH378">
        <f t="shared" si="14"/>
        <v>0.75</v>
      </c>
      <c r="AI378">
        <f t="shared" si="15"/>
        <v>0.66666666666666663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3"/>
  <sheetViews>
    <sheetView tabSelected="1" workbookViewId="0">
      <pane xSplit="1" topLeftCell="B1" activePane="topRight" state="frozen"/>
      <selection activeCell="A19" sqref="A19"/>
      <selection pane="topRight" activeCell="BF47" sqref="BF47"/>
    </sheetView>
  </sheetViews>
  <sheetFormatPr defaultRowHeight="14.4" x14ac:dyDescent="0.3"/>
  <cols>
    <col min="1" max="1" width="14" customWidth="1"/>
    <col min="2" max="2" width="39.109375" customWidth="1"/>
    <col min="3" max="3" width="29.33203125" customWidth="1"/>
    <col min="4" max="4" width="42.88671875" customWidth="1"/>
    <col min="5" max="5" width="58.21875" customWidth="1"/>
    <col min="6" max="6" width="65.88671875" customWidth="1"/>
    <col min="7" max="7" width="62.77734375" customWidth="1"/>
    <col min="8" max="8" width="19.33203125" customWidth="1"/>
    <col min="9" max="9" width="40.77734375" customWidth="1"/>
    <col min="10" max="10" width="21.109375" customWidth="1"/>
    <col min="11" max="11" width="53.6640625" customWidth="1"/>
    <col min="12" max="12" width="30" customWidth="1"/>
    <col min="13" max="13" width="38.5546875" customWidth="1"/>
    <col min="14" max="14" width="23.6640625" customWidth="1"/>
    <col min="15" max="15" width="21.33203125" customWidth="1"/>
    <col min="16" max="16" width="38.77734375" customWidth="1"/>
    <col min="17" max="17" width="30.77734375" customWidth="1"/>
    <col min="18" max="18" width="30.6640625" customWidth="1"/>
    <col min="19" max="19" width="36.33203125" customWidth="1"/>
    <col min="20" max="20" width="17.5546875" customWidth="1"/>
    <col min="21" max="21" width="20.33203125" customWidth="1"/>
    <col min="22" max="22" width="22.77734375" customWidth="1"/>
    <col min="23" max="23" width="18" customWidth="1"/>
    <col min="24" max="24" width="12.6640625" customWidth="1"/>
    <col min="25" max="25" width="25.6640625" customWidth="1"/>
    <col min="26" max="26" width="17.5546875" customWidth="1"/>
    <col min="27" max="27" width="23.33203125" customWidth="1"/>
    <col min="28" max="28" width="19.88671875" customWidth="1"/>
    <col min="29" max="29" width="14" customWidth="1"/>
    <col min="30" max="30" width="17.88671875" customWidth="1"/>
    <col min="34" max="34" width="16.5546875" customWidth="1"/>
    <col min="35" max="35" width="18.77734375" customWidth="1"/>
    <col min="36" max="36" width="25.6640625" customWidth="1"/>
    <col min="37" max="37" width="26" customWidth="1"/>
    <col min="38" max="38" width="29.21875" customWidth="1"/>
    <col min="39" max="39" width="30.5546875" customWidth="1"/>
    <col min="40" max="40" width="31.6640625" customWidth="1"/>
    <col min="41" max="41" width="27" customWidth="1"/>
    <col min="42" max="42" width="21.33203125" customWidth="1"/>
    <col min="43" max="43" width="29.21875" customWidth="1"/>
    <col min="44" max="44" width="33" customWidth="1"/>
    <col min="45" max="45" width="38.6640625" customWidth="1"/>
    <col min="46" max="46" width="35.21875" customWidth="1"/>
    <col min="47" max="47" width="31.44140625" customWidth="1"/>
    <col min="48" max="48" width="31.109375" customWidth="1"/>
    <col min="49" max="49" width="31.21875" customWidth="1"/>
    <col min="50" max="50" width="27.88671875" customWidth="1"/>
    <col min="51" max="51" width="18.44140625" customWidth="1"/>
    <col min="52" max="52" width="39.44140625" customWidth="1"/>
    <col min="53" max="53" width="42.109375" customWidth="1"/>
    <col min="54" max="54" width="23.6640625" customWidth="1"/>
    <col min="55" max="55" width="23.44140625" customWidth="1"/>
    <col min="56" max="56" width="22.44140625" customWidth="1"/>
  </cols>
  <sheetData>
    <row r="1" spans="1:56" x14ac:dyDescent="0.3">
      <c r="A1" s="1" t="s">
        <v>198</v>
      </c>
      <c r="B1" s="1" t="s">
        <v>1</v>
      </c>
      <c r="C1" s="1" t="s">
        <v>166</v>
      </c>
      <c r="D1" s="1" t="s">
        <v>2</v>
      </c>
      <c r="E1" s="1" t="s">
        <v>3</v>
      </c>
      <c r="F1" s="1" t="s">
        <v>167</v>
      </c>
      <c r="G1" s="1" t="s">
        <v>168</v>
      </c>
      <c r="H1" s="1" t="s">
        <v>169</v>
      </c>
      <c r="I1" s="1" t="s">
        <v>194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228</v>
      </c>
      <c r="U1" s="1" t="s">
        <v>229</v>
      </c>
      <c r="V1" s="1" t="s">
        <v>230</v>
      </c>
      <c r="W1" s="1" t="s">
        <v>231</v>
      </c>
      <c r="X1" s="1" t="s">
        <v>232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239</v>
      </c>
      <c r="AF1" s="1" t="s">
        <v>240</v>
      </c>
      <c r="AG1" s="1" t="s">
        <v>241</v>
      </c>
      <c r="AH1" s="1" t="s">
        <v>242</v>
      </c>
      <c r="AI1" s="1" t="s">
        <v>243</v>
      </c>
      <c r="AJ1" s="1" t="s">
        <v>244</v>
      </c>
      <c r="AK1" s="1" t="s">
        <v>245</v>
      </c>
      <c r="AL1" s="1" t="s">
        <v>246</v>
      </c>
      <c r="AM1" s="1" t="s">
        <v>151</v>
      </c>
      <c r="AN1" s="1" t="s">
        <v>152</v>
      </c>
      <c r="AO1" s="1" t="s">
        <v>247</v>
      </c>
      <c r="AP1" s="1" t="s">
        <v>248</v>
      </c>
      <c r="AQ1" s="1" t="s">
        <v>249</v>
      </c>
      <c r="AR1" s="1" t="s">
        <v>250</v>
      </c>
      <c r="AS1" s="1" t="s">
        <v>251</v>
      </c>
      <c r="AT1" s="1" t="s">
        <v>252</v>
      </c>
      <c r="AU1" s="1" t="s">
        <v>253</v>
      </c>
      <c r="AV1" s="1" t="s">
        <v>254</v>
      </c>
      <c r="AW1" s="1" t="s">
        <v>255</v>
      </c>
      <c r="AX1" s="1" t="s">
        <v>256</v>
      </c>
      <c r="AY1" s="1" t="s">
        <v>257</v>
      </c>
      <c r="AZ1" s="1" t="s">
        <v>258</v>
      </c>
      <c r="BA1" s="1" t="s">
        <v>259</v>
      </c>
      <c r="BB1" s="1" t="s">
        <v>260</v>
      </c>
      <c r="BC1" s="1" t="s">
        <v>261</v>
      </c>
      <c r="BD1" s="1" t="s">
        <v>262</v>
      </c>
    </row>
    <row r="2" spans="1:56" x14ac:dyDescent="0.3">
      <c r="A2">
        <v>106</v>
      </c>
      <c r="B2">
        <v>0</v>
      </c>
      <c r="C2">
        <v>2</v>
      </c>
      <c r="D2">
        <v>1</v>
      </c>
      <c r="E2">
        <v>8</v>
      </c>
      <c r="F2">
        <v>5</v>
      </c>
      <c r="G2">
        <v>6</v>
      </c>
      <c r="H2">
        <v>2.7</v>
      </c>
      <c r="I2" t="s">
        <v>202</v>
      </c>
      <c r="J2" t="s">
        <v>214</v>
      </c>
      <c r="K2" t="s">
        <v>215</v>
      </c>
      <c r="L2" t="s">
        <v>216</v>
      </c>
      <c r="M2" t="s">
        <v>209</v>
      </c>
      <c r="N2" t="s">
        <v>222</v>
      </c>
      <c r="O2">
        <v>18</v>
      </c>
      <c r="P2" t="s">
        <v>204</v>
      </c>
      <c r="Q2" t="s">
        <v>226</v>
      </c>
      <c r="R2" t="s">
        <v>206</v>
      </c>
      <c r="S2" t="s">
        <v>207</v>
      </c>
      <c r="T2">
        <v>24</v>
      </c>
      <c r="U2">
        <v>40</v>
      </c>
      <c r="V2">
        <v>28</v>
      </c>
      <c r="W2">
        <v>27</v>
      </c>
      <c r="X2">
        <v>25</v>
      </c>
      <c r="Y2">
        <v>17</v>
      </c>
      <c r="Z2">
        <v>12</v>
      </c>
      <c r="AA2">
        <v>5</v>
      </c>
      <c r="AB2">
        <v>21</v>
      </c>
      <c r="AC2">
        <v>17</v>
      </c>
      <c r="AD2">
        <v>4</v>
      </c>
      <c r="AE2">
        <v>23</v>
      </c>
      <c r="AF2">
        <v>14</v>
      </c>
      <c r="AG2">
        <v>9</v>
      </c>
      <c r="AH2">
        <v>61</v>
      </c>
      <c r="AI2">
        <v>3.3</v>
      </c>
      <c r="AJ2">
        <v>3</v>
      </c>
      <c r="AK2">
        <v>2.1</v>
      </c>
      <c r="AL2">
        <v>2</v>
      </c>
      <c r="AM2">
        <v>0.25</v>
      </c>
      <c r="AN2">
        <v>0.625</v>
      </c>
      <c r="AO2">
        <v>0.5</v>
      </c>
      <c r="AP2">
        <v>2.5000000000000001E-2</v>
      </c>
      <c r="AQ2">
        <v>2.5000000000000001E-2</v>
      </c>
      <c r="AR2">
        <v>2.5000000000000001E-2</v>
      </c>
      <c r="AS2">
        <v>2.5000000000000001E-2</v>
      </c>
      <c r="AT2">
        <v>2.5000000000000001E-2</v>
      </c>
      <c r="AU2">
        <v>3.125E-2</v>
      </c>
      <c r="AV2">
        <v>0</v>
      </c>
      <c r="AW2">
        <v>0</v>
      </c>
      <c r="AX2">
        <v>3.125E-2</v>
      </c>
      <c r="AY2">
        <v>299.15384615384602</v>
      </c>
      <c r="AZ2">
        <v>296.70967741935499</v>
      </c>
      <c r="BA2">
        <v>308.625</v>
      </c>
      <c r="BB2">
        <v>15</v>
      </c>
      <c r="BC2">
        <v>2</v>
      </c>
      <c r="BD2">
        <v>4.3333333333333304</v>
      </c>
    </row>
    <row r="3" spans="1:56" x14ac:dyDescent="0.3">
      <c r="A3">
        <v>107</v>
      </c>
      <c r="B3">
        <v>9</v>
      </c>
      <c r="C3">
        <v>6</v>
      </c>
      <c r="D3">
        <v>1</v>
      </c>
      <c r="E3">
        <v>7</v>
      </c>
      <c r="F3">
        <v>9</v>
      </c>
      <c r="G3">
        <v>5</v>
      </c>
      <c r="H3">
        <v>3.7</v>
      </c>
      <c r="I3" t="s">
        <v>209</v>
      </c>
      <c r="J3" t="s">
        <v>214</v>
      </c>
      <c r="K3" t="s">
        <v>200</v>
      </c>
      <c r="L3" t="s">
        <v>219</v>
      </c>
      <c r="M3" t="s">
        <v>202</v>
      </c>
      <c r="N3" t="s">
        <v>263</v>
      </c>
      <c r="O3">
        <v>18</v>
      </c>
      <c r="P3" t="s">
        <v>208</v>
      </c>
      <c r="Q3" t="s">
        <v>264</v>
      </c>
      <c r="R3" t="s">
        <v>206</v>
      </c>
      <c r="S3" t="s">
        <v>207</v>
      </c>
      <c r="T3">
        <v>30</v>
      </c>
      <c r="U3">
        <v>34</v>
      </c>
      <c r="V3">
        <v>29</v>
      </c>
      <c r="W3">
        <v>33</v>
      </c>
      <c r="X3">
        <v>37</v>
      </c>
      <c r="Y3">
        <v>13</v>
      </c>
      <c r="Z3">
        <v>8</v>
      </c>
      <c r="AA3">
        <v>5</v>
      </c>
      <c r="AB3">
        <v>21</v>
      </c>
      <c r="AC3">
        <v>16</v>
      </c>
      <c r="AD3">
        <v>5</v>
      </c>
      <c r="AE3">
        <v>21</v>
      </c>
      <c r="AF3">
        <v>10</v>
      </c>
      <c r="AG3">
        <v>11</v>
      </c>
      <c r="AH3">
        <v>55</v>
      </c>
      <c r="AI3">
        <v>3</v>
      </c>
      <c r="AJ3">
        <v>2</v>
      </c>
      <c r="AK3">
        <v>3.5</v>
      </c>
      <c r="AL3">
        <v>3.5</v>
      </c>
      <c r="AM3">
        <v>0.25</v>
      </c>
      <c r="AN3">
        <v>0.625</v>
      </c>
      <c r="AO3">
        <v>0.5</v>
      </c>
      <c r="AP3">
        <v>2.5000000000000001E-2</v>
      </c>
      <c r="AQ3">
        <v>0</v>
      </c>
      <c r="AR3">
        <v>0.05</v>
      </c>
      <c r="AS3">
        <v>2.5000000000000001E-2</v>
      </c>
      <c r="AT3">
        <v>2.5000000000000001E-2</v>
      </c>
      <c r="AU3">
        <v>0</v>
      </c>
      <c r="AV3">
        <v>0.125</v>
      </c>
      <c r="AW3">
        <v>0</v>
      </c>
      <c r="AX3">
        <v>3.125E-2</v>
      </c>
      <c r="AY3">
        <v>322.42500000000001</v>
      </c>
      <c r="AZ3">
        <v>323.46875</v>
      </c>
      <c r="BA3">
        <v>318.25</v>
      </c>
      <c r="BB3">
        <v>12</v>
      </c>
      <c r="BC3">
        <v>8</v>
      </c>
      <c r="BD3">
        <v>1.3333333333333299</v>
      </c>
    </row>
    <row r="4" spans="1:56" x14ac:dyDescent="0.3">
      <c r="A4">
        <v>108</v>
      </c>
      <c r="B4">
        <v>9</v>
      </c>
      <c r="C4">
        <v>2</v>
      </c>
      <c r="D4">
        <v>1</v>
      </c>
      <c r="E4">
        <v>8</v>
      </c>
      <c r="F4">
        <v>8</v>
      </c>
      <c r="G4">
        <v>2</v>
      </c>
      <c r="H4">
        <v>3</v>
      </c>
      <c r="I4" t="s">
        <v>202</v>
      </c>
      <c r="J4" t="s">
        <v>214</v>
      </c>
      <c r="K4" t="s">
        <v>200</v>
      </c>
      <c r="L4" t="s">
        <v>217</v>
      </c>
      <c r="M4" t="s">
        <v>202</v>
      </c>
      <c r="N4" t="s">
        <v>203</v>
      </c>
      <c r="O4">
        <v>18</v>
      </c>
      <c r="P4" t="s">
        <v>208</v>
      </c>
      <c r="Q4" t="s">
        <v>205</v>
      </c>
      <c r="R4" t="s">
        <v>213</v>
      </c>
      <c r="S4" t="s">
        <v>212</v>
      </c>
      <c r="T4">
        <v>22</v>
      </c>
      <c r="U4">
        <v>38</v>
      </c>
      <c r="V4">
        <v>38</v>
      </c>
      <c r="W4">
        <v>23</v>
      </c>
      <c r="X4">
        <v>38</v>
      </c>
      <c r="Y4">
        <v>14</v>
      </c>
      <c r="Z4">
        <v>9</v>
      </c>
      <c r="AA4">
        <v>5</v>
      </c>
      <c r="AB4">
        <v>16</v>
      </c>
      <c r="AC4">
        <v>10</v>
      </c>
      <c r="AD4">
        <v>6</v>
      </c>
      <c r="AE4">
        <v>18</v>
      </c>
      <c r="AF4">
        <v>9</v>
      </c>
      <c r="AG4">
        <v>9</v>
      </c>
      <c r="AH4">
        <v>48</v>
      </c>
      <c r="AI4">
        <v>4.2</v>
      </c>
      <c r="AJ4">
        <v>3.5</v>
      </c>
      <c r="AK4">
        <v>3.3</v>
      </c>
      <c r="AL4">
        <v>2.7</v>
      </c>
      <c r="AM4">
        <v>0.25</v>
      </c>
      <c r="AN4">
        <v>0.375</v>
      </c>
      <c r="AO4">
        <v>0.33333333333333331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356.1</v>
      </c>
      <c r="AZ4">
        <v>359.40625</v>
      </c>
      <c r="BA4">
        <v>342.875</v>
      </c>
      <c r="BB4">
        <v>5</v>
      </c>
      <c r="BC4">
        <v>12</v>
      </c>
      <c r="BD4">
        <v>-2.3333333333333299</v>
      </c>
    </row>
    <row r="5" spans="1:56" x14ac:dyDescent="0.3">
      <c r="A5">
        <v>109</v>
      </c>
      <c r="B5">
        <v>8</v>
      </c>
      <c r="C5">
        <v>4</v>
      </c>
      <c r="D5">
        <v>2</v>
      </c>
      <c r="E5">
        <v>7</v>
      </c>
      <c r="F5">
        <v>5</v>
      </c>
      <c r="G5">
        <v>3</v>
      </c>
      <c r="H5">
        <v>3</v>
      </c>
      <c r="I5" t="s">
        <v>202</v>
      </c>
      <c r="J5" t="s">
        <v>199</v>
      </c>
      <c r="K5" t="s">
        <v>200</v>
      </c>
      <c r="L5" t="s">
        <v>219</v>
      </c>
      <c r="M5" t="s">
        <v>202</v>
      </c>
      <c r="N5" t="s">
        <v>203</v>
      </c>
      <c r="O5">
        <v>18</v>
      </c>
      <c r="P5" t="s">
        <v>208</v>
      </c>
      <c r="Q5" t="s">
        <v>213</v>
      </c>
      <c r="R5" t="s">
        <v>206</v>
      </c>
      <c r="S5" t="s">
        <v>207</v>
      </c>
      <c r="T5">
        <v>17</v>
      </c>
      <c r="U5">
        <v>41</v>
      </c>
      <c r="V5">
        <v>33</v>
      </c>
      <c r="W5">
        <v>26</v>
      </c>
      <c r="X5">
        <v>17</v>
      </c>
      <c r="Y5">
        <v>16</v>
      </c>
      <c r="Z5">
        <v>11</v>
      </c>
      <c r="AA5">
        <v>5</v>
      </c>
      <c r="AB5">
        <v>14</v>
      </c>
      <c r="AC5">
        <v>9</v>
      </c>
      <c r="AD5">
        <v>5</v>
      </c>
      <c r="AE5">
        <v>22</v>
      </c>
      <c r="AF5">
        <v>13</v>
      </c>
      <c r="AG5">
        <v>9</v>
      </c>
      <c r="AH5">
        <v>52</v>
      </c>
      <c r="AI5">
        <v>2.5</v>
      </c>
      <c r="AJ5">
        <v>1.7</v>
      </c>
      <c r="AK5">
        <v>2.4</v>
      </c>
      <c r="AL5">
        <v>3</v>
      </c>
      <c r="AM5">
        <v>0.5</v>
      </c>
      <c r="AN5">
        <v>0.5</v>
      </c>
      <c r="AO5">
        <v>0.5</v>
      </c>
      <c r="AP5">
        <v>2.5000000000000001E-2</v>
      </c>
      <c r="AQ5">
        <v>0</v>
      </c>
      <c r="AR5">
        <v>0.05</v>
      </c>
      <c r="AS5">
        <v>0</v>
      </c>
      <c r="AT5">
        <v>0.05</v>
      </c>
      <c r="AU5">
        <v>0</v>
      </c>
      <c r="AV5">
        <v>0</v>
      </c>
      <c r="AW5">
        <v>0</v>
      </c>
      <c r="AX5">
        <v>6.25E-2</v>
      </c>
      <c r="AY5">
        <v>323.375</v>
      </c>
      <c r="AZ5">
        <v>325.625</v>
      </c>
      <c r="BA5">
        <v>314.375</v>
      </c>
      <c r="BB5">
        <v>16</v>
      </c>
      <c r="BC5">
        <v>9</v>
      </c>
      <c r="BD5">
        <v>2.3333333333333299</v>
      </c>
    </row>
    <row r="6" spans="1:56" x14ac:dyDescent="0.3">
      <c r="A6">
        <v>110</v>
      </c>
      <c r="B6">
        <v>6</v>
      </c>
      <c r="C6">
        <v>9</v>
      </c>
      <c r="D6">
        <v>7</v>
      </c>
      <c r="E6">
        <v>4</v>
      </c>
      <c r="F6">
        <v>5</v>
      </c>
      <c r="G6">
        <v>4</v>
      </c>
      <c r="H6">
        <v>1.8</v>
      </c>
      <c r="I6" t="s">
        <v>209</v>
      </c>
      <c r="J6" t="s">
        <v>199</v>
      </c>
      <c r="K6" t="s">
        <v>215</v>
      </c>
      <c r="L6" t="s">
        <v>201</v>
      </c>
      <c r="M6" t="s">
        <v>202</v>
      </c>
      <c r="N6" t="s">
        <v>203</v>
      </c>
      <c r="O6">
        <v>20</v>
      </c>
      <c r="P6" t="s">
        <v>208</v>
      </c>
      <c r="Q6" t="s">
        <v>213</v>
      </c>
      <c r="R6" t="s">
        <v>206</v>
      </c>
      <c r="S6" t="s">
        <v>227</v>
      </c>
      <c r="T6">
        <v>25</v>
      </c>
      <c r="U6">
        <v>35</v>
      </c>
      <c r="V6">
        <v>27</v>
      </c>
      <c r="W6">
        <v>27</v>
      </c>
      <c r="X6">
        <v>29</v>
      </c>
      <c r="Y6">
        <v>18</v>
      </c>
      <c r="Z6">
        <v>11</v>
      </c>
      <c r="AA6">
        <v>7</v>
      </c>
      <c r="AB6">
        <v>19</v>
      </c>
      <c r="AC6">
        <v>14</v>
      </c>
      <c r="AD6">
        <v>5</v>
      </c>
      <c r="AE6">
        <v>25</v>
      </c>
      <c r="AF6">
        <v>17</v>
      </c>
      <c r="AG6">
        <v>8</v>
      </c>
      <c r="AH6">
        <v>62</v>
      </c>
      <c r="AI6">
        <v>3.4</v>
      </c>
      <c r="AJ6">
        <v>3</v>
      </c>
      <c r="AK6">
        <v>3</v>
      </c>
      <c r="AL6">
        <v>2.7</v>
      </c>
      <c r="AM6">
        <v>0.25</v>
      </c>
      <c r="AN6">
        <v>0.625</v>
      </c>
      <c r="AO6">
        <v>0.5</v>
      </c>
      <c r="AP6">
        <v>0.52500000000000002</v>
      </c>
      <c r="AQ6">
        <v>1</v>
      </c>
      <c r="AR6">
        <v>0.05</v>
      </c>
      <c r="AS6">
        <v>0.8</v>
      </c>
      <c r="AT6">
        <v>0.25</v>
      </c>
      <c r="AU6">
        <v>1</v>
      </c>
      <c r="AV6">
        <v>0</v>
      </c>
      <c r="AW6">
        <v>1</v>
      </c>
      <c r="AX6">
        <v>6.25E-2</v>
      </c>
      <c r="AY6" t="s">
        <v>282</v>
      </c>
      <c r="AZ6" t="s">
        <v>282</v>
      </c>
      <c r="BA6" t="s">
        <v>282</v>
      </c>
      <c r="BB6">
        <v>15</v>
      </c>
      <c r="BC6">
        <v>32</v>
      </c>
      <c r="BD6">
        <v>-5.6666666666666696</v>
      </c>
    </row>
    <row r="7" spans="1:56" x14ac:dyDescent="0.3">
      <c r="A7">
        <v>111</v>
      </c>
      <c r="B7">
        <v>9</v>
      </c>
      <c r="C7">
        <v>6</v>
      </c>
      <c r="D7">
        <v>2</v>
      </c>
      <c r="E7">
        <v>9</v>
      </c>
      <c r="F7">
        <v>6</v>
      </c>
      <c r="G7">
        <v>3</v>
      </c>
      <c r="H7">
        <v>0</v>
      </c>
      <c r="I7" t="s">
        <v>202</v>
      </c>
      <c r="J7" t="s">
        <v>208</v>
      </c>
      <c r="K7" t="s">
        <v>265</v>
      </c>
      <c r="L7" t="s">
        <v>201</v>
      </c>
      <c r="M7" t="s">
        <v>202</v>
      </c>
      <c r="N7" t="s">
        <v>203</v>
      </c>
      <c r="O7">
        <v>18</v>
      </c>
      <c r="P7" t="s">
        <v>225</v>
      </c>
      <c r="Q7" t="s">
        <v>213</v>
      </c>
      <c r="R7" t="s">
        <v>266</v>
      </c>
      <c r="S7" t="s">
        <v>267</v>
      </c>
      <c r="T7">
        <v>29</v>
      </c>
      <c r="U7">
        <v>38</v>
      </c>
      <c r="V7">
        <v>25</v>
      </c>
      <c r="W7">
        <v>28</v>
      </c>
      <c r="X7">
        <v>37</v>
      </c>
      <c r="Y7">
        <v>21</v>
      </c>
      <c r="Z7">
        <v>10</v>
      </c>
      <c r="AA7">
        <v>11</v>
      </c>
      <c r="AB7">
        <v>30</v>
      </c>
      <c r="AC7">
        <v>21</v>
      </c>
      <c r="AD7">
        <v>9</v>
      </c>
      <c r="AE7">
        <v>23</v>
      </c>
      <c r="AF7">
        <v>14</v>
      </c>
      <c r="AG7">
        <v>9</v>
      </c>
      <c r="AH7">
        <v>74</v>
      </c>
      <c r="AI7">
        <v>3.3</v>
      </c>
      <c r="AJ7">
        <v>3.1</v>
      </c>
      <c r="AK7">
        <v>2.8</v>
      </c>
      <c r="AL7">
        <v>2.9</v>
      </c>
      <c r="AM7">
        <v>0</v>
      </c>
      <c r="AN7">
        <v>0.5</v>
      </c>
      <c r="AO7">
        <v>0.33333333333333331</v>
      </c>
      <c r="AP7">
        <v>0.42499999999999999</v>
      </c>
      <c r="AQ7">
        <v>0.82499999999999996</v>
      </c>
      <c r="AR7">
        <v>2.5000000000000001E-2</v>
      </c>
      <c r="AS7">
        <v>0.67500000000000004</v>
      </c>
      <c r="AT7">
        <v>0.17499999999999999</v>
      </c>
      <c r="AU7">
        <v>0.84375</v>
      </c>
      <c r="AV7">
        <v>0</v>
      </c>
      <c r="AW7">
        <v>0.75</v>
      </c>
      <c r="AX7">
        <v>3.125E-2</v>
      </c>
      <c r="AY7">
        <v>338.28571428571399</v>
      </c>
      <c r="AZ7">
        <v>302.60000000000002</v>
      </c>
      <c r="BA7">
        <v>427.5</v>
      </c>
      <c r="BB7">
        <v>10</v>
      </c>
      <c r="BC7">
        <v>8</v>
      </c>
      <c r="BD7">
        <v>0.66666666666666696</v>
      </c>
    </row>
    <row r="8" spans="1:56" x14ac:dyDescent="0.3">
      <c r="A8">
        <v>112</v>
      </c>
      <c r="B8">
        <v>9</v>
      </c>
      <c r="C8">
        <v>1</v>
      </c>
      <c r="D8">
        <v>3</v>
      </c>
      <c r="E8">
        <v>7</v>
      </c>
      <c r="F8">
        <v>6</v>
      </c>
      <c r="G8">
        <v>8</v>
      </c>
      <c r="H8">
        <v>3.52</v>
      </c>
      <c r="I8" t="s">
        <v>202</v>
      </c>
      <c r="J8" t="s">
        <v>199</v>
      </c>
      <c r="K8" t="s">
        <v>210</v>
      </c>
      <c r="L8" t="s">
        <v>217</v>
      </c>
      <c r="M8" t="s">
        <v>202</v>
      </c>
      <c r="N8" t="s">
        <v>208</v>
      </c>
      <c r="O8">
        <v>21</v>
      </c>
      <c r="P8" t="s">
        <v>208</v>
      </c>
      <c r="Q8" t="s">
        <v>226</v>
      </c>
      <c r="R8" t="s">
        <v>206</v>
      </c>
      <c r="S8" t="s">
        <v>212</v>
      </c>
      <c r="T8">
        <v>31</v>
      </c>
      <c r="U8">
        <v>33</v>
      </c>
      <c r="V8">
        <v>28</v>
      </c>
      <c r="W8">
        <v>28</v>
      </c>
      <c r="X8">
        <v>40</v>
      </c>
      <c r="Y8">
        <v>20</v>
      </c>
      <c r="Z8">
        <v>12</v>
      </c>
      <c r="AA8">
        <v>8</v>
      </c>
      <c r="AB8">
        <v>27</v>
      </c>
      <c r="AC8">
        <v>22</v>
      </c>
      <c r="AD8">
        <v>5</v>
      </c>
      <c r="AE8">
        <v>21</v>
      </c>
      <c r="AF8">
        <v>10</v>
      </c>
      <c r="AG8">
        <v>11</v>
      </c>
      <c r="AH8">
        <v>68</v>
      </c>
      <c r="AI8">
        <v>3.9</v>
      </c>
      <c r="AJ8">
        <v>3.6</v>
      </c>
      <c r="AK8">
        <v>3.5</v>
      </c>
      <c r="AL8">
        <v>3.6</v>
      </c>
      <c r="AM8">
        <v>1</v>
      </c>
      <c r="AN8">
        <v>0.875</v>
      </c>
      <c r="AO8">
        <v>0.91666666666666663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385.42500000000001</v>
      </c>
      <c r="AZ8">
        <v>382.9375</v>
      </c>
      <c r="BA8">
        <v>395.375</v>
      </c>
      <c r="BB8">
        <v>10</v>
      </c>
      <c r="BC8">
        <v>5</v>
      </c>
      <c r="BD8">
        <v>1.6666666666666701</v>
      </c>
    </row>
    <row r="9" spans="1:56" x14ac:dyDescent="0.3">
      <c r="A9">
        <v>113</v>
      </c>
      <c r="B9">
        <v>9</v>
      </c>
      <c r="C9">
        <v>1</v>
      </c>
      <c r="D9">
        <v>1</v>
      </c>
      <c r="E9">
        <v>9</v>
      </c>
      <c r="F9">
        <v>9</v>
      </c>
      <c r="G9">
        <v>2</v>
      </c>
      <c r="H9">
        <v>4</v>
      </c>
      <c r="I9" t="s">
        <v>209</v>
      </c>
      <c r="J9" t="s">
        <v>199</v>
      </c>
      <c r="K9" t="s">
        <v>215</v>
      </c>
      <c r="L9" t="s">
        <v>218</v>
      </c>
      <c r="M9" t="s">
        <v>209</v>
      </c>
      <c r="N9" t="s">
        <v>222</v>
      </c>
      <c r="O9">
        <v>18</v>
      </c>
      <c r="P9" t="s">
        <v>208</v>
      </c>
      <c r="Q9" t="s">
        <v>226</v>
      </c>
      <c r="R9" t="s">
        <v>206</v>
      </c>
      <c r="S9" t="s">
        <v>207</v>
      </c>
      <c r="T9">
        <v>22</v>
      </c>
      <c r="U9">
        <v>32</v>
      </c>
      <c r="V9">
        <v>26</v>
      </c>
      <c r="W9">
        <v>11</v>
      </c>
      <c r="X9">
        <v>32</v>
      </c>
      <c r="Y9">
        <v>16</v>
      </c>
      <c r="Z9">
        <v>11</v>
      </c>
      <c r="AA9">
        <v>5</v>
      </c>
      <c r="AB9">
        <v>24</v>
      </c>
      <c r="AC9">
        <v>19</v>
      </c>
      <c r="AD9">
        <v>5</v>
      </c>
      <c r="AE9">
        <v>22</v>
      </c>
      <c r="AF9">
        <v>13</v>
      </c>
      <c r="AG9">
        <v>9</v>
      </c>
      <c r="AH9">
        <v>62</v>
      </c>
      <c r="AI9">
        <v>3.7</v>
      </c>
      <c r="AJ9">
        <v>4.0999999999999996</v>
      </c>
      <c r="AK9">
        <v>3.6</v>
      </c>
      <c r="AL9">
        <v>3.2</v>
      </c>
      <c r="AM9">
        <v>0.75</v>
      </c>
      <c r="AN9">
        <v>1</v>
      </c>
      <c r="AO9">
        <v>0.91666666666666663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321.60000000000002</v>
      </c>
      <c r="AZ9">
        <v>311.8125</v>
      </c>
      <c r="BA9">
        <v>360.75</v>
      </c>
      <c r="BB9">
        <v>13</v>
      </c>
      <c r="BC9">
        <v>3</v>
      </c>
      <c r="BD9">
        <v>3.3333333333333299</v>
      </c>
    </row>
    <row r="10" spans="1:56" x14ac:dyDescent="0.3">
      <c r="A10">
        <v>114</v>
      </c>
      <c r="B10">
        <v>8</v>
      </c>
      <c r="C10">
        <v>6</v>
      </c>
      <c r="D10">
        <v>2</v>
      </c>
      <c r="E10">
        <v>9</v>
      </c>
      <c r="F10">
        <v>9</v>
      </c>
      <c r="G10">
        <v>6</v>
      </c>
      <c r="H10">
        <v>3.7</v>
      </c>
      <c r="I10" t="s">
        <v>202</v>
      </c>
      <c r="J10" t="s">
        <v>199</v>
      </c>
      <c r="K10" t="s">
        <v>200</v>
      </c>
      <c r="L10" t="s">
        <v>217</v>
      </c>
      <c r="M10" t="s">
        <v>209</v>
      </c>
      <c r="N10" t="s">
        <v>208</v>
      </c>
      <c r="O10">
        <v>18</v>
      </c>
      <c r="P10" t="s">
        <v>204</v>
      </c>
      <c r="Q10" t="s">
        <v>205</v>
      </c>
      <c r="R10" t="s">
        <v>206</v>
      </c>
      <c r="S10" t="s">
        <v>207</v>
      </c>
      <c r="T10">
        <v>27</v>
      </c>
      <c r="U10">
        <v>41</v>
      </c>
      <c r="V10">
        <v>29</v>
      </c>
      <c r="W10">
        <v>23</v>
      </c>
      <c r="X10">
        <v>34</v>
      </c>
      <c r="Y10">
        <v>17</v>
      </c>
      <c r="Z10">
        <v>10</v>
      </c>
      <c r="AA10">
        <v>7</v>
      </c>
      <c r="AB10">
        <v>24</v>
      </c>
      <c r="AC10">
        <v>19</v>
      </c>
      <c r="AD10">
        <v>5</v>
      </c>
      <c r="AE10">
        <v>23</v>
      </c>
      <c r="AF10">
        <v>13</v>
      </c>
      <c r="AG10">
        <v>10</v>
      </c>
      <c r="AH10">
        <v>64</v>
      </c>
      <c r="AI10">
        <v>3.1</v>
      </c>
      <c r="AJ10">
        <v>3.6</v>
      </c>
      <c r="AK10">
        <v>3.3</v>
      </c>
      <c r="AL10">
        <v>2.9</v>
      </c>
      <c r="AM10">
        <v>1</v>
      </c>
      <c r="AN10">
        <v>0.75</v>
      </c>
      <c r="AO10">
        <v>0.83333333333333337</v>
      </c>
      <c r="AP10">
        <v>1.2500000000000001E-2</v>
      </c>
      <c r="AQ10">
        <v>0</v>
      </c>
      <c r="AR10">
        <v>2.5000000000000001E-2</v>
      </c>
      <c r="AS10">
        <v>0</v>
      </c>
      <c r="AT10">
        <v>2.5000000000000001E-2</v>
      </c>
      <c r="AU10">
        <v>0</v>
      </c>
      <c r="AV10">
        <v>0</v>
      </c>
      <c r="AW10">
        <v>0</v>
      </c>
      <c r="AX10">
        <v>3.125E-2</v>
      </c>
      <c r="AY10">
        <v>304.92500000000001</v>
      </c>
      <c r="AZ10">
        <v>295.46875</v>
      </c>
      <c r="BA10">
        <v>342.75</v>
      </c>
      <c r="BB10">
        <v>13</v>
      </c>
      <c r="BC10">
        <v>9</v>
      </c>
      <c r="BD10">
        <v>1.3333333333333299</v>
      </c>
    </row>
    <row r="11" spans="1:56" x14ac:dyDescent="0.3">
      <c r="A11">
        <v>115</v>
      </c>
      <c r="B11">
        <v>9</v>
      </c>
      <c r="C11">
        <v>2</v>
      </c>
      <c r="D11">
        <v>2</v>
      </c>
      <c r="E11">
        <v>8</v>
      </c>
      <c r="F11">
        <v>8</v>
      </c>
      <c r="G11">
        <v>4</v>
      </c>
      <c r="H11">
        <v>1.9</v>
      </c>
      <c r="I11" t="s">
        <v>202</v>
      </c>
      <c r="J11" t="s">
        <v>199</v>
      </c>
      <c r="K11" t="s">
        <v>215</v>
      </c>
      <c r="L11" t="s">
        <v>208</v>
      </c>
      <c r="M11" t="s">
        <v>209</v>
      </c>
      <c r="N11" t="s">
        <v>220</v>
      </c>
      <c r="O11">
        <v>19</v>
      </c>
      <c r="P11" t="s">
        <v>223</v>
      </c>
      <c r="Q11" t="s">
        <v>213</v>
      </c>
      <c r="R11" t="s">
        <v>206</v>
      </c>
      <c r="S11" t="s">
        <v>207</v>
      </c>
      <c r="T11">
        <v>21</v>
      </c>
      <c r="U11">
        <v>30</v>
      </c>
      <c r="V11">
        <v>27</v>
      </c>
      <c r="W11">
        <v>19</v>
      </c>
      <c r="X11">
        <v>35</v>
      </c>
      <c r="Y11">
        <v>18</v>
      </c>
      <c r="Z11">
        <v>12</v>
      </c>
      <c r="AA11">
        <v>6</v>
      </c>
      <c r="AB11">
        <v>26</v>
      </c>
      <c r="AC11">
        <v>20</v>
      </c>
      <c r="AD11">
        <v>6</v>
      </c>
      <c r="AE11">
        <v>24</v>
      </c>
      <c r="AF11">
        <v>13</v>
      </c>
      <c r="AG11">
        <v>11</v>
      </c>
      <c r="AH11">
        <v>68</v>
      </c>
      <c r="AI11">
        <v>4.0999999999999996</v>
      </c>
      <c r="AJ11">
        <v>2.4</v>
      </c>
      <c r="AK11">
        <v>3</v>
      </c>
      <c r="AL11">
        <v>2.9</v>
      </c>
      <c r="AM11">
        <v>0.25</v>
      </c>
      <c r="AN11">
        <v>0.625</v>
      </c>
      <c r="AO11">
        <v>0.5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296.72500000000002</v>
      </c>
      <c r="AZ11">
        <v>299.59375</v>
      </c>
      <c r="BA11">
        <v>285.25</v>
      </c>
      <c r="BB11">
        <v>16</v>
      </c>
      <c r="BC11">
        <v>13</v>
      </c>
      <c r="BD11">
        <v>1</v>
      </c>
    </row>
    <row r="12" spans="1:56" x14ac:dyDescent="0.3">
      <c r="A12">
        <v>116</v>
      </c>
      <c r="B12">
        <v>8</v>
      </c>
      <c r="C12">
        <v>4</v>
      </c>
      <c r="D12">
        <v>3</v>
      </c>
      <c r="E12">
        <v>9</v>
      </c>
      <c r="F12">
        <v>5</v>
      </c>
      <c r="G12">
        <v>4</v>
      </c>
      <c r="H12">
        <v>2.8</v>
      </c>
      <c r="I12" t="s">
        <v>202</v>
      </c>
      <c r="J12" t="s">
        <v>199</v>
      </c>
      <c r="K12" t="s">
        <v>215</v>
      </c>
      <c r="L12" t="s">
        <v>268</v>
      </c>
      <c r="M12" t="s">
        <v>202</v>
      </c>
      <c r="N12" t="s">
        <v>203</v>
      </c>
      <c r="O12">
        <v>19</v>
      </c>
      <c r="P12" t="s">
        <v>204</v>
      </c>
      <c r="Q12" t="s">
        <v>226</v>
      </c>
      <c r="R12" t="s">
        <v>206</v>
      </c>
      <c r="S12" t="s">
        <v>207</v>
      </c>
      <c r="T12">
        <v>22</v>
      </c>
      <c r="U12">
        <v>32</v>
      </c>
      <c r="V12">
        <v>17</v>
      </c>
      <c r="W12">
        <v>26</v>
      </c>
      <c r="X12">
        <v>34</v>
      </c>
      <c r="Y12">
        <v>18</v>
      </c>
      <c r="Z12">
        <v>13</v>
      </c>
      <c r="AA12">
        <v>5</v>
      </c>
      <c r="AB12">
        <v>22</v>
      </c>
      <c r="AC12">
        <v>17</v>
      </c>
      <c r="AD12">
        <v>5</v>
      </c>
      <c r="AE12">
        <v>27</v>
      </c>
      <c r="AF12">
        <v>17</v>
      </c>
      <c r="AG12">
        <v>10</v>
      </c>
      <c r="AH12">
        <v>67</v>
      </c>
      <c r="AI12">
        <v>2.7</v>
      </c>
      <c r="AJ12">
        <v>1.9</v>
      </c>
      <c r="AK12">
        <v>2.5</v>
      </c>
      <c r="AL12">
        <v>3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298.10000000000002</v>
      </c>
      <c r="AZ12">
        <v>298.625</v>
      </c>
      <c r="BA12">
        <v>296</v>
      </c>
      <c r="BB12">
        <v>16</v>
      </c>
      <c r="BC12">
        <v>3</v>
      </c>
      <c r="BD12">
        <v>4.3333333333333304</v>
      </c>
    </row>
    <row r="13" spans="1:56" x14ac:dyDescent="0.3">
      <c r="A13">
        <v>117</v>
      </c>
      <c r="B13">
        <v>8</v>
      </c>
      <c r="C13">
        <v>5</v>
      </c>
      <c r="D13">
        <v>3</v>
      </c>
      <c r="E13">
        <v>4</v>
      </c>
      <c r="F13">
        <v>5</v>
      </c>
      <c r="G13">
        <v>3</v>
      </c>
      <c r="H13">
        <v>2.5</v>
      </c>
      <c r="I13" t="s">
        <v>209</v>
      </c>
      <c r="J13" t="s">
        <v>214</v>
      </c>
      <c r="K13" t="s">
        <v>269</v>
      </c>
      <c r="L13" t="s">
        <v>211</v>
      </c>
      <c r="M13" t="s">
        <v>202</v>
      </c>
      <c r="N13" t="s">
        <v>270</v>
      </c>
      <c r="O13">
        <v>25</v>
      </c>
      <c r="P13" t="s">
        <v>223</v>
      </c>
      <c r="Q13" t="s">
        <v>213</v>
      </c>
      <c r="R13" t="s">
        <v>206</v>
      </c>
      <c r="S13" t="s">
        <v>207</v>
      </c>
      <c r="T13">
        <v>26</v>
      </c>
      <c r="U13">
        <v>40</v>
      </c>
      <c r="V13">
        <v>29</v>
      </c>
      <c r="W13">
        <v>35</v>
      </c>
      <c r="X13">
        <v>34</v>
      </c>
      <c r="Y13">
        <v>23</v>
      </c>
      <c r="Z13">
        <v>15</v>
      </c>
      <c r="AA13">
        <v>8</v>
      </c>
      <c r="AB13">
        <v>16</v>
      </c>
      <c r="AC13">
        <v>11</v>
      </c>
      <c r="AD13">
        <v>5</v>
      </c>
      <c r="AE13">
        <v>22</v>
      </c>
      <c r="AF13">
        <v>14</v>
      </c>
      <c r="AG13">
        <v>8</v>
      </c>
      <c r="AH13">
        <v>61</v>
      </c>
      <c r="AI13">
        <v>3.4</v>
      </c>
      <c r="AJ13">
        <v>3.6</v>
      </c>
      <c r="AK13">
        <v>4.3</v>
      </c>
      <c r="AL13">
        <v>3.6</v>
      </c>
      <c r="AM13">
        <v>0.5</v>
      </c>
      <c r="AN13">
        <v>0.25</v>
      </c>
      <c r="AO13">
        <v>0.33333333333333331</v>
      </c>
      <c r="AP13">
        <v>1.2500000000000001E-2</v>
      </c>
      <c r="AQ13">
        <v>0</v>
      </c>
      <c r="AR13">
        <v>2.5000000000000001E-2</v>
      </c>
      <c r="AS13">
        <v>0</v>
      </c>
      <c r="AT13">
        <v>2.5000000000000001E-2</v>
      </c>
      <c r="AU13">
        <v>0</v>
      </c>
      <c r="AV13">
        <v>0</v>
      </c>
      <c r="AW13">
        <v>0</v>
      </c>
      <c r="AX13">
        <v>3.125E-2</v>
      </c>
      <c r="AY13">
        <v>303.97500000000002</v>
      </c>
      <c r="AZ13">
        <v>305.3125</v>
      </c>
      <c r="BA13">
        <v>298.625</v>
      </c>
      <c r="BB13">
        <v>11</v>
      </c>
      <c r="BC13">
        <v>4</v>
      </c>
      <c r="BD13">
        <v>2.3333333333333299</v>
      </c>
    </row>
    <row r="14" spans="1:56" x14ac:dyDescent="0.3">
      <c r="A14">
        <v>118</v>
      </c>
      <c r="B14">
        <v>9</v>
      </c>
      <c r="C14">
        <v>3</v>
      </c>
      <c r="D14">
        <v>2</v>
      </c>
      <c r="E14">
        <v>7</v>
      </c>
      <c r="F14">
        <v>8</v>
      </c>
      <c r="G14">
        <v>3</v>
      </c>
      <c r="H14">
        <v>2.5</v>
      </c>
      <c r="I14" t="s">
        <v>209</v>
      </c>
      <c r="J14" t="s">
        <v>214</v>
      </c>
      <c r="K14" t="s">
        <v>269</v>
      </c>
      <c r="L14" t="s">
        <v>201</v>
      </c>
      <c r="M14" t="s">
        <v>202</v>
      </c>
      <c r="N14" t="s">
        <v>270</v>
      </c>
      <c r="O14">
        <v>18</v>
      </c>
      <c r="P14" t="s">
        <v>208</v>
      </c>
      <c r="Q14" t="s">
        <v>205</v>
      </c>
      <c r="R14" t="s">
        <v>206</v>
      </c>
      <c r="S14" t="s">
        <v>267</v>
      </c>
      <c r="T14">
        <v>22</v>
      </c>
      <c r="U14">
        <v>34</v>
      </c>
      <c r="V14">
        <v>27</v>
      </c>
      <c r="W14">
        <v>29</v>
      </c>
      <c r="X14">
        <v>31</v>
      </c>
      <c r="Y14">
        <v>13</v>
      </c>
      <c r="Z14">
        <v>8</v>
      </c>
      <c r="AA14">
        <v>5</v>
      </c>
      <c r="AB14">
        <v>11</v>
      </c>
      <c r="AC14">
        <v>8</v>
      </c>
      <c r="AD14">
        <v>3</v>
      </c>
      <c r="AE14">
        <v>21</v>
      </c>
      <c r="AF14">
        <v>13</v>
      </c>
      <c r="AG14">
        <v>8</v>
      </c>
      <c r="AH14">
        <v>45</v>
      </c>
      <c r="AI14">
        <v>4.0999999999999996</v>
      </c>
      <c r="AJ14">
        <v>3.3</v>
      </c>
      <c r="AK14">
        <v>3.2</v>
      </c>
      <c r="AL14">
        <v>3</v>
      </c>
      <c r="AM14">
        <v>1</v>
      </c>
      <c r="AN14">
        <v>0.875</v>
      </c>
      <c r="AO14">
        <v>0.91666666666666663</v>
      </c>
      <c r="AP14">
        <v>0</v>
      </c>
      <c r="AQ14">
        <v>0</v>
      </c>
      <c r="AR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339.375</v>
      </c>
      <c r="AZ14">
        <v>337.59375</v>
      </c>
      <c r="BA14">
        <v>346.5</v>
      </c>
      <c r="BB14">
        <v>13</v>
      </c>
      <c r="BC14">
        <v>8</v>
      </c>
      <c r="BD14">
        <v>1.6666666666666701</v>
      </c>
    </row>
    <row r="15" spans="1:56" x14ac:dyDescent="0.3">
      <c r="A15">
        <v>119</v>
      </c>
      <c r="B15">
        <v>8</v>
      </c>
      <c r="C15">
        <v>6</v>
      </c>
      <c r="D15">
        <v>1</v>
      </c>
      <c r="E15">
        <v>5</v>
      </c>
      <c r="F15">
        <v>5</v>
      </c>
      <c r="G15">
        <v>4</v>
      </c>
      <c r="H15">
        <v>3.5</v>
      </c>
      <c r="I15" t="s">
        <v>209</v>
      </c>
      <c r="J15" t="s">
        <v>214</v>
      </c>
      <c r="K15" t="s">
        <v>210</v>
      </c>
      <c r="L15" t="s">
        <v>201</v>
      </c>
      <c r="M15" t="s">
        <v>202</v>
      </c>
      <c r="N15" t="s">
        <v>208</v>
      </c>
      <c r="O15">
        <v>19</v>
      </c>
      <c r="P15" t="s">
        <v>224</v>
      </c>
      <c r="Q15" t="s">
        <v>205</v>
      </c>
      <c r="R15" t="s">
        <v>206</v>
      </c>
      <c r="S15" t="s">
        <v>207</v>
      </c>
      <c r="T15">
        <v>34</v>
      </c>
      <c r="U15">
        <v>37</v>
      </c>
      <c r="V15">
        <v>28</v>
      </c>
      <c r="W15">
        <v>24</v>
      </c>
      <c r="X15">
        <v>36</v>
      </c>
      <c r="Y15">
        <v>16</v>
      </c>
      <c r="Z15">
        <v>9</v>
      </c>
      <c r="AA15">
        <v>7</v>
      </c>
      <c r="AB15">
        <v>17</v>
      </c>
      <c r="AC15">
        <v>14</v>
      </c>
      <c r="AD15">
        <v>3</v>
      </c>
      <c r="AE15">
        <v>21</v>
      </c>
      <c r="AF15">
        <v>13</v>
      </c>
      <c r="AG15">
        <v>8</v>
      </c>
      <c r="AH15">
        <v>54</v>
      </c>
      <c r="AI15">
        <v>3.1</v>
      </c>
      <c r="AJ15">
        <v>4</v>
      </c>
      <c r="AK15">
        <v>2.8</v>
      </c>
      <c r="AL15">
        <v>2.8</v>
      </c>
      <c r="AM15">
        <v>0.25</v>
      </c>
      <c r="AN15">
        <v>0.5</v>
      </c>
      <c r="AO15">
        <v>0.41666666666666669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329.17500000000001</v>
      </c>
      <c r="AZ15">
        <v>325.40625</v>
      </c>
      <c r="BA15">
        <v>344.25</v>
      </c>
      <c r="BB15">
        <v>12</v>
      </c>
      <c r="BC15">
        <v>3</v>
      </c>
      <c r="BD15">
        <v>3</v>
      </c>
    </row>
    <row r="16" spans="1:56" x14ac:dyDescent="0.3">
      <c r="A16">
        <v>120</v>
      </c>
      <c r="B16">
        <v>9</v>
      </c>
      <c r="C16">
        <v>5</v>
      </c>
      <c r="D16">
        <v>2</v>
      </c>
      <c r="E16">
        <v>7</v>
      </c>
      <c r="F16">
        <v>8</v>
      </c>
      <c r="G16">
        <v>3</v>
      </c>
      <c r="H16">
        <v>3.5</v>
      </c>
      <c r="I16" t="s">
        <v>202</v>
      </c>
      <c r="J16" t="s">
        <v>214</v>
      </c>
      <c r="K16" t="s">
        <v>200</v>
      </c>
      <c r="L16" t="s">
        <v>219</v>
      </c>
      <c r="M16" t="s">
        <v>202</v>
      </c>
      <c r="N16" t="s">
        <v>221</v>
      </c>
      <c r="O16">
        <v>18</v>
      </c>
      <c r="P16" t="s">
        <v>204</v>
      </c>
      <c r="Q16" t="s">
        <v>205</v>
      </c>
      <c r="R16" t="s">
        <v>206</v>
      </c>
      <c r="S16" t="s">
        <v>207</v>
      </c>
      <c r="T16">
        <v>29</v>
      </c>
      <c r="U16">
        <v>43</v>
      </c>
      <c r="V16">
        <v>38</v>
      </c>
      <c r="W16">
        <v>21</v>
      </c>
      <c r="X16">
        <v>41</v>
      </c>
      <c r="Y16">
        <v>13</v>
      </c>
      <c r="Z16">
        <v>8</v>
      </c>
      <c r="AA16">
        <v>5</v>
      </c>
      <c r="AB16">
        <v>13</v>
      </c>
      <c r="AC16">
        <v>9</v>
      </c>
      <c r="AD16">
        <v>4</v>
      </c>
      <c r="AE16">
        <v>16</v>
      </c>
      <c r="AF16">
        <v>10</v>
      </c>
      <c r="AG16">
        <v>6</v>
      </c>
      <c r="AH16">
        <v>42</v>
      </c>
      <c r="AI16">
        <v>3.6</v>
      </c>
      <c r="AJ16">
        <v>4.3</v>
      </c>
      <c r="AK16">
        <v>2.2000000000000002</v>
      </c>
      <c r="AL16">
        <v>2.5</v>
      </c>
      <c r="AM16">
        <v>0.75</v>
      </c>
      <c r="AN16">
        <v>0.625</v>
      </c>
      <c r="AO16">
        <v>0.66666666666666663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416.8</v>
      </c>
      <c r="AZ16">
        <v>420.8125</v>
      </c>
      <c r="BA16">
        <v>400.75</v>
      </c>
      <c r="BB16">
        <v>8</v>
      </c>
      <c r="BC16">
        <v>12</v>
      </c>
      <c r="BD16">
        <v>-1.3333333333333299</v>
      </c>
    </row>
    <row r="17" spans="1:56" x14ac:dyDescent="0.3">
      <c r="A17">
        <v>121</v>
      </c>
      <c r="B17">
        <v>9</v>
      </c>
      <c r="C17">
        <v>6</v>
      </c>
      <c r="D17">
        <v>1</v>
      </c>
      <c r="E17">
        <v>9</v>
      </c>
      <c r="F17">
        <v>5</v>
      </c>
      <c r="G17">
        <v>6</v>
      </c>
      <c r="H17">
        <v>3.5</v>
      </c>
      <c r="I17" t="s">
        <v>202</v>
      </c>
      <c r="J17" t="s">
        <v>199</v>
      </c>
      <c r="K17" t="s">
        <v>215</v>
      </c>
      <c r="L17" t="s">
        <v>218</v>
      </c>
      <c r="M17" t="s">
        <v>202</v>
      </c>
      <c r="N17" t="s">
        <v>222</v>
      </c>
      <c r="O17">
        <v>18</v>
      </c>
      <c r="P17" t="s">
        <v>204</v>
      </c>
      <c r="Q17" t="s">
        <v>271</v>
      </c>
      <c r="R17" t="s">
        <v>206</v>
      </c>
      <c r="S17" t="s">
        <v>208</v>
      </c>
      <c r="T17">
        <v>22</v>
      </c>
      <c r="U17">
        <v>31</v>
      </c>
      <c r="V17">
        <v>26</v>
      </c>
      <c r="W17">
        <v>24</v>
      </c>
      <c r="X17">
        <v>39</v>
      </c>
      <c r="Y17">
        <v>21</v>
      </c>
      <c r="Z17">
        <v>12</v>
      </c>
      <c r="AA17">
        <v>9</v>
      </c>
      <c r="AB17">
        <v>22</v>
      </c>
      <c r="AC17">
        <v>19</v>
      </c>
      <c r="AD17">
        <v>3</v>
      </c>
      <c r="AE17">
        <v>27</v>
      </c>
      <c r="AF17">
        <v>16</v>
      </c>
      <c r="AG17">
        <v>11</v>
      </c>
      <c r="AH17">
        <v>70</v>
      </c>
      <c r="AI17">
        <v>3.7</v>
      </c>
      <c r="AJ17">
        <v>3.1</v>
      </c>
      <c r="AK17">
        <v>3.6</v>
      </c>
      <c r="AL17">
        <v>3.4</v>
      </c>
      <c r="AM17">
        <v>0.75</v>
      </c>
      <c r="AN17">
        <v>1</v>
      </c>
      <c r="AO17">
        <v>0.91666666666666663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375.75</v>
      </c>
      <c r="AZ17">
        <v>372.375</v>
      </c>
      <c r="BA17">
        <v>389.25</v>
      </c>
      <c r="BB17">
        <v>14</v>
      </c>
      <c r="BC17">
        <v>3</v>
      </c>
      <c r="BD17">
        <v>3.6666666666666701</v>
      </c>
    </row>
    <row r="18" spans="1:56" x14ac:dyDescent="0.3">
      <c r="A18">
        <v>122</v>
      </c>
      <c r="B18">
        <v>7</v>
      </c>
      <c r="C18">
        <v>3</v>
      </c>
      <c r="D18">
        <v>2</v>
      </c>
      <c r="E18">
        <v>8</v>
      </c>
      <c r="F18">
        <v>6</v>
      </c>
      <c r="G18">
        <v>3</v>
      </c>
      <c r="H18">
        <v>2.5</v>
      </c>
      <c r="I18" t="s">
        <v>202</v>
      </c>
      <c r="J18" t="s">
        <v>199</v>
      </c>
      <c r="K18" t="s">
        <v>215</v>
      </c>
      <c r="L18" t="s">
        <v>208</v>
      </c>
      <c r="M18" t="s">
        <v>209</v>
      </c>
      <c r="N18" t="s">
        <v>272</v>
      </c>
      <c r="O18">
        <v>20</v>
      </c>
      <c r="P18" t="s">
        <v>223</v>
      </c>
      <c r="Q18" t="s">
        <v>226</v>
      </c>
      <c r="R18" t="s">
        <v>273</v>
      </c>
      <c r="S18" t="s">
        <v>207</v>
      </c>
      <c r="T18">
        <v>13</v>
      </c>
      <c r="U18">
        <v>31</v>
      </c>
      <c r="V18">
        <v>29</v>
      </c>
      <c r="W18">
        <v>13</v>
      </c>
      <c r="X18">
        <v>31</v>
      </c>
      <c r="Y18">
        <v>21</v>
      </c>
      <c r="Z18">
        <v>11</v>
      </c>
      <c r="AA18">
        <v>10</v>
      </c>
      <c r="AB18">
        <v>13</v>
      </c>
      <c r="AC18">
        <v>9</v>
      </c>
      <c r="AD18">
        <v>4</v>
      </c>
      <c r="AE18">
        <v>18</v>
      </c>
      <c r="AF18">
        <v>12</v>
      </c>
      <c r="AG18">
        <v>6</v>
      </c>
      <c r="AH18">
        <v>52</v>
      </c>
      <c r="AI18">
        <v>4.3</v>
      </c>
      <c r="AJ18">
        <v>4.5</v>
      </c>
      <c r="AK18">
        <v>3.1</v>
      </c>
      <c r="AL18">
        <v>2</v>
      </c>
      <c r="AM18">
        <v>1</v>
      </c>
      <c r="AN18">
        <v>0.875</v>
      </c>
      <c r="AO18">
        <v>0.91666666666666663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307.92500000000001</v>
      </c>
      <c r="AZ18">
        <v>305.75</v>
      </c>
      <c r="BA18">
        <v>316.625</v>
      </c>
      <c r="BB18">
        <v>15</v>
      </c>
      <c r="BC18">
        <v>5</v>
      </c>
      <c r="BD18">
        <v>3.3333333333333299</v>
      </c>
    </row>
    <row r="19" spans="1:56" x14ac:dyDescent="0.3">
      <c r="A19">
        <v>123</v>
      </c>
      <c r="B19">
        <v>9</v>
      </c>
      <c r="C19">
        <v>2</v>
      </c>
      <c r="D19">
        <v>1</v>
      </c>
      <c r="E19">
        <v>9</v>
      </c>
      <c r="F19">
        <v>6</v>
      </c>
      <c r="G19">
        <v>3</v>
      </c>
      <c r="H19">
        <v>4</v>
      </c>
      <c r="I19" t="s">
        <v>202</v>
      </c>
      <c r="J19" t="s">
        <v>214</v>
      </c>
      <c r="K19" t="s">
        <v>274</v>
      </c>
      <c r="L19" t="s">
        <v>201</v>
      </c>
      <c r="M19" t="s">
        <v>209</v>
      </c>
      <c r="N19" t="s">
        <v>203</v>
      </c>
      <c r="O19">
        <v>17</v>
      </c>
      <c r="P19" t="s">
        <v>204</v>
      </c>
      <c r="Q19" t="s">
        <v>205</v>
      </c>
      <c r="R19" t="s">
        <v>273</v>
      </c>
      <c r="S19" t="s">
        <v>212</v>
      </c>
      <c r="T19">
        <v>34</v>
      </c>
      <c r="U19">
        <v>31</v>
      </c>
      <c r="V19">
        <v>30</v>
      </c>
      <c r="W19">
        <v>27</v>
      </c>
      <c r="X19">
        <v>34</v>
      </c>
      <c r="Y19">
        <v>20</v>
      </c>
      <c r="Z19">
        <v>14</v>
      </c>
      <c r="AA19">
        <v>6</v>
      </c>
      <c r="AB19">
        <v>25</v>
      </c>
      <c r="AC19">
        <v>21</v>
      </c>
      <c r="AD19">
        <v>4</v>
      </c>
      <c r="AE19">
        <v>22</v>
      </c>
      <c r="AF19">
        <v>14</v>
      </c>
      <c r="AG19">
        <v>8</v>
      </c>
      <c r="AH19">
        <v>67</v>
      </c>
      <c r="AI19">
        <v>3.5</v>
      </c>
      <c r="AJ19">
        <v>3.5</v>
      </c>
      <c r="AK19">
        <v>3.4</v>
      </c>
      <c r="AL19">
        <v>3.4</v>
      </c>
      <c r="AM19">
        <v>0.5</v>
      </c>
      <c r="AN19">
        <v>0.875</v>
      </c>
      <c r="AO19">
        <v>0.75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308.95</v>
      </c>
      <c r="AZ19">
        <v>303.25</v>
      </c>
      <c r="BA19">
        <v>331.75</v>
      </c>
      <c r="BB19">
        <v>5</v>
      </c>
      <c r="BC19">
        <v>1</v>
      </c>
      <c r="BD19">
        <v>1.3333333333333299</v>
      </c>
    </row>
    <row r="20" spans="1:56" x14ac:dyDescent="0.3">
      <c r="A20" s="4">
        <v>124</v>
      </c>
      <c r="B20" s="4">
        <v>6</v>
      </c>
      <c r="C20" s="4">
        <v>4</v>
      </c>
      <c r="D20" s="4">
        <v>3</v>
      </c>
      <c r="E20" s="4">
        <v>6</v>
      </c>
      <c r="F20" s="4">
        <v>6</v>
      </c>
      <c r="G20" s="4">
        <v>4</v>
      </c>
      <c r="H20" s="4">
        <v>2.5</v>
      </c>
      <c r="I20" s="4" t="s">
        <v>202</v>
      </c>
      <c r="J20" s="4" t="s">
        <v>214</v>
      </c>
      <c r="K20" s="4" t="s">
        <v>200</v>
      </c>
      <c r="L20" s="4" t="s">
        <v>217</v>
      </c>
      <c r="M20" s="4" t="s">
        <v>202</v>
      </c>
      <c r="N20" s="4" t="s">
        <v>263</v>
      </c>
      <c r="O20" s="4">
        <v>18</v>
      </c>
      <c r="P20" s="4" t="s">
        <v>223</v>
      </c>
      <c r="Q20" s="4" t="s">
        <v>205</v>
      </c>
      <c r="R20" s="4" t="s">
        <v>206</v>
      </c>
      <c r="S20" s="4" t="s">
        <v>207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3">
      <c r="A21" s="4">
        <v>124</v>
      </c>
      <c r="B21" s="4">
        <v>7</v>
      </c>
      <c r="C21" s="4">
        <v>3</v>
      </c>
      <c r="D21" s="4">
        <v>3</v>
      </c>
      <c r="E21" s="4">
        <v>6</v>
      </c>
      <c r="F21" s="4">
        <v>6</v>
      </c>
      <c r="G21" s="4">
        <v>5</v>
      </c>
      <c r="H21" s="4">
        <v>2.5</v>
      </c>
      <c r="I21" s="4" t="s">
        <v>202</v>
      </c>
      <c r="J21" s="4" t="s">
        <v>214</v>
      </c>
      <c r="K21" s="4" t="s">
        <v>200</v>
      </c>
      <c r="L21" s="4" t="s">
        <v>217</v>
      </c>
      <c r="M21" s="4" t="s">
        <v>202</v>
      </c>
      <c r="N21" s="4" t="s">
        <v>263</v>
      </c>
      <c r="O21" s="4">
        <v>18</v>
      </c>
      <c r="P21" s="4" t="s">
        <v>223</v>
      </c>
      <c r="Q21" s="4" t="s">
        <v>264</v>
      </c>
      <c r="R21" s="4" t="s">
        <v>206</v>
      </c>
      <c r="S21" s="4" t="s">
        <v>207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3">
      <c r="A22">
        <v>125</v>
      </c>
      <c r="B22">
        <v>7</v>
      </c>
      <c r="C22">
        <v>6</v>
      </c>
      <c r="D22">
        <v>5</v>
      </c>
      <c r="E22">
        <v>4</v>
      </c>
      <c r="F22">
        <v>5</v>
      </c>
      <c r="G22">
        <v>7</v>
      </c>
      <c r="H22">
        <v>3.3</v>
      </c>
      <c r="I22" t="s">
        <v>209</v>
      </c>
      <c r="J22" t="s">
        <v>214</v>
      </c>
      <c r="K22" t="s">
        <v>200</v>
      </c>
      <c r="L22" t="s">
        <v>219</v>
      </c>
      <c r="M22" t="s">
        <v>202</v>
      </c>
      <c r="N22" t="s">
        <v>221</v>
      </c>
      <c r="O22">
        <v>18</v>
      </c>
      <c r="P22" t="s">
        <v>224</v>
      </c>
      <c r="Q22" t="s">
        <v>213</v>
      </c>
      <c r="R22" t="s">
        <v>206</v>
      </c>
      <c r="S22" t="s">
        <v>227</v>
      </c>
      <c r="T22">
        <v>31</v>
      </c>
      <c r="U22">
        <v>34</v>
      </c>
      <c r="V22">
        <v>27</v>
      </c>
      <c r="W22">
        <v>23</v>
      </c>
      <c r="X22">
        <v>36</v>
      </c>
      <c r="Y22">
        <v>22</v>
      </c>
      <c r="Z22">
        <v>15</v>
      </c>
      <c r="AA22">
        <v>7</v>
      </c>
      <c r="AB22">
        <v>26</v>
      </c>
      <c r="AC22">
        <v>22</v>
      </c>
      <c r="AD22">
        <v>4</v>
      </c>
      <c r="AE22">
        <v>29</v>
      </c>
      <c r="AF22">
        <v>16</v>
      </c>
      <c r="AG22">
        <v>13</v>
      </c>
      <c r="AH22">
        <v>77</v>
      </c>
      <c r="AI22">
        <v>3.2</v>
      </c>
      <c r="AJ22">
        <v>2.6</v>
      </c>
      <c r="AK22">
        <v>2.6</v>
      </c>
      <c r="AL22">
        <v>2.7</v>
      </c>
      <c r="AM22">
        <v>0.5</v>
      </c>
      <c r="AN22">
        <v>0.625</v>
      </c>
      <c r="AO22">
        <v>0.58333333333333337</v>
      </c>
      <c r="AP22">
        <v>2.5000000000000001E-2</v>
      </c>
      <c r="AQ22">
        <v>0</v>
      </c>
      <c r="AR22">
        <v>0.05</v>
      </c>
      <c r="AS22">
        <v>2.5000000000000001E-2</v>
      </c>
      <c r="AT22">
        <v>2.5000000000000001E-2</v>
      </c>
      <c r="AU22">
        <v>0</v>
      </c>
      <c r="AV22">
        <v>0.125</v>
      </c>
      <c r="AW22">
        <v>0</v>
      </c>
      <c r="AX22">
        <v>3.125E-2</v>
      </c>
      <c r="AY22">
        <v>304.72500000000002</v>
      </c>
      <c r="AZ22">
        <v>304.875</v>
      </c>
      <c r="BA22">
        <v>304.125</v>
      </c>
      <c r="BB22">
        <v>13</v>
      </c>
      <c r="BC22">
        <v>3</v>
      </c>
      <c r="BD22">
        <v>3.3333333333333299</v>
      </c>
    </row>
    <row r="23" spans="1:56" x14ac:dyDescent="0.3">
      <c r="A23">
        <v>126</v>
      </c>
      <c r="B23">
        <v>7</v>
      </c>
      <c r="C23">
        <v>5</v>
      </c>
      <c r="D23">
        <v>1</v>
      </c>
      <c r="E23">
        <v>6</v>
      </c>
      <c r="F23">
        <v>6</v>
      </c>
      <c r="G23">
        <v>5</v>
      </c>
      <c r="H23">
        <v>3.5</v>
      </c>
      <c r="I23" t="s">
        <v>202</v>
      </c>
      <c r="J23" t="s">
        <v>214</v>
      </c>
      <c r="K23" t="s">
        <v>200</v>
      </c>
      <c r="L23" t="s">
        <v>217</v>
      </c>
      <c r="M23" t="s">
        <v>202</v>
      </c>
      <c r="N23" t="s">
        <v>263</v>
      </c>
      <c r="O23">
        <v>18</v>
      </c>
      <c r="P23" t="s">
        <v>208</v>
      </c>
      <c r="Q23" t="s">
        <v>205</v>
      </c>
      <c r="R23" t="s">
        <v>206</v>
      </c>
      <c r="S23" t="s">
        <v>227</v>
      </c>
      <c r="T23">
        <v>35</v>
      </c>
      <c r="U23">
        <v>24</v>
      </c>
      <c r="V23">
        <v>21</v>
      </c>
      <c r="W23">
        <v>23</v>
      </c>
      <c r="X23">
        <v>42</v>
      </c>
      <c r="Y23">
        <v>20</v>
      </c>
      <c r="Z23">
        <v>14</v>
      </c>
      <c r="AA23">
        <v>6</v>
      </c>
      <c r="AB23">
        <v>27</v>
      </c>
      <c r="AC23">
        <v>21</v>
      </c>
      <c r="AD23">
        <v>6</v>
      </c>
      <c r="AE23">
        <v>29</v>
      </c>
      <c r="AF23">
        <v>18</v>
      </c>
      <c r="AG23">
        <v>11</v>
      </c>
      <c r="AH23">
        <v>76</v>
      </c>
      <c r="AI23">
        <v>2.9</v>
      </c>
      <c r="AJ23">
        <v>2.9</v>
      </c>
      <c r="AK23">
        <v>3</v>
      </c>
      <c r="AL23">
        <v>2.9</v>
      </c>
      <c r="AM23">
        <v>0.75</v>
      </c>
      <c r="AN23">
        <v>0.75</v>
      </c>
      <c r="AO23">
        <v>0.75</v>
      </c>
      <c r="AP23">
        <v>0.15</v>
      </c>
      <c r="AQ23">
        <v>0.25</v>
      </c>
      <c r="AR23">
        <v>0.05</v>
      </c>
      <c r="AS23">
        <v>0.22500000000000001</v>
      </c>
      <c r="AT23">
        <v>7.4999999999999997E-2</v>
      </c>
      <c r="AU23">
        <v>0.25</v>
      </c>
      <c r="AV23">
        <v>0.125</v>
      </c>
      <c r="AW23">
        <v>0.25</v>
      </c>
      <c r="AX23">
        <v>3.125E-2</v>
      </c>
      <c r="AY23">
        <v>369.96666666666698</v>
      </c>
      <c r="AZ23">
        <v>355.79166666666703</v>
      </c>
      <c r="BA23">
        <v>426.66666666666703</v>
      </c>
      <c r="BB23">
        <v>5</v>
      </c>
      <c r="BC23">
        <v>9</v>
      </c>
      <c r="BD23">
        <v>-1.3333333333333299</v>
      </c>
    </row>
    <row r="24" spans="1:56" x14ac:dyDescent="0.3">
      <c r="A24">
        <v>127</v>
      </c>
      <c r="B24">
        <v>6</v>
      </c>
      <c r="C24">
        <v>3</v>
      </c>
      <c r="D24">
        <v>2</v>
      </c>
      <c r="E24">
        <v>6</v>
      </c>
      <c r="F24">
        <v>7</v>
      </c>
      <c r="G24">
        <v>7</v>
      </c>
      <c r="H24">
        <v>3.7</v>
      </c>
      <c r="I24" t="s">
        <v>202</v>
      </c>
      <c r="J24" t="s">
        <v>199</v>
      </c>
      <c r="K24" t="s">
        <v>215</v>
      </c>
      <c r="L24" t="s">
        <v>201</v>
      </c>
      <c r="M24" t="s">
        <v>202</v>
      </c>
      <c r="N24" t="s">
        <v>208</v>
      </c>
      <c r="O24">
        <v>18</v>
      </c>
      <c r="P24" t="s">
        <v>225</v>
      </c>
      <c r="Q24" t="s">
        <v>271</v>
      </c>
      <c r="R24" t="s">
        <v>206</v>
      </c>
      <c r="S24" t="s">
        <v>207</v>
      </c>
      <c r="T24">
        <v>33</v>
      </c>
      <c r="U24">
        <v>38</v>
      </c>
      <c r="V24">
        <v>35</v>
      </c>
      <c r="W24">
        <v>23</v>
      </c>
      <c r="X24">
        <v>46</v>
      </c>
      <c r="Y24">
        <v>21</v>
      </c>
      <c r="Z24">
        <v>11</v>
      </c>
      <c r="AA24">
        <v>10</v>
      </c>
      <c r="AB24">
        <v>26</v>
      </c>
      <c r="AC24">
        <v>20</v>
      </c>
      <c r="AD24">
        <v>6</v>
      </c>
      <c r="AE24">
        <v>28</v>
      </c>
      <c r="AF24">
        <v>18</v>
      </c>
      <c r="AG24">
        <v>10</v>
      </c>
      <c r="AH24">
        <v>75</v>
      </c>
      <c r="AI24">
        <v>4</v>
      </c>
      <c r="AJ24">
        <v>3.6</v>
      </c>
      <c r="AK24">
        <v>3</v>
      </c>
      <c r="AL24">
        <v>2.7</v>
      </c>
      <c r="AM24">
        <v>1</v>
      </c>
      <c r="AN24">
        <v>0.875</v>
      </c>
      <c r="AO24">
        <v>0.91666666666666663</v>
      </c>
      <c r="AP24">
        <v>0.5</v>
      </c>
      <c r="AQ24">
        <v>0.9</v>
      </c>
      <c r="AR24">
        <v>0.1</v>
      </c>
      <c r="AS24">
        <v>0.72499999999999998</v>
      </c>
      <c r="AT24">
        <v>0.27500000000000002</v>
      </c>
      <c r="AU24">
        <v>0.875</v>
      </c>
      <c r="AV24">
        <v>0.125</v>
      </c>
      <c r="AW24">
        <v>1</v>
      </c>
      <c r="AX24">
        <v>9.375E-2</v>
      </c>
      <c r="AY24">
        <v>236.25</v>
      </c>
      <c r="AZ24">
        <v>236.25</v>
      </c>
      <c r="BA24" t="s">
        <v>282</v>
      </c>
      <c r="BB24">
        <v>8</v>
      </c>
      <c r="BC24">
        <v>7</v>
      </c>
      <c r="BD24">
        <v>0.33333333333333298</v>
      </c>
    </row>
    <row r="25" spans="1:56" x14ac:dyDescent="0.3">
      <c r="A25">
        <v>128</v>
      </c>
      <c r="B25">
        <v>8</v>
      </c>
      <c r="C25">
        <v>5</v>
      </c>
      <c r="D25">
        <v>6</v>
      </c>
      <c r="E25">
        <v>4</v>
      </c>
      <c r="F25">
        <v>5</v>
      </c>
      <c r="G25">
        <v>6</v>
      </c>
      <c r="H25">
        <v>3.1</v>
      </c>
      <c r="I25" t="s">
        <v>202</v>
      </c>
      <c r="J25" t="s">
        <v>214</v>
      </c>
      <c r="K25" t="s">
        <v>265</v>
      </c>
      <c r="L25" t="s">
        <v>201</v>
      </c>
      <c r="M25" t="s">
        <v>209</v>
      </c>
      <c r="N25" t="s">
        <v>203</v>
      </c>
      <c r="O25">
        <v>18</v>
      </c>
      <c r="P25" t="s">
        <v>204</v>
      </c>
      <c r="Q25" t="s">
        <v>205</v>
      </c>
      <c r="R25" t="s">
        <v>206</v>
      </c>
      <c r="S25" t="s">
        <v>212</v>
      </c>
      <c r="T25">
        <v>26</v>
      </c>
      <c r="U25">
        <v>37</v>
      </c>
      <c r="V25">
        <v>30</v>
      </c>
      <c r="W25">
        <v>22</v>
      </c>
      <c r="X25">
        <v>33</v>
      </c>
      <c r="Y25">
        <v>20</v>
      </c>
      <c r="Z25">
        <v>13</v>
      </c>
      <c r="AA25">
        <v>7</v>
      </c>
      <c r="AB25">
        <v>22</v>
      </c>
      <c r="AC25">
        <v>17</v>
      </c>
      <c r="AD25">
        <v>5</v>
      </c>
      <c r="AE25">
        <v>24</v>
      </c>
      <c r="AF25">
        <v>12</v>
      </c>
      <c r="AG25">
        <v>12</v>
      </c>
      <c r="AH25">
        <v>66</v>
      </c>
      <c r="AI25">
        <v>2.9</v>
      </c>
      <c r="AJ25">
        <v>2.8</v>
      </c>
      <c r="AK25">
        <v>3.8</v>
      </c>
      <c r="AL25">
        <v>3.2</v>
      </c>
      <c r="AM25">
        <v>0</v>
      </c>
      <c r="AN25">
        <v>0.125</v>
      </c>
      <c r="AO25">
        <v>8.3333333333333329E-2</v>
      </c>
      <c r="AP25">
        <v>1.2500000000000001E-2</v>
      </c>
      <c r="AQ25">
        <v>0</v>
      </c>
      <c r="AR25">
        <v>2.5000000000000001E-2</v>
      </c>
      <c r="AS25">
        <v>2.5000000000000001E-2</v>
      </c>
      <c r="AT25">
        <v>0</v>
      </c>
      <c r="AU25">
        <v>0</v>
      </c>
      <c r="AV25">
        <v>0.125</v>
      </c>
      <c r="AW25">
        <v>0</v>
      </c>
      <c r="AX25">
        <v>0</v>
      </c>
      <c r="AY25">
        <v>354.17500000000001</v>
      </c>
      <c r="AZ25">
        <v>358.8125</v>
      </c>
      <c r="BA25">
        <v>335.625</v>
      </c>
      <c r="BB25">
        <v>7</v>
      </c>
      <c r="BC25">
        <v>7</v>
      </c>
      <c r="BD25">
        <v>0</v>
      </c>
    </row>
    <row r="26" spans="1:56" x14ac:dyDescent="0.3">
      <c r="A26" s="4">
        <v>130</v>
      </c>
      <c r="B26" s="4">
        <v>7</v>
      </c>
      <c r="C26" s="4">
        <v>7</v>
      </c>
      <c r="D26" s="4">
        <v>5</v>
      </c>
      <c r="E26" s="4">
        <v>6</v>
      </c>
      <c r="F26" s="4">
        <v>6</v>
      </c>
      <c r="G26" s="4">
        <v>6</v>
      </c>
      <c r="H26" s="4">
        <v>2.5</v>
      </c>
      <c r="I26" s="4" t="s">
        <v>209</v>
      </c>
      <c r="J26" s="4" t="s">
        <v>214</v>
      </c>
      <c r="K26" s="4" t="s">
        <v>200</v>
      </c>
      <c r="L26" s="4" t="s">
        <v>217</v>
      </c>
      <c r="M26" s="4" t="s">
        <v>202</v>
      </c>
      <c r="N26" s="4" t="s">
        <v>208</v>
      </c>
      <c r="O26" s="4">
        <v>19</v>
      </c>
      <c r="P26" s="4" t="s">
        <v>225</v>
      </c>
      <c r="Q26" s="4" t="s">
        <v>205</v>
      </c>
      <c r="R26" s="4" t="s">
        <v>213</v>
      </c>
      <c r="S26" s="4" t="s">
        <v>207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3">
      <c r="A27" s="4">
        <v>130</v>
      </c>
      <c r="B27" s="4">
        <v>6</v>
      </c>
      <c r="C27" s="4">
        <v>7</v>
      </c>
      <c r="D27" s="4">
        <v>5</v>
      </c>
      <c r="E27" s="4">
        <v>5</v>
      </c>
      <c r="F27" s="4">
        <v>5</v>
      </c>
      <c r="G27" s="4">
        <v>7</v>
      </c>
      <c r="H27" s="4">
        <v>2.5</v>
      </c>
      <c r="I27" s="4" t="s">
        <v>209</v>
      </c>
      <c r="J27" s="4" t="s">
        <v>214</v>
      </c>
      <c r="K27" s="4" t="s">
        <v>200</v>
      </c>
      <c r="L27" s="4" t="s">
        <v>217</v>
      </c>
      <c r="M27" s="4" t="s">
        <v>202</v>
      </c>
      <c r="N27" s="4" t="s">
        <v>208</v>
      </c>
      <c r="O27" s="4">
        <v>19</v>
      </c>
      <c r="P27" s="4" t="s">
        <v>225</v>
      </c>
      <c r="Q27" s="4" t="s">
        <v>226</v>
      </c>
      <c r="R27" s="4" t="s">
        <v>213</v>
      </c>
      <c r="S27" s="4" t="s">
        <v>207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3">
      <c r="A28">
        <v>131</v>
      </c>
      <c r="B28">
        <v>9</v>
      </c>
      <c r="C28">
        <v>2</v>
      </c>
      <c r="D28">
        <v>2</v>
      </c>
      <c r="E28">
        <v>8</v>
      </c>
      <c r="F28">
        <v>8</v>
      </c>
      <c r="G28">
        <v>5</v>
      </c>
      <c r="H28">
        <v>4</v>
      </c>
      <c r="I28" t="s">
        <v>209</v>
      </c>
      <c r="J28" t="s">
        <v>199</v>
      </c>
      <c r="K28" t="s">
        <v>215</v>
      </c>
      <c r="L28" t="s">
        <v>218</v>
      </c>
      <c r="M28" t="s">
        <v>209</v>
      </c>
      <c r="N28" t="s">
        <v>222</v>
      </c>
      <c r="O28">
        <v>18</v>
      </c>
      <c r="P28" t="s">
        <v>223</v>
      </c>
      <c r="Q28" t="s">
        <v>226</v>
      </c>
      <c r="R28" t="s">
        <v>206</v>
      </c>
      <c r="S28" t="s">
        <v>207</v>
      </c>
      <c r="T28">
        <v>19</v>
      </c>
      <c r="U28">
        <v>28</v>
      </c>
      <c r="V28">
        <v>28</v>
      </c>
      <c r="W28">
        <v>14</v>
      </c>
      <c r="X28">
        <v>35</v>
      </c>
      <c r="Y28">
        <v>15</v>
      </c>
      <c r="Z28">
        <v>9</v>
      </c>
      <c r="AA28">
        <v>6</v>
      </c>
      <c r="AB28">
        <v>15</v>
      </c>
      <c r="AC28">
        <v>10</v>
      </c>
      <c r="AD28">
        <v>5</v>
      </c>
      <c r="AE28">
        <v>19</v>
      </c>
      <c r="AF28">
        <v>13</v>
      </c>
      <c r="AG28">
        <v>6</v>
      </c>
      <c r="AH28">
        <v>49</v>
      </c>
      <c r="AI28">
        <v>4.4000000000000004</v>
      </c>
      <c r="AJ28">
        <v>3.9</v>
      </c>
      <c r="AK28">
        <v>2.8</v>
      </c>
      <c r="AL28">
        <v>2.8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326.7</v>
      </c>
      <c r="AZ28">
        <v>326.84375</v>
      </c>
      <c r="BA28">
        <v>326.125</v>
      </c>
      <c r="BB28">
        <v>17</v>
      </c>
      <c r="BC28">
        <v>3</v>
      </c>
      <c r="BD28">
        <v>4.6666666666666696</v>
      </c>
    </row>
    <row r="29" spans="1:56" x14ac:dyDescent="0.3">
      <c r="A29">
        <v>132</v>
      </c>
      <c r="B29">
        <v>8</v>
      </c>
      <c r="C29">
        <v>6</v>
      </c>
      <c r="D29">
        <v>6</v>
      </c>
      <c r="E29">
        <v>8</v>
      </c>
      <c r="F29">
        <v>8</v>
      </c>
      <c r="G29">
        <v>3</v>
      </c>
      <c r="H29">
        <v>3.6</v>
      </c>
      <c r="I29" t="s">
        <v>202</v>
      </c>
      <c r="J29" t="s">
        <v>199</v>
      </c>
      <c r="K29" t="s">
        <v>200</v>
      </c>
      <c r="L29" t="s">
        <v>217</v>
      </c>
      <c r="M29" t="s">
        <v>202</v>
      </c>
      <c r="N29" t="s">
        <v>208</v>
      </c>
      <c r="O29">
        <v>18</v>
      </c>
      <c r="P29" t="s">
        <v>208</v>
      </c>
      <c r="Q29" t="s">
        <v>213</v>
      </c>
      <c r="R29" t="s">
        <v>206</v>
      </c>
      <c r="S29" t="s">
        <v>207</v>
      </c>
      <c r="T29">
        <v>37</v>
      </c>
      <c r="U29">
        <v>36</v>
      </c>
      <c r="V29">
        <v>23</v>
      </c>
      <c r="W29">
        <v>10</v>
      </c>
      <c r="X29">
        <v>37</v>
      </c>
      <c r="Y29">
        <v>21</v>
      </c>
      <c r="Z29">
        <v>14</v>
      </c>
      <c r="AA29">
        <v>7</v>
      </c>
      <c r="AB29">
        <v>25</v>
      </c>
      <c r="AC29">
        <v>20</v>
      </c>
      <c r="AD29">
        <v>5</v>
      </c>
      <c r="AE29">
        <v>25</v>
      </c>
      <c r="AF29">
        <v>17</v>
      </c>
      <c r="AG29">
        <v>8</v>
      </c>
      <c r="AH29">
        <v>71</v>
      </c>
      <c r="AI29">
        <v>4.3</v>
      </c>
      <c r="AJ29">
        <v>4.8</v>
      </c>
      <c r="AK29">
        <v>3.1</v>
      </c>
      <c r="AL29">
        <v>3.1</v>
      </c>
      <c r="AM29">
        <v>0</v>
      </c>
      <c r="AN29">
        <v>1</v>
      </c>
      <c r="AO29">
        <v>0.66666666666666663</v>
      </c>
      <c r="AP29">
        <v>1.2500000000000001E-2</v>
      </c>
      <c r="AQ29">
        <v>0</v>
      </c>
      <c r="AR29">
        <v>2.5000000000000001E-2</v>
      </c>
      <c r="AS29">
        <v>0</v>
      </c>
      <c r="AT29">
        <v>2.5000000000000001E-2</v>
      </c>
      <c r="AU29">
        <v>0</v>
      </c>
      <c r="AV29">
        <v>0</v>
      </c>
      <c r="AW29">
        <v>0</v>
      </c>
      <c r="AX29">
        <v>3.125E-2</v>
      </c>
      <c r="AY29">
        <v>315.55</v>
      </c>
      <c r="AZ29">
        <v>310.78125</v>
      </c>
      <c r="BA29">
        <v>334.625</v>
      </c>
      <c r="BB29">
        <v>8</v>
      </c>
      <c r="BC29">
        <v>4</v>
      </c>
      <c r="BD29">
        <v>1.3333333333333299</v>
      </c>
    </row>
    <row r="30" spans="1:56" x14ac:dyDescent="0.3">
      <c r="A30">
        <v>133</v>
      </c>
      <c r="B30">
        <v>9</v>
      </c>
      <c r="C30">
        <v>5</v>
      </c>
      <c r="D30">
        <v>2</v>
      </c>
      <c r="E30">
        <v>9</v>
      </c>
      <c r="F30">
        <v>9</v>
      </c>
      <c r="G30">
        <v>3</v>
      </c>
      <c r="H30">
        <v>4</v>
      </c>
      <c r="I30" t="s">
        <v>202</v>
      </c>
      <c r="J30" t="s">
        <v>214</v>
      </c>
      <c r="K30" t="s">
        <v>215</v>
      </c>
      <c r="L30" t="s">
        <v>218</v>
      </c>
      <c r="M30" t="s">
        <v>202</v>
      </c>
      <c r="N30" t="s">
        <v>203</v>
      </c>
      <c r="O30">
        <v>17</v>
      </c>
      <c r="P30" t="s">
        <v>225</v>
      </c>
      <c r="Q30" t="s">
        <v>226</v>
      </c>
      <c r="R30" t="s">
        <v>206</v>
      </c>
      <c r="S30" t="s">
        <v>212</v>
      </c>
      <c r="T30">
        <v>26</v>
      </c>
      <c r="U30">
        <v>35</v>
      </c>
      <c r="V30">
        <v>38</v>
      </c>
      <c r="W30">
        <v>24</v>
      </c>
      <c r="X30">
        <v>42</v>
      </c>
      <c r="Y30">
        <v>14</v>
      </c>
      <c r="Z30">
        <v>8</v>
      </c>
      <c r="AA30">
        <v>6</v>
      </c>
      <c r="AB30">
        <v>17</v>
      </c>
      <c r="AC30">
        <v>13</v>
      </c>
      <c r="AD30">
        <v>4</v>
      </c>
      <c r="AE30">
        <v>19</v>
      </c>
      <c r="AF30">
        <v>8</v>
      </c>
      <c r="AG30">
        <v>11</v>
      </c>
      <c r="AH30">
        <v>50</v>
      </c>
      <c r="AI30">
        <v>4.2</v>
      </c>
      <c r="AJ30">
        <v>4</v>
      </c>
      <c r="AK30">
        <v>2.9</v>
      </c>
      <c r="AL30">
        <v>2.9</v>
      </c>
      <c r="AM30">
        <v>0.75</v>
      </c>
      <c r="AN30">
        <v>0.75</v>
      </c>
      <c r="AO30">
        <v>0.75</v>
      </c>
      <c r="AP30">
        <v>1.2500000000000001E-2</v>
      </c>
      <c r="AQ30">
        <v>0</v>
      </c>
      <c r="AR30">
        <v>2.5000000000000001E-2</v>
      </c>
      <c r="AS30">
        <v>2.5000000000000001E-2</v>
      </c>
      <c r="AT30">
        <v>0</v>
      </c>
      <c r="AU30">
        <v>0</v>
      </c>
      <c r="AV30">
        <v>0.125</v>
      </c>
      <c r="AW30">
        <v>0</v>
      </c>
      <c r="AX30">
        <v>0</v>
      </c>
      <c r="AY30">
        <v>341.42500000000001</v>
      </c>
      <c r="AZ30">
        <v>340.96875</v>
      </c>
      <c r="BA30">
        <v>343.25</v>
      </c>
      <c r="BB30">
        <v>14</v>
      </c>
      <c r="BC30">
        <v>24</v>
      </c>
      <c r="BD30">
        <v>-3.3333333333333299</v>
      </c>
    </row>
    <row r="31" spans="1:56" x14ac:dyDescent="0.3">
      <c r="A31">
        <v>134</v>
      </c>
      <c r="B31">
        <v>9</v>
      </c>
      <c r="C31">
        <v>5</v>
      </c>
      <c r="D31">
        <v>3</v>
      </c>
      <c r="E31">
        <v>7</v>
      </c>
      <c r="F31">
        <v>7</v>
      </c>
      <c r="G31">
        <v>3</v>
      </c>
      <c r="H31">
        <v>3.7</v>
      </c>
      <c r="I31" t="s">
        <v>209</v>
      </c>
      <c r="J31" t="s">
        <v>214</v>
      </c>
      <c r="K31" t="s">
        <v>210</v>
      </c>
      <c r="L31" t="s">
        <v>201</v>
      </c>
      <c r="M31" t="s">
        <v>209</v>
      </c>
      <c r="N31" t="s">
        <v>203</v>
      </c>
      <c r="O31">
        <v>18</v>
      </c>
      <c r="P31" t="s">
        <v>224</v>
      </c>
      <c r="Q31" t="s">
        <v>205</v>
      </c>
      <c r="R31" t="s">
        <v>206</v>
      </c>
      <c r="S31" t="s">
        <v>227</v>
      </c>
      <c r="T31">
        <v>36</v>
      </c>
      <c r="U31">
        <v>37</v>
      </c>
      <c r="V31">
        <v>30</v>
      </c>
      <c r="W31">
        <v>29</v>
      </c>
      <c r="X31">
        <v>35</v>
      </c>
      <c r="Y31">
        <v>26</v>
      </c>
      <c r="Z31">
        <v>15</v>
      </c>
      <c r="AA31">
        <v>11</v>
      </c>
      <c r="AB31">
        <v>34</v>
      </c>
      <c r="AC31">
        <v>26</v>
      </c>
      <c r="AD31">
        <v>8</v>
      </c>
      <c r="AE31">
        <v>26</v>
      </c>
      <c r="AF31">
        <v>13</v>
      </c>
      <c r="AG31">
        <v>13</v>
      </c>
      <c r="AH31">
        <v>86</v>
      </c>
      <c r="AI31">
        <v>2.7</v>
      </c>
      <c r="AJ31">
        <v>3</v>
      </c>
      <c r="AK31">
        <v>3.4</v>
      </c>
      <c r="AL31">
        <v>2.1</v>
      </c>
      <c r="AM31">
        <v>0.75</v>
      </c>
      <c r="AN31">
        <v>0.75</v>
      </c>
      <c r="AO31">
        <v>0.75</v>
      </c>
      <c r="AP31">
        <v>0.5</v>
      </c>
      <c r="AQ31">
        <v>1</v>
      </c>
      <c r="AR31">
        <v>0</v>
      </c>
      <c r="AS31">
        <v>0.8</v>
      </c>
      <c r="AT31">
        <v>0.2</v>
      </c>
      <c r="AU31">
        <v>1</v>
      </c>
      <c r="AV31">
        <v>0</v>
      </c>
      <c r="AW31">
        <v>1</v>
      </c>
      <c r="AX31">
        <v>0</v>
      </c>
      <c r="AY31" t="s">
        <v>282</v>
      </c>
      <c r="AZ31" t="s">
        <v>282</v>
      </c>
      <c r="BA31" t="s">
        <v>282</v>
      </c>
      <c r="BB31">
        <v>12</v>
      </c>
      <c r="BC31">
        <v>31</v>
      </c>
      <c r="BD31">
        <v>-6.3333333333333304</v>
      </c>
    </row>
    <row r="32" spans="1:56" x14ac:dyDescent="0.3">
      <c r="A32">
        <v>135</v>
      </c>
      <c r="B32">
        <v>7</v>
      </c>
      <c r="C32">
        <v>7</v>
      </c>
      <c r="D32">
        <v>4</v>
      </c>
      <c r="E32">
        <v>7</v>
      </c>
      <c r="F32">
        <v>7</v>
      </c>
      <c r="G32">
        <v>5</v>
      </c>
      <c r="H32">
        <v>2.7</v>
      </c>
      <c r="I32" t="s">
        <v>209</v>
      </c>
      <c r="J32" t="s">
        <v>199</v>
      </c>
      <c r="K32" t="s">
        <v>215</v>
      </c>
      <c r="L32" t="s">
        <v>218</v>
      </c>
      <c r="M32" t="s">
        <v>209</v>
      </c>
      <c r="N32" t="s">
        <v>203</v>
      </c>
      <c r="O32">
        <v>20</v>
      </c>
      <c r="P32" t="s">
        <v>223</v>
      </c>
      <c r="Q32" t="s">
        <v>226</v>
      </c>
      <c r="R32" t="s">
        <v>206</v>
      </c>
      <c r="S32" t="s">
        <v>212</v>
      </c>
      <c r="T32">
        <v>32</v>
      </c>
      <c r="U32">
        <v>36</v>
      </c>
      <c r="V32">
        <v>25</v>
      </c>
      <c r="W32">
        <v>16</v>
      </c>
      <c r="X32">
        <v>36</v>
      </c>
      <c r="Y32">
        <v>19</v>
      </c>
      <c r="Z32">
        <v>12</v>
      </c>
      <c r="AA32">
        <v>7</v>
      </c>
      <c r="AB32">
        <v>24</v>
      </c>
      <c r="AC32">
        <v>20</v>
      </c>
      <c r="AD32">
        <v>4</v>
      </c>
      <c r="AE32">
        <v>30</v>
      </c>
      <c r="AF32">
        <v>16</v>
      </c>
      <c r="AG32">
        <v>14</v>
      </c>
      <c r="AH32">
        <v>73</v>
      </c>
      <c r="AI32">
        <v>3.6</v>
      </c>
      <c r="AJ32">
        <v>3.2</v>
      </c>
      <c r="AK32">
        <v>3.4</v>
      </c>
      <c r="AL32">
        <v>2.5</v>
      </c>
      <c r="AM32">
        <v>0.75</v>
      </c>
      <c r="AN32">
        <v>0.75</v>
      </c>
      <c r="AO32">
        <v>0.75</v>
      </c>
      <c r="AP32">
        <v>0.5</v>
      </c>
      <c r="AQ32">
        <v>1</v>
      </c>
      <c r="AR32">
        <v>0</v>
      </c>
      <c r="AS32">
        <v>0.8</v>
      </c>
      <c r="AT32">
        <v>0.2</v>
      </c>
      <c r="AU32">
        <v>1</v>
      </c>
      <c r="AV32">
        <v>0</v>
      </c>
      <c r="AW32">
        <v>1</v>
      </c>
      <c r="AX32">
        <v>0</v>
      </c>
      <c r="AY32" t="s">
        <v>282</v>
      </c>
      <c r="AZ32" t="s">
        <v>282</v>
      </c>
      <c r="BA32" t="s">
        <v>282</v>
      </c>
      <c r="BB32">
        <v>10</v>
      </c>
      <c r="BC32">
        <v>7</v>
      </c>
      <c r="BD32">
        <v>1</v>
      </c>
    </row>
    <row r="33" spans="1:56" x14ac:dyDescent="0.3">
      <c r="A33">
        <v>136</v>
      </c>
      <c r="B33">
        <v>8</v>
      </c>
      <c r="C33">
        <v>5</v>
      </c>
      <c r="D33">
        <v>5</v>
      </c>
      <c r="E33">
        <v>9</v>
      </c>
      <c r="F33">
        <v>9</v>
      </c>
      <c r="G33">
        <v>1</v>
      </c>
      <c r="H33">
        <v>2</v>
      </c>
      <c r="I33" t="s">
        <v>209</v>
      </c>
      <c r="J33" t="s">
        <v>199</v>
      </c>
      <c r="K33" t="s">
        <v>215</v>
      </c>
      <c r="L33" t="s">
        <v>213</v>
      </c>
      <c r="M33" t="s">
        <v>209</v>
      </c>
      <c r="N33" t="s">
        <v>222</v>
      </c>
      <c r="O33">
        <v>24</v>
      </c>
      <c r="P33" t="s">
        <v>223</v>
      </c>
      <c r="Q33" t="s">
        <v>226</v>
      </c>
      <c r="R33" t="s">
        <v>213</v>
      </c>
      <c r="S33" t="s">
        <v>207</v>
      </c>
      <c r="T33">
        <v>21</v>
      </c>
      <c r="U33">
        <v>30</v>
      </c>
      <c r="V33">
        <v>28</v>
      </c>
      <c r="W33">
        <v>20</v>
      </c>
      <c r="X33">
        <v>29</v>
      </c>
      <c r="Y33">
        <v>19</v>
      </c>
      <c r="Z33">
        <v>12</v>
      </c>
      <c r="AA33">
        <v>7</v>
      </c>
      <c r="AB33">
        <v>20</v>
      </c>
      <c r="AC33">
        <v>15</v>
      </c>
      <c r="AD33">
        <v>5</v>
      </c>
      <c r="AE33">
        <v>22</v>
      </c>
      <c r="AF33">
        <v>11</v>
      </c>
      <c r="AG33">
        <v>11</v>
      </c>
      <c r="AH33">
        <v>61</v>
      </c>
      <c r="AI33">
        <v>3.5</v>
      </c>
      <c r="AJ33">
        <v>3.8</v>
      </c>
      <c r="AK33">
        <v>3.4</v>
      </c>
      <c r="AL33">
        <v>2.8</v>
      </c>
      <c r="AM33">
        <v>0.25</v>
      </c>
      <c r="AN33">
        <v>0.875</v>
      </c>
      <c r="AO33">
        <v>0.66666666666666663</v>
      </c>
      <c r="AP33">
        <v>0.51249999999999996</v>
      </c>
      <c r="AQ33">
        <v>1</v>
      </c>
      <c r="AR33">
        <v>2.5000000000000001E-2</v>
      </c>
      <c r="AS33">
        <v>0.8</v>
      </c>
      <c r="AT33">
        <v>0.22500000000000001</v>
      </c>
      <c r="AU33">
        <v>1</v>
      </c>
      <c r="AV33">
        <v>0</v>
      </c>
      <c r="AW33">
        <v>1</v>
      </c>
      <c r="AX33">
        <v>3.125E-2</v>
      </c>
      <c r="AY33" t="s">
        <v>282</v>
      </c>
      <c r="AZ33" t="s">
        <v>282</v>
      </c>
      <c r="BA33" t="s">
        <v>282</v>
      </c>
      <c r="BB33">
        <v>7</v>
      </c>
      <c r="BC33">
        <v>13</v>
      </c>
      <c r="BD33">
        <v>-2</v>
      </c>
    </row>
    <row r="34" spans="1:56" x14ac:dyDescent="0.3">
      <c r="A34">
        <v>137</v>
      </c>
      <c r="B34">
        <v>6</v>
      </c>
      <c r="C34">
        <v>1</v>
      </c>
      <c r="D34">
        <v>3</v>
      </c>
      <c r="E34">
        <v>6</v>
      </c>
      <c r="F34">
        <v>9</v>
      </c>
      <c r="G34">
        <v>2</v>
      </c>
      <c r="H34">
        <v>3.18</v>
      </c>
      <c r="I34" t="s">
        <v>209</v>
      </c>
      <c r="J34" t="s">
        <v>214</v>
      </c>
      <c r="K34" t="s">
        <v>215</v>
      </c>
      <c r="L34" t="s">
        <v>208</v>
      </c>
      <c r="M34" t="s">
        <v>209</v>
      </c>
      <c r="N34" t="s">
        <v>222</v>
      </c>
      <c r="O34">
        <v>18</v>
      </c>
      <c r="P34" t="s">
        <v>208</v>
      </c>
      <c r="Q34" t="s">
        <v>226</v>
      </c>
      <c r="R34" t="s">
        <v>206</v>
      </c>
      <c r="S34" t="s">
        <v>207</v>
      </c>
      <c r="T34">
        <v>29</v>
      </c>
      <c r="U34">
        <v>38</v>
      </c>
      <c r="V34">
        <v>37</v>
      </c>
      <c r="W34">
        <v>16</v>
      </c>
      <c r="X34">
        <v>36</v>
      </c>
      <c r="Y34">
        <v>19</v>
      </c>
      <c r="Z34">
        <v>11</v>
      </c>
      <c r="AA34">
        <v>8</v>
      </c>
      <c r="AB34">
        <v>17</v>
      </c>
      <c r="AC34">
        <v>10</v>
      </c>
      <c r="AD34">
        <v>7</v>
      </c>
      <c r="AE34">
        <v>14</v>
      </c>
      <c r="AF34">
        <v>9</v>
      </c>
      <c r="AG34">
        <v>5</v>
      </c>
      <c r="AH34">
        <v>50</v>
      </c>
      <c r="AI34">
        <v>4.4000000000000004</v>
      </c>
      <c r="AJ34">
        <v>4.5999999999999996</v>
      </c>
      <c r="AK34">
        <v>3</v>
      </c>
      <c r="AL34">
        <v>2.8</v>
      </c>
      <c r="AM34">
        <v>0.75</v>
      </c>
      <c r="AN34">
        <v>0.75</v>
      </c>
      <c r="AO34">
        <v>0.75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295.27499999999998</v>
      </c>
      <c r="AZ34">
        <v>294.71875</v>
      </c>
      <c r="BA34">
        <v>297.5</v>
      </c>
      <c r="BB34">
        <v>12</v>
      </c>
      <c r="BC34">
        <v>7</v>
      </c>
      <c r="BD34">
        <v>1.6666666666666701</v>
      </c>
    </row>
    <row r="35" spans="1:56" x14ac:dyDescent="0.3">
      <c r="A35">
        <v>138</v>
      </c>
      <c r="B35">
        <v>9</v>
      </c>
      <c r="C35">
        <v>7</v>
      </c>
      <c r="D35">
        <v>4</v>
      </c>
      <c r="E35">
        <v>7</v>
      </c>
      <c r="F35">
        <v>7</v>
      </c>
      <c r="G35">
        <v>7</v>
      </c>
      <c r="H35">
        <v>2.88</v>
      </c>
      <c r="I35" t="s">
        <v>202</v>
      </c>
      <c r="J35" t="s">
        <v>214</v>
      </c>
      <c r="K35" t="s">
        <v>200</v>
      </c>
      <c r="L35" t="s">
        <v>217</v>
      </c>
      <c r="M35" t="s">
        <v>202</v>
      </c>
      <c r="N35" t="s">
        <v>203</v>
      </c>
      <c r="O35">
        <v>18</v>
      </c>
      <c r="P35" t="s">
        <v>208</v>
      </c>
      <c r="Q35" t="s">
        <v>213</v>
      </c>
      <c r="R35" t="s">
        <v>213</v>
      </c>
      <c r="S35" t="s">
        <v>207</v>
      </c>
      <c r="T35">
        <v>35</v>
      </c>
      <c r="U35">
        <v>33</v>
      </c>
      <c r="V35">
        <v>24</v>
      </c>
      <c r="W35">
        <v>26</v>
      </c>
      <c r="X35">
        <v>40</v>
      </c>
      <c r="Y35">
        <v>14</v>
      </c>
      <c r="Z35">
        <v>10</v>
      </c>
      <c r="AA35">
        <v>4</v>
      </c>
      <c r="AB35">
        <v>19</v>
      </c>
      <c r="AC35">
        <v>15</v>
      </c>
      <c r="AD35">
        <v>4</v>
      </c>
      <c r="AE35">
        <v>23</v>
      </c>
      <c r="AF35">
        <v>14</v>
      </c>
      <c r="AG35">
        <v>9</v>
      </c>
      <c r="AH35">
        <v>56</v>
      </c>
      <c r="AI35">
        <v>3.8</v>
      </c>
      <c r="AJ35">
        <v>3.7</v>
      </c>
      <c r="AK35">
        <v>3.6</v>
      </c>
      <c r="AL35">
        <v>2.2999999999999998</v>
      </c>
      <c r="AM35">
        <v>0.5</v>
      </c>
      <c r="AN35">
        <v>0.75</v>
      </c>
      <c r="AO35">
        <v>0.66666666666666663</v>
      </c>
      <c r="AP35">
        <v>3.7499999999999999E-2</v>
      </c>
      <c r="AQ35">
        <v>0</v>
      </c>
      <c r="AR35">
        <v>7.4999999999999997E-2</v>
      </c>
      <c r="AS35">
        <v>2.5000000000000001E-2</v>
      </c>
      <c r="AT35">
        <v>0.05</v>
      </c>
      <c r="AU35">
        <v>0</v>
      </c>
      <c r="AV35">
        <v>0.125</v>
      </c>
      <c r="AW35">
        <v>0</v>
      </c>
      <c r="AX35">
        <v>6.25E-2</v>
      </c>
      <c r="AY35">
        <v>336.95</v>
      </c>
      <c r="AZ35">
        <v>336.6875</v>
      </c>
      <c r="BA35">
        <v>338</v>
      </c>
      <c r="BB35">
        <v>11</v>
      </c>
      <c r="BC35">
        <v>11</v>
      </c>
      <c r="BD35">
        <v>0</v>
      </c>
    </row>
    <row r="36" spans="1:56" x14ac:dyDescent="0.3">
      <c r="A36">
        <v>139</v>
      </c>
      <c r="B36">
        <v>9</v>
      </c>
      <c r="C36">
        <v>7</v>
      </c>
      <c r="D36">
        <v>3</v>
      </c>
      <c r="E36">
        <v>8</v>
      </c>
      <c r="F36">
        <v>8</v>
      </c>
      <c r="G36">
        <v>3</v>
      </c>
      <c r="H36">
        <v>4</v>
      </c>
      <c r="I36" t="s">
        <v>209</v>
      </c>
      <c r="J36" t="s">
        <v>214</v>
      </c>
      <c r="K36" t="s">
        <v>215</v>
      </c>
      <c r="L36" t="s">
        <v>216</v>
      </c>
      <c r="M36" t="s">
        <v>209</v>
      </c>
      <c r="N36" t="s">
        <v>222</v>
      </c>
      <c r="O36">
        <v>18</v>
      </c>
      <c r="P36" t="s">
        <v>204</v>
      </c>
      <c r="Q36" t="s">
        <v>226</v>
      </c>
      <c r="R36" t="s">
        <v>206</v>
      </c>
      <c r="S36" t="s">
        <v>207</v>
      </c>
      <c r="T36">
        <v>22</v>
      </c>
      <c r="U36">
        <v>27</v>
      </c>
      <c r="V36">
        <v>39</v>
      </c>
      <c r="W36">
        <v>25</v>
      </c>
      <c r="X36">
        <v>37</v>
      </c>
      <c r="Y36">
        <v>16</v>
      </c>
      <c r="Z36">
        <v>10</v>
      </c>
      <c r="AA36">
        <v>6</v>
      </c>
      <c r="AB36">
        <v>14</v>
      </c>
      <c r="AC36">
        <v>10</v>
      </c>
      <c r="AD36">
        <v>4</v>
      </c>
      <c r="AE36">
        <v>19</v>
      </c>
      <c r="AF36">
        <v>11</v>
      </c>
      <c r="AG36">
        <v>8</v>
      </c>
      <c r="AH36">
        <v>49</v>
      </c>
      <c r="AI36">
        <v>3.7</v>
      </c>
      <c r="AJ36">
        <v>3.4</v>
      </c>
      <c r="AK36">
        <v>2</v>
      </c>
      <c r="AL36">
        <v>2.4</v>
      </c>
      <c r="AM36">
        <v>0.5</v>
      </c>
      <c r="AN36">
        <v>0.875</v>
      </c>
      <c r="AO36">
        <v>0.75</v>
      </c>
      <c r="AP36">
        <v>1.2500000000000001E-2</v>
      </c>
      <c r="AQ36">
        <v>0</v>
      </c>
      <c r="AR36">
        <v>2.5000000000000001E-2</v>
      </c>
      <c r="AS36">
        <v>0</v>
      </c>
      <c r="AT36">
        <v>2.5000000000000001E-2</v>
      </c>
      <c r="AU36">
        <v>0</v>
      </c>
      <c r="AV36">
        <v>0</v>
      </c>
      <c r="AW36">
        <v>0</v>
      </c>
      <c r="AX36">
        <v>3.125E-2</v>
      </c>
      <c r="AY36">
        <v>309.82499999999999</v>
      </c>
      <c r="AZ36">
        <v>308.90625</v>
      </c>
      <c r="BA36">
        <v>313.5</v>
      </c>
      <c r="BB36">
        <v>13</v>
      </c>
      <c r="BC36">
        <v>5</v>
      </c>
      <c r="BD36">
        <v>2.6666666666666701</v>
      </c>
    </row>
    <row r="37" spans="1:56" x14ac:dyDescent="0.3">
      <c r="A37">
        <v>140</v>
      </c>
      <c r="B37">
        <v>9</v>
      </c>
      <c r="C37">
        <v>6</v>
      </c>
      <c r="D37">
        <v>5</v>
      </c>
      <c r="E37">
        <v>6</v>
      </c>
      <c r="F37">
        <v>7</v>
      </c>
      <c r="G37">
        <v>3</v>
      </c>
      <c r="H37">
        <v>3.4</v>
      </c>
      <c r="I37" t="s">
        <v>209</v>
      </c>
      <c r="J37" t="s">
        <v>214</v>
      </c>
      <c r="K37" t="s">
        <v>215</v>
      </c>
      <c r="L37" t="s">
        <v>201</v>
      </c>
      <c r="M37" t="s">
        <v>202</v>
      </c>
      <c r="N37" t="s">
        <v>203</v>
      </c>
      <c r="O37">
        <v>18</v>
      </c>
      <c r="P37" t="s">
        <v>204</v>
      </c>
      <c r="Q37" t="s">
        <v>205</v>
      </c>
      <c r="R37" t="s">
        <v>206</v>
      </c>
      <c r="S37" t="s">
        <v>207</v>
      </c>
      <c r="T37">
        <v>22</v>
      </c>
      <c r="U37">
        <v>32</v>
      </c>
      <c r="V37">
        <v>32</v>
      </c>
      <c r="W37">
        <v>22</v>
      </c>
      <c r="X37">
        <v>37</v>
      </c>
      <c r="Y37">
        <v>15</v>
      </c>
      <c r="Z37">
        <v>9</v>
      </c>
      <c r="AA37">
        <v>6</v>
      </c>
      <c r="AB37">
        <v>14</v>
      </c>
      <c r="AC37">
        <v>11</v>
      </c>
      <c r="AD37">
        <v>3</v>
      </c>
      <c r="AE37">
        <v>18</v>
      </c>
      <c r="AF37">
        <v>12</v>
      </c>
      <c r="AG37">
        <v>6</v>
      </c>
      <c r="AH37">
        <v>47</v>
      </c>
      <c r="AI37">
        <v>3.7</v>
      </c>
      <c r="AJ37">
        <v>3.4</v>
      </c>
      <c r="AK37">
        <v>3.1</v>
      </c>
      <c r="AL37">
        <v>3</v>
      </c>
      <c r="AM37">
        <v>0.25</v>
      </c>
      <c r="AN37">
        <v>1</v>
      </c>
      <c r="AO37">
        <v>0.75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330.2</v>
      </c>
      <c r="AZ37">
        <v>325.84375</v>
      </c>
      <c r="BA37">
        <v>347.625</v>
      </c>
      <c r="BB37">
        <v>9</v>
      </c>
      <c r="BC37">
        <v>6</v>
      </c>
      <c r="BD37">
        <v>1</v>
      </c>
    </row>
    <row r="38" spans="1:56" x14ac:dyDescent="0.3">
      <c r="A38">
        <v>141</v>
      </c>
      <c r="B38">
        <v>9</v>
      </c>
      <c r="C38">
        <v>6</v>
      </c>
      <c r="D38">
        <v>5</v>
      </c>
      <c r="E38">
        <v>6</v>
      </c>
      <c r="F38">
        <v>5</v>
      </c>
      <c r="G38">
        <v>5</v>
      </c>
      <c r="H38">
        <v>2.5</v>
      </c>
      <c r="I38" t="s">
        <v>209</v>
      </c>
      <c r="J38" t="s">
        <v>214</v>
      </c>
      <c r="K38" t="s">
        <v>215</v>
      </c>
      <c r="L38" t="s">
        <v>213</v>
      </c>
      <c r="M38" t="s">
        <v>209</v>
      </c>
      <c r="N38" t="s">
        <v>222</v>
      </c>
      <c r="O38">
        <v>19</v>
      </c>
      <c r="P38" t="s">
        <v>223</v>
      </c>
      <c r="Q38" t="s">
        <v>226</v>
      </c>
      <c r="R38" t="s">
        <v>206</v>
      </c>
      <c r="S38" t="s">
        <v>207</v>
      </c>
      <c r="T38">
        <v>21</v>
      </c>
      <c r="U38">
        <v>34</v>
      </c>
      <c r="V38">
        <v>26</v>
      </c>
      <c r="W38">
        <v>27</v>
      </c>
      <c r="X38">
        <v>36</v>
      </c>
      <c r="Y38">
        <v>17</v>
      </c>
      <c r="Z38">
        <v>10</v>
      </c>
      <c r="AA38">
        <v>7</v>
      </c>
      <c r="AB38">
        <v>18</v>
      </c>
      <c r="AC38">
        <v>14</v>
      </c>
      <c r="AD38">
        <v>4</v>
      </c>
      <c r="AE38">
        <v>26</v>
      </c>
      <c r="AF38">
        <v>16</v>
      </c>
      <c r="AG38">
        <v>10</v>
      </c>
      <c r="AH38">
        <v>61</v>
      </c>
      <c r="AI38">
        <v>2.7</v>
      </c>
      <c r="AJ38">
        <v>2.5</v>
      </c>
      <c r="AK38">
        <v>2.9</v>
      </c>
      <c r="AL38">
        <v>2.4</v>
      </c>
      <c r="AM38">
        <v>0.25</v>
      </c>
      <c r="AN38">
        <v>0.5</v>
      </c>
      <c r="AO38">
        <v>0.41666666666666669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336.4</v>
      </c>
      <c r="AZ38">
        <v>332.8125</v>
      </c>
      <c r="BA38">
        <v>350.75</v>
      </c>
      <c r="BB38">
        <v>7</v>
      </c>
      <c r="BC38">
        <v>6</v>
      </c>
      <c r="BD38">
        <v>0.33333333333333298</v>
      </c>
    </row>
    <row r="39" spans="1:56" x14ac:dyDescent="0.3">
      <c r="A39">
        <v>142</v>
      </c>
      <c r="B39">
        <v>9</v>
      </c>
      <c r="C39">
        <v>6</v>
      </c>
      <c r="D39">
        <v>3</v>
      </c>
      <c r="E39">
        <v>7</v>
      </c>
      <c r="F39">
        <v>7</v>
      </c>
      <c r="G39">
        <v>4</v>
      </c>
      <c r="H39">
        <v>2.5</v>
      </c>
      <c r="I39" t="s">
        <v>202</v>
      </c>
      <c r="J39" t="s">
        <v>214</v>
      </c>
      <c r="K39" t="s">
        <v>215</v>
      </c>
      <c r="L39" t="s">
        <v>201</v>
      </c>
      <c r="M39" t="s">
        <v>202</v>
      </c>
      <c r="N39" t="s">
        <v>272</v>
      </c>
      <c r="O39">
        <v>18</v>
      </c>
      <c r="P39" t="s">
        <v>223</v>
      </c>
      <c r="Q39" t="s">
        <v>213</v>
      </c>
      <c r="R39" t="s">
        <v>206</v>
      </c>
      <c r="S39" t="s">
        <v>208</v>
      </c>
      <c r="T39">
        <v>32</v>
      </c>
      <c r="U39">
        <v>22</v>
      </c>
      <c r="V39">
        <v>33</v>
      </c>
      <c r="W39">
        <v>24</v>
      </c>
      <c r="X39">
        <v>39</v>
      </c>
      <c r="Y39">
        <v>18</v>
      </c>
      <c r="Z39">
        <v>11</v>
      </c>
      <c r="AA39">
        <v>7</v>
      </c>
      <c r="AB39">
        <v>16</v>
      </c>
      <c r="AC39">
        <v>12</v>
      </c>
      <c r="AD39">
        <v>4</v>
      </c>
      <c r="AE39">
        <v>13</v>
      </c>
      <c r="AF39">
        <v>8</v>
      </c>
      <c r="AG39">
        <v>5</v>
      </c>
      <c r="AH39">
        <v>47</v>
      </c>
      <c r="AI39">
        <v>4</v>
      </c>
      <c r="AJ39">
        <v>3.5</v>
      </c>
      <c r="AK39">
        <v>2.1</v>
      </c>
      <c r="AL39">
        <v>2.7</v>
      </c>
      <c r="AM39">
        <v>0.5</v>
      </c>
      <c r="AN39">
        <v>0.625</v>
      </c>
      <c r="AO39">
        <v>0.58333333333333337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322.27499999999998</v>
      </c>
      <c r="AZ39">
        <v>329.875</v>
      </c>
      <c r="BA39">
        <v>291.875</v>
      </c>
      <c r="BB39">
        <v>7</v>
      </c>
      <c r="BC39">
        <v>1</v>
      </c>
      <c r="BD39">
        <v>2</v>
      </c>
    </row>
    <row r="40" spans="1:56" x14ac:dyDescent="0.3">
      <c r="A40">
        <v>143</v>
      </c>
      <c r="B40">
        <v>8</v>
      </c>
      <c r="C40">
        <v>8</v>
      </c>
      <c r="D40">
        <v>4</v>
      </c>
      <c r="E40">
        <v>2</v>
      </c>
      <c r="F40">
        <v>5</v>
      </c>
      <c r="G40">
        <v>6</v>
      </c>
      <c r="H40">
        <v>2.2999999999999998</v>
      </c>
      <c r="I40" t="s">
        <v>202</v>
      </c>
      <c r="J40" t="s">
        <v>214</v>
      </c>
      <c r="K40" t="s">
        <v>215</v>
      </c>
      <c r="L40" t="s">
        <v>201</v>
      </c>
      <c r="M40" t="s">
        <v>202</v>
      </c>
      <c r="N40" t="s">
        <v>203</v>
      </c>
      <c r="O40">
        <v>18</v>
      </c>
      <c r="P40" t="s">
        <v>223</v>
      </c>
      <c r="Q40" t="s">
        <v>205</v>
      </c>
      <c r="R40" t="s">
        <v>206</v>
      </c>
      <c r="S40" t="s">
        <v>208</v>
      </c>
      <c r="T40">
        <v>22</v>
      </c>
      <c r="U40">
        <v>38</v>
      </c>
      <c r="V40">
        <v>35</v>
      </c>
      <c r="W40">
        <v>26</v>
      </c>
      <c r="X40">
        <v>33</v>
      </c>
      <c r="Y40">
        <v>18</v>
      </c>
      <c r="Z40">
        <v>10</v>
      </c>
      <c r="AA40">
        <v>8</v>
      </c>
      <c r="AB40">
        <v>17</v>
      </c>
      <c r="AC40">
        <v>14</v>
      </c>
      <c r="AD40">
        <v>3</v>
      </c>
      <c r="AE40">
        <v>20</v>
      </c>
      <c r="AF40">
        <v>13</v>
      </c>
      <c r="AG40">
        <v>7</v>
      </c>
      <c r="AH40">
        <v>55</v>
      </c>
      <c r="AI40">
        <v>3.3</v>
      </c>
      <c r="AJ40">
        <v>3.8</v>
      </c>
      <c r="AK40">
        <v>2.9</v>
      </c>
      <c r="AL40">
        <v>3.1</v>
      </c>
      <c r="AM40">
        <v>0.5</v>
      </c>
      <c r="AN40">
        <v>0.875</v>
      </c>
      <c r="AO40">
        <v>0.75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266.42500000000001</v>
      </c>
      <c r="AZ40">
        <v>265.625</v>
      </c>
      <c r="BA40">
        <v>269.625</v>
      </c>
      <c r="BB40">
        <v>11</v>
      </c>
      <c r="BC40">
        <v>11</v>
      </c>
      <c r="BD40">
        <v>0</v>
      </c>
    </row>
    <row r="41" spans="1:56" x14ac:dyDescent="0.3">
      <c r="A41">
        <v>144</v>
      </c>
      <c r="B41">
        <v>8</v>
      </c>
      <c r="C41">
        <v>5</v>
      </c>
      <c r="D41">
        <v>4</v>
      </c>
      <c r="E41">
        <v>5</v>
      </c>
      <c r="F41">
        <v>5</v>
      </c>
      <c r="G41">
        <v>5</v>
      </c>
      <c r="H41">
        <v>3.8</v>
      </c>
      <c r="I41" t="s">
        <v>209</v>
      </c>
      <c r="J41" t="s">
        <v>214</v>
      </c>
      <c r="K41" t="s">
        <v>215</v>
      </c>
      <c r="L41" t="s">
        <v>201</v>
      </c>
      <c r="M41" t="s">
        <v>202</v>
      </c>
      <c r="N41" t="s">
        <v>220</v>
      </c>
      <c r="O41">
        <v>18</v>
      </c>
      <c r="P41" t="s">
        <v>208</v>
      </c>
      <c r="Q41" t="s">
        <v>226</v>
      </c>
      <c r="R41" t="s">
        <v>213</v>
      </c>
      <c r="S41" t="s">
        <v>227</v>
      </c>
      <c r="T41">
        <v>19</v>
      </c>
      <c r="U41">
        <v>30</v>
      </c>
      <c r="V41">
        <v>33</v>
      </c>
      <c r="W41">
        <v>26</v>
      </c>
      <c r="X41">
        <v>30</v>
      </c>
      <c r="Y41">
        <v>16</v>
      </c>
      <c r="Z41">
        <v>10</v>
      </c>
      <c r="AA41">
        <v>6</v>
      </c>
      <c r="AB41">
        <v>15</v>
      </c>
      <c r="AC41">
        <v>11</v>
      </c>
      <c r="AD41">
        <v>4</v>
      </c>
      <c r="AE41">
        <v>22</v>
      </c>
      <c r="AF41">
        <v>13</v>
      </c>
      <c r="AG41">
        <v>9</v>
      </c>
      <c r="AH41">
        <v>53</v>
      </c>
      <c r="AI41">
        <v>3.3</v>
      </c>
      <c r="AJ41">
        <v>3</v>
      </c>
      <c r="AK41">
        <v>2.5</v>
      </c>
      <c r="AL41">
        <v>2.9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391.65</v>
      </c>
      <c r="AZ41">
        <v>391.84375</v>
      </c>
      <c r="BA41">
        <v>390.875</v>
      </c>
      <c r="BB41">
        <v>4</v>
      </c>
      <c r="BC41">
        <v>0</v>
      </c>
      <c r="BD41">
        <v>1.3333333333333299</v>
      </c>
    </row>
    <row r="42" spans="1:56" x14ac:dyDescent="0.3">
      <c r="A42">
        <v>145</v>
      </c>
      <c r="B42">
        <v>7</v>
      </c>
      <c r="C42">
        <v>6</v>
      </c>
      <c r="D42">
        <v>8</v>
      </c>
      <c r="E42">
        <v>5</v>
      </c>
      <c r="F42">
        <v>6</v>
      </c>
      <c r="G42">
        <v>4</v>
      </c>
      <c r="H42">
        <v>2.35</v>
      </c>
      <c r="I42" t="s">
        <v>202</v>
      </c>
      <c r="J42" t="s">
        <v>214</v>
      </c>
      <c r="K42" t="s">
        <v>200</v>
      </c>
      <c r="L42" t="s">
        <v>217</v>
      </c>
      <c r="M42" t="s">
        <v>202</v>
      </c>
      <c r="N42" t="s">
        <v>208</v>
      </c>
      <c r="O42">
        <v>18</v>
      </c>
      <c r="P42" t="s">
        <v>223</v>
      </c>
      <c r="Q42" t="s">
        <v>264</v>
      </c>
      <c r="R42" t="s">
        <v>206</v>
      </c>
      <c r="S42" t="s">
        <v>212</v>
      </c>
      <c r="T42">
        <v>19</v>
      </c>
      <c r="U42">
        <v>35</v>
      </c>
      <c r="V42">
        <v>31</v>
      </c>
      <c r="W42">
        <v>26</v>
      </c>
      <c r="X42">
        <v>30</v>
      </c>
      <c r="Y42">
        <v>13</v>
      </c>
      <c r="Z42">
        <v>10</v>
      </c>
      <c r="AA42">
        <v>3</v>
      </c>
      <c r="AB42">
        <v>17</v>
      </c>
      <c r="AC42">
        <v>14</v>
      </c>
      <c r="AD42">
        <v>3</v>
      </c>
      <c r="AE42">
        <v>24</v>
      </c>
      <c r="AF42">
        <v>13</v>
      </c>
      <c r="AG42">
        <v>11</v>
      </c>
      <c r="AH42">
        <v>54</v>
      </c>
      <c r="AI42">
        <v>3.6</v>
      </c>
      <c r="AJ42">
        <v>2.9</v>
      </c>
      <c r="AK42">
        <v>3</v>
      </c>
      <c r="AL42">
        <v>3</v>
      </c>
      <c r="AM42">
        <v>0.5</v>
      </c>
      <c r="AN42">
        <v>0.875</v>
      </c>
      <c r="AO42">
        <v>0.75</v>
      </c>
      <c r="AP42">
        <v>2.5000000000000001E-2</v>
      </c>
      <c r="AQ42">
        <v>0</v>
      </c>
      <c r="AR42">
        <v>0.05</v>
      </c>
      <c r="AS42">
        <v>0.05</v>
      </c>
      <c r="AT42">
        <v>0</v>
      </c>
      <c r="AU42">
        <v>0</v>
      </c>
      <c r="AV42">
        <v>0.25</v>
      </c>
      <c r="AW42">
        <v>0</v>
      </c>
      <c r="AX42">
        <v>0</v>
      </c>
      <c r="AY42">
        <v>307.47500000000002</v>
      </c>
      <c r="AZ42">
        <v>313.3125</v>
      </c>
      <c r="BA42">
        <v>284.125</v>
      </c>
      <c r="BB42">
        <v>6</v>
      </c>
      <c r="BC42">
        <v>2</v>
      </c>
      <c r="BD42">
        <v>1.3333333333333299</v>
      </c>
    </row>
    <row r="43" spans="1:56" x14ac:dyDescent="0.3">
      <c r="A43">
        <v>146</v>
      </c>
      <c r="B43">
        <v>9</v>
      </c>
      <c r="C43">
        <v>8</v>
      </c>
      <c r="D43">
        <v>8</v>
      </c>
      <c r="E43">
        <v>2</v>
      </c>
      <c r="F43">
        <v>4</v>
      </c>
      <c r="G43">
        <v>6</v>
      </c>
      <c r="H43">
        <v>1.87</v>
      </c>
      <c r="I43" t="s">
        <v>209</v>
      </c>
      <c r="J43" t="s">
        <v>214</v>
      </c>
      <c r="K43" t="s">
        <v>200</v>
      </c>
      <c r="L43" t="s">
        <v>217</v>
      </c>
      <c r="M43" t="s">
        <v>202</v>
      </c>
      <c r="N43" t="s">
        <v>203</v>
      </c>
      <c r="O43">
        <v>19</v>
      </c>
      <c r="P43" t="s">
        <v>223</v>
      </c>
      <c r="Q43" t="s">
        <v>213</v>
      </c>
      <c r="R43" t="s">
        <v>213</v>
      </c>
      <c r="S43" t="s">
        <v>207</v>
      </c>
      <c r="T43">
        <v>30</v>
      </c>
      <c r="U43">
        <v>36</v>
      </c>
      <c r="V43">
        <v>27</v>
      </c>
      <c r="W43">
        <v>26</v>
      </c>
      <c r="X43">
        <v>31</v>
      </c>
      <c r="Y43">
        <v>16</v>
      </c>
      <c r="Z43">
        <v>11</v>
      </c>
      <c r="AA43">
        <v>5</v>
      </c>
      <c r="AB43">
        <v>20</v>
      </c>
      <c r="AC43">
        <v>14</v>
      </c>
      <c r="AD43">
        <v>6</v>
      </c>
      <c r="AE43">
        <v>18</v>
      </c>
      <c r="AF43">
        <v>12</v>
      </c>
      <c r="AG43">
        <v>6</v>
      </c>
      <c r="AH43">
        <v>54</v>
      </c>
      <c r="AI43">
        <v>3.2</v>
      </c>
      <c r="AJ43">
        <v>3.7</v>
      </c>
      <c r="AK43">
        <v>3</v>
      </c>
      <c r="AL43">
        <v>2.8</v>
      </c>
      <c r="AM43">
        <v>0.25</v>
      </c>
      <c r="AN43">
        <v>0.125</v>
      </c>
      <c r="AO43">
        <v>0.16666666666666666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375.875</v>
      </c>
      <c r="AZ43">
        <v>364.625</v>
      </c>
      <c r="BA43">
        <v>420.875</v>
      </c>
      <c r="BB43">
        <v>12</v>
      </c>
      <c r="BC43">
        <v>16</v>
      </c>
      <c r="BD43">
        <v>-1.3333333333333299</v>
      </c>
    </row>
    <row r="44" spans="1:56" x14ac:dyDescent="0.3">
      <c r="A44">
        <v>147</v>
      </c>
      <c r="B44">
        <v>6</v>
      </c>
      <c r="C44">
        <v>2</v>
      </c>
      <c r="D44">
        <v>3</v>
      </c>
      <c r="E44">
        <v>6</v>
      </c>
      <c r="F44">
        <v>6</v>
      </c>
      <c r="G44">
        <v>3</v>
      </c>
      <c r="H44">
        <v>3.8</v>
      </c>
      <c r="I44" t="s">
        <v>209</v>
      </c>
      <c r="J44" t="s">
        <v>214</v>
      </c>
      <c r="K44" t="s">
        <v>200</v>
      </c>
      <c r="L44" t="s">
        <v>217</v>
      </c>
      <c r="M44" t="s">
        <v>202</v>
      </c>
      <c r="N44" t="s">
        <v>275</v>
      </c>
      <c r="O44">
        <v>18</v>
      </c>
      <c r="P44" t="s">
        <v>223</v>
      </c>
      <c r="Q44" t="s">
        <v>205</v>
      </c>
      <c r="R44" t="s">
        <v>206</v>
      </c>
      <c r="S44" t="s">
        <v>207</v>
      </c>
      <c r="T44">
        <v>27</v>
      </c>
      <c r="U44">
        <v>38</v>
      </c>
      <c r="V44">
        <v>33</v>
      </c>
      <c r="W44">
        <v>15</v>
      </c>
      <c r="X44">
        <v>41</v>
      </c>
      <c r="Y44">
        <v>19</v>
      </c>
      <c r="Z44">
        <v>11</v>
      </c>
      <c r="AA44">
        <v>8</v>
      </c>
      <c r="AB44">
        <v>26</v>
      </c>
      <c r="AC44">
        <v>19</v>
      </c>
      <c r="AD44">
        <v>7</v>
      </c>
      <c r="AE44">
        <v>25</v>
      </c>
      <c r="AF44">
        <v>15</v>
      </c>
      <c r="AG44">
        <v>10</v>
      </c>
      <c r="AH44">
        <v>70</v>
      </c>
      <c r="AI44">
        <v>4.2</v>
      </c>
      <c r="AJ44">
        <v>4.2</v>
      </c>
      <c r="AK44">
        <v>3.2</v>
      </c>
      <c r="AL44">
        <v>3.2</v>
      </c>
      <c r="AM44">
        <v>0.75</v>
      </c>
      <c r="AN44">
        <v>1</v>
      </c>
      <c r="AO44">
        <v>0.91666666666666663</v>
      </c>
      <c r="AP44">
        <v>0.5</v>
      </c>
      <c r="AQ44">
        <v>1</v>
      </c>
      <c r="AR44">
        <v>0</v>
      </c>
      <c r="AS44">
        <v>0.8</v>
      </c>
      <c r="AT44">
        <v>0.2</v>
      </c>
      <c r="AU44">
        <v>1</v>
      </c>
      <c r="AV44">
        <v>0</v>
      </c>
      <c r="AW44">
        <v>1</v>
      </c>
      <c r="AX44">
        <v>0</v>
      </c>
      <c r="AY44" t="s">
        <v>282</v>
      </c>
      <c r="AZ44" t="s">
        <v>282</v>
      </c>
      <c r="BA44" t="s">
        <v>282</v>
      </c>
      <c r="BB44">
        <v>15</v>
      </c>
      <c r="BC44">
        <v>12</v>
      </c>
      <c r="BD44">
        <v>1</v>
      </c>
    </row>
    <row r="45" spans="1:56" x14ac:dyDescent="0.3">
      <c r="A45">
        <v>148</v>
      </c>
      <c r="B45">
        <v>9</v>
      </c>
      <c r="C45">
        <v>8</v>
      </c>
      <c r="D45">
        <v>4</v>
      </c>
      <c r="E45">
        <v>7</v>
      </c>
      <c r="F45">
        <v>6</v>
      </c>
      <c r="G45">
        <v>8</v>
      </c>
      <c r="H45">
        <v>3.75</v>
      </c>
      <c r="I45" t="s">
        <v>209</v>
      </c>
      <c r="J45" t="s">
        <v>214</v>
      </c>
      <c r="K45" t="s">
        <v>215</v>
      </c>
      <c r="L45" t="s">
        <v>218</v>
      </c>
      <c r="M45" t="s">
        <v>209</v>
      </c>
      <c r="N45" t="s">
        <v>208</v>
      </c>
      <c r="O45">
        <v>18</v>
      </c>
      <c r="P45" t="s">
        <v>223</v>
      </c>
      <c r="Q45" t="s">
        <v>205</v>
      </c>
      <c r="R45" t="s">
        <v>206</v>
      </c>
      <c r="S45" t="s">
        <v>207</v>
      </c>
      <c r="T45">
        <v>27</v>
      </c>
      <c r="U45">
        <v>35</v>
      </c>
      <c r="V45">
        <v>28</v>
      </c>
      <c r="W45">
        <v>28</v>
      </c>
      <c r="X45">
        <v>36</v>
      </c>
      <c r="Y45">
        <v>19</v>
      </c>
      <c r="Z45">
        <v>10</v>
      </c>
      <c r="AA45">
        <v>9</v>
      </c>
      <c r="AB45">
        <v>21</v>
      </c>
      <c r="AC45">
        <v>14</v>
      </c>
      <c r="AD45">
        <v>7</v>
      </c>
      <c r="AE45">
        <v>21</v>
      </c>
      <c r="AF45">
        <v>12</v>
      </c>
      <c r="AG45">
        <v>9</v>
      </c>
      <c r="AH45">
        <v>61</v>
      </c>
      <c r="AI45">
        <v>2.8</v>
      </c>
      <c r="AJ45">
        <v>2.7</v>
      </c>
      <c r="AK45">
        <v>2.8</v>
      </c>
      <c r="AL45">
        <v>2.6</v>
      </c>
      <c r="AM45">
        <v>0.5</v>
      </c>
      <c r="AN45">
        <v>0.875</v>
      </c>
      <c r="AO45">
        <v>0.75</v>
      </c>
      <c r="AP45">
        <v>3.7499999999999999E-2</v>
      </c>
      <c r="AQ45">
        <v>0</v>
      </c>
      <c r="AR45">
        <v>7.4999999999999997E-2</v>
      </c>
      <c r="AS45">
        <v>0</v>
      </c>
      <c r="AT45">
        <v>7.4999999999999997E-2</v>
      </c>
      <c r="AU45">
        <v>0</v>
      </c>
      <c r="AV45">
        <v>0</v>
      </c>
      <c r="AW45">
        <v>0</v>
      </c>
      <c r="AX45">
        <v>9.375E-2</v>
      </c>
      <c r="AY45">
        <v>299.27499999999998</v>
      </c>
      <c r="AZ45">
        <v>300.90625</v>
      </c>
      <c r="BA45">
        <v>292.75</v>
      </c>
      <c r="BB45">
        <v>10</v>
      </c>
      <c r="BC45">
        <v>8</v>
      </c>
      <c r="BD45">
        <v>0.66666666666666696</v>
      </c>
    </row>
    <row r="46" spans="1:56" x14ac:dyDescent="0.3">
      <c r="A46">
        <v>149</v>
      </c>
      <c r="B46">
        <v>9</v>
      </c>
      <c r="C46">
        <v>6</v>
      </c>
      <c r="D46">
        <v>5</v>
      </c>
      <c r="E46">
        <v>5</v>
      </c>
      <c r="F46">
        <v>4</v>
      </c>
      <c r="G46">
        <v>8</v>
      </c>
      <c r="H46">
        <v>3.6</v>
      </c>
      <c r="I46" t="s">
        <v>209</v>
      </c>
      <c r="J46" t="s">
        <v>214</v>
      </c>
      <c r="K46" t="s">
        <v>215</v>
      </c>
      <c r="L46" t="s">
        <v>213</v>
      </c>
      <c r="M46" t="s">
        <v>209</v>
      </c>
      <c r="N46" t="s">
        <v>222</v>
      </c>
      <c r="O46">
        <v>18</v>
      </c>
      <c r="P46" t="s">
        <v>208</v>
      </c>
      <c r="Q46" t="s">
        <v>213</v>
      </c>
      <c r="R46" t="s">
        <v>206</v>
      </c>
      <c r="S46" t="s">
        <v>227</v>
      </c>
      <c r="T46">
        <v>23</v>
      </c>
      <c r="U46">
        <v>33</v>
      </c>
      <c r="V46">
        <v>31</v>
      </c>
      <c r="W46">
        <v>27</v>
      </c>
      <c r="X46">
        <v>38</v>
      </c>
      <c r="Y46">
        <v>18</v>
      </c>
      <c r="Z46">
        <v>10</v>
      </c>
      <c r="AA46">
        <v>8</v>
      </c>
      <c r="AB46">
        <v>25</v>
      </c>
      <c r="AC46">
        <v>18</v>
      </c>
      <c r="AD46">
        <v>7</v>
      </c>
      <c r="AE46">
        <v>25</v>
      </c>
      <c r="AF46">
        <v>14</v>
      </c>
      <c r="AG46">
        <v>11</v>
      </c>
      <c r="AH46">
        <v>68</v>
      </c>
      <c r="AI46">
        <v>3.5</v>
      </c>
      <c r="AJ46">
        <v>3.2</v>
      </c>
      <c r="AK46">
        <v>2.6</v>
      </c>
      <c r="AL46">
        <v>2.9</v>
      </c>
      <c r="AM46">
        <v>0.5</v>
      </c>
      <c r="AN46">
        <v>1</v>
      </c>
      <c r="AO46">
        <v>0.83333333333333337</v>
      </c>
      <c r="AP46">
        <v>0.5</v>
      </c>
      <c r="AQ46">
        <v>0.95</v>
      </c>
      <c r="AR46">
        <v>0.05</v>
      </c>
      <c r="AS46">
        <v>0.75</v>
      </c>
      <c r="AT46">
        <v>0.25</v>
      </c>
      <c r="AU46">
        <v>0.9375</v>
      </c>
      <c r="AV46">
        <v>0</v>
      </c>
      <c r="AW46">
        <v>1</v>
      </c>
      <c r="AX46">
        <v>6.25E-2</v>
      </c>
      <c r="AY46">
        <v>592.5</v>
      </c>
      <c r="AZ46">
        <v>592.5</v>
      </c>
      <c r="BA46" t="s">
        <v>282</v>
      </c>
      <c r="BB46">
        <v>11</v>
      </c>
      <c r="BC46">
        <v>18</v>
      </c>
      <c r="BD46">
        <v>-2.3333333333333299</v>
      </c>
    </row>
    <row r="47" spans="1:56" x14ac:dyDescent="0.3">
      <c r="A47">
        <v>150</v>
      </c>
      <c r="B47">
        <v>9</v>
      </c>
      <c r="C47">
        <v>4</v>
      </c>
      <c r="D47">
        <v>4</v>
      </c>
      <c r="E47">
        <v>6</v>
      </c>
      <c r="F47">
        <v>5</v>
      </c>
      <c r="G47">
        <v>6</v>
      </c>
      <c r="H47">
        <v>1.5</v>
      </c>
      <c r="I47" t="s">
        <v>202</v>
      </c>
      <c r="J47" t="s">
        <v>214</v>
      </c>
      <c r="K47" t="s">
        <v>208</v>
      </c>
      <c r="L47" t="s">
        <v>217</v>
      </c>
      <c r="M47" t="s">
        <v>202</v>
      </c>
      <c r="N47" t="s">
        <v>272</v>
      </c>
      <c r="O47">
        <v>18</v>
      </c>
      <c r="P47" t="s">
        <v>223</v>
      </c>
      <c r="Q47" t="s">
        <v>226</v>
      </c>
      <c r="R47" t="s">
        <v>206</v>
      </c>
      <c r="S47" t="s">
        <v>212</v>
      </c>
      <c r="T47">
        <v>22</v>
      </c>
      <c r="U47">
        <v>32</v>
      </c>
      <c r="V47">
        <v>23</v>
      </c>
      <c r="W47">
        <v>25</v>
      </c>
      <c r="X47">
        <v>34</v>
      </c>
      <c r="Y47">
        <v>13</v>
      </c>
      <c r="Z47">
        <v>8</v>
      </c>
      <c r="AA47">
        <v>5</v>
      </c>
      <c r="AB47">
        <v>20</v>
      </c>
      <c r="AC47">
        <v>16</v>
      </c>
      <c r="AD47">
        <v>4</v>
      </c>
      <c r="AE47">
        <v>24</v>
      </c>
      <c r="AF47">
        <v>13</v>
      </c>
      <c r="AG47">
        <v>11</v>
      </c>
      <c r="AH47">
        <v>57</v>
      </c>
      <c r="AI47">
        <v>3.7</v>
      </c>
      <c r="AJ47">
        <v>3.7</v>
      </c>
      <c r="AK47">
        <v>2.2999999999999998</v>
      </c>
      <c r="AL47">
        <v>1.8</v>
      </c>
      <c r="AM47">
        <v>1</v>
      </c>
      <c r="AN47">
        <v>1</v>
      </c>
      <c r="AO47">
        <v>1</v>
      </c>
      <c r="AP47">
        <v>0.5</v>
      </c>
      <c r="AQ47">
        <v>0.47499999999999998</v>
      </c>
      <c r="AR47">
        <v>0.52500000000000002</v>
      </c>
      <c r="AS47">
        <v>0.55000000000000004</v>
      </c>
      <c r="AT47">
        <v>0.45</v>
      </c>
      <c r="AU47">
        <v>0.53125</v>
      </c>
      <c r="AV47">
        <v>0.625</v>
      </c>
      <c r="AW47">
        <v>0.25</v>
      </c>
      <c r="AX47">
        <v>0.5</v>
      </c>
      <c r="AY47">
        <v>391.04761904761898</v>
      </c>
      <c r="AZ47">
        <v>395.066666666667</v>
      </c>
      <c r="BA47">
        <v>381</v>
      </c>
      <c r="BB47">
        <v>16</v>
      </c>
      <c r="BC47">
        <v>6</v>
      </c>
      <c r="BD47">
        <v>3.3333333333333299</v>
      </c>
    </row>
    <row r="48" spans="1:56" x14ac:dyDescent="0.3">
      <c r="A48">
        <v>151</v>
      </c>
      <c r="B48">
        <v>7</v>
      </c>
      <c r="C48">
        <v>7</v>
      </c>
      <c r="D48">
        <v>4</v>
      </c>
      <c r="E48">
        <v>6</v>
      </c>
      <c r="F48">
        <v>7</v>
      </c>
      <c r="G48">
        <v>4</v>
      </c>
      <c r="H48">
        <v>3.7</v>
      </c>
      <c r="I48" t="s">
        <v>209</v>
      </c>
      <c r="J48" t="s">
        <v>214</v>
      </c>
      <c r="K48" t="s">
        <v>274</v>
      </c>
      <c r="L48" t="s">
        <v>201</v>
      </c>
      <c r="M48" t="s">
        <v>202</v>
      </c>
      <c r="N48" t="s">
        <v>203</v>
      </c>
      <c r="O48">
        <v>18</v>
      </c>
      <c r="P48" t="s">
        <v>208</v>
      </c>
      <c r="Q48" t="s">
        <v>205</v>
      </c>
      <c r="R48" t="s">
        <v>206</v>
      </c>
      <c r="S48" t="s">
        <v>207</v>
      </c>
      <c r="T48">
        <v>31</v>
      </c>
      <c r="U48">
        <v>35</v>
      </c>
      <c r="V48">
        <v>36</v>
      </c>
      <c r="W48">
        <v>18</v>
      </c>
      <c r="X48">
        <v>38</v>
      </c>
      <c r="Y48">
        <v>15</v>
      </c>
      <c r="Z48">
        <v>10</v>
      </c>
      <c r="AA48">
        <v>5</v>
      </c>
      <c r="AB48">
        <v>20</v>
      </c>
      <c r="AC48">
        <v>15</v>
      </c>
      <c r="AD48">
        <v>5</v>
      </c>
      <c r="AE48">
        <v>21</v>
      </c>
      <c r="AF48">
        <v>12</v>
      </c>
      <c r="AG48">
        <v>9</v>
      </c>
      <c r="AH48">
        <v>56</v>
      </c>
      <c r="AI48">
        <v>3.6</v>
      </c>
      <c r="AJ48">
        <v>3.6</v>
      </c>
      <c r="AK48">
        <v>3.3</v>
      </c>
      <c r="AL48">
        <v>3.6</v>
      </c>
      <c r="AM48">
        <v>0.75</v>
      </c>
      <c r="AN48">
        <v>0.875</v>
      </c>
      <c r="AO48">
        <v>0.83333333333333337</v>
      </c>
      <c r="AP48">
        <v>1.2500000000000001E-2</v>
      </c>
      <c r="AQ48">
        <v>0</v>
      </c>
      <c r="AR48">
        <v>2.5000000000000001E-2</v>
      </c>
      <c r="AS48">
        <v>0</v>
      </c>
      <c r="AT48">
        <v>2.5000000000000001E-2</v>
      </c>
      <c r="AU48">
        <v>0</v>
      </c>
      <c r="AV48">
        <v>0</v>
      </c>
      <c r="AW48">
        <v>0</v>
      </c>
      <c r="AX48">
        <v>3.125E-2</v>
      </c>
      <c r="AY48">
        <v>280.92500000000001</v>
      </c>
      <c r="AZ48">
        <v>278.84375</v>
      </c>
      <c r="BA48">
        <v>289.25</v>
      </c>
      <c r="BB48">
        <v>13</v>
      </c>
      <c r="BC48">
        <v>4</v>
      </c>
      <c r="BD48">
        <v>3</v>
      </c>
    </row>
    <row r="49" spans="1:56" x14ac:dyDescent="0.3">
      <c r="A49">
        <v>152</v>
      </c>
      <c r="B49">
        <v>2</v>
      </c>
      <c r="C49">
        <v>8</v>
      </c>
      <c r="D49">
        <v>8</v>
      </c>
      <c r="E49">
        <v>2</v>
      </c>
      <c r="F49">
        <v>5</v>
      </c>
      <c r="G49">
        <v>3</v>
      </c>
      <c r="H49">
        <v>3.43</v>
      </c>
      <c r="I49" t="s">
        <v>209</v>
      </c>
      <c r="J49" t="s">
        <v>199</v>
      </c>
      <c r="K49" t="s">
        <v>200</v>
      </c>
      <c r="L49" t="s">
        <v>218</v>
      </c>
      <c r="M49" t="s">
        <v>209</v>
      </c>
      <c r="N49" t="s">
        <v>221</v>
      </c>
      <c r="O49">
        <v>18</v>
      </c>
      <c r="P49" t="s">
        <v>223</v>
      </c>
      <c r="Q49" t="s">
        <v>205</v>
      </c>
      <c r="R49" t="s">
        <v>206</v>
      </c>
      <c r="S49" t="s">
        <v>207</v>
      </c>
      <c r="T49">
        <v>23</v>
      </c>
      <c r="U49">
        <v>35</v>
      </c>
      <c r="V49">
        <v>31</v>
      </c>
      <c r="W49">
        <v>24</v>
      </c>
      <c r="X49">
        <v>29</v>
      </c>
      <c r="Y49">
        <v>17</v>
      </c>
      <c r="Z49">
        <v>9</v>
      </c>
      <c r="AA49">
        <v>8</v>
      </c>
      <c r="AB49">
        <v>23</v>
      </c>
      <c r="AC49">
        <v>17</v>
      </c>
      <c r="AD49">
        <v>6</v>
      </c>
      <c r="AE49">
        <v>22</v>
      </c>
      <c r="AF49">
        <v>12</v>
      </c>
      <c r="AG49">
        <v>10</v>
      </c>
      <c r="AH49">
        <v>62</v>
      </c>
      <c r="AI49">
        <v>3.1</v>
      </c>
      <c r="AJ49">
        <v>3.2</v>
      </c>
      <c r="AK49">
        <v>2.5</v>
      </c>
      <c r="AL49">
        <v>2.5</v>
      </c>
      <c r="AM49">
        <v>0.5</v>
      </c>
      <c r="AN49">
        <v>0.25</v>
      </c>
      <c r="AO49">
        <v>0.33333333333333331</v>
      </c>
      <c r="AP49">
        <v>2.5000000000000001E-2</v>
      </c>
      <c r="AQ49">
        <v>0.05</v>
      </c>
      <c r="AR49">
        <v>0</v>
      </c>
      <c r="AS49">
        <v>0.05</v>
      </c>
      <c r="AT49">
        <v>0</v>
      </c>
      <c r="AU49">
        <v>6.25E-2</v>
      </c>
      <c r="AV49">
        <v>0</v>
      </c>
      <c r="AW49">
        <v>0</v>
      </c>
      <c r="AX49">
        <v>0</v>
      </c>
      <c r="AY49">
        <v>335.052631578947</v>
      </c>
      <c r="AZ49">
        <v>332.86666666666702</v>
      </c>
      <c r="BA49">
        <v>343.25</v>
      </c>
      <c r="BB49">
        <v>10</v>
      </c>
      <c r="BC49">
        <v>17</v>
      </c>
      <c r="BD49">
        <v>-2.3333333333333299</v>
      </c>
    </row>
    <row r="50" spans="1:56" x14ac:dyDescent="0.3">
      <c r="A50">
        <v>153</v>
      </c>
      <c r="B50">
        <v>5</v>
      </c>
      <c r="C50">
        <v>7</v>
      </c>
      <c r="D50">
        <v>8</v>
      </c>
      <c r="E50">
        <v>3</v>
      </c>
      <c r="F50">
        <v>7</v>
      </c>
      <c r="G50">
        <v>5</v>
      </c>
      <c r="H50">
        <v>3.88</v>
      </c>
      <c r="I50" t="s">
        <v>209</v>
      </c>
      <c r="J50" t="s">
        <v>214</v>
      </c>
      <c r="K50" t="s">
        <v>200</v>
      </c>
      <c r="L50" t="s">
        <v>219</v>
      </c>
      <c r="M50" t="s">
        <v>202</v>
      </c>
      <c r="N50" t="s">
        <v>203</v>
      </c>
      <c r="O50">
        <v>18</v>
      </c>
      <c r="P50" t="s">
        <v>223</v>
      </c>
      <c r="Q50" t="s">
        <v>226</v>
      </c>
      <c r="R50" t="s">
        <v>206</v>
      </c>
      <c r="S50" t="s">
        <v>207</v>
      </c>
      <c r="T50">
        <v>21</v>
      </c>
      <c r="U50">
        <v>37</v>
      </c>
      <c r="V50">
        <v>29</v>
      </c>
      <c r="W50">
        <v>21</v>
      </c>
      <c r="X50">
        <v>34</v>
      </c>
      <c r="Y50">
        <v>17</v>
      </c>
      <c r="Z50">
        <v>10</v>
      </c>
      <c r="AA50">
        <v>7</v>
      </c>
      <c r="AB50">
        <v>17</v>
      </c>
      <c r="AC50">
        <v>12</v>
      </c>
      <c r="AD50">
        <v>5</v>
      </c>
      <c r="AE50">
        <v>25</v>
      </c>
      <c r="AF50">
        <v>14</v>
      </c>
      <c r="AG50">
        <v>11</v>
      </c>
      <c r="AH50">
        <v>59</v>
      </c>
      <c r="AI50">
        <v>3.3</v>
      </c>
      <c r="AJ50">
        <v>2.8</v>
      </c>
      <c r="AK50">
        <v>3.3</v>
      </c>
      <c r="AL50">
        <v>2.6</v>
      </c>
      <c r="AM50">
        <v>0.5</v>
      </c>
      <c r="AN50">
        <v>1</v>
      </c>
      <c r="AO50">
        <v>0.83333333333333337</v>
      </c>
      <c r="AP50">
        <v>1.2500000000000001E-2</v>
      </c>
      <c r="AQ50">
        <v>0</v>
      </c>
      <c r="AR50">
        <v>2.5000000000000001E-2</v>
      </c>
      <c r="AS50">
        <v>0</v>
      </c>
      <c r="AT50">
        <v>2.5000000000000001E-2</v>
      </c>
      <c r="AU50">
        <v>0</v>
      </c>
      <c r="AV50">
        <v>0</v>
      </c>
      <c r="AW50">
        <v>0</v>
      </c>
      <c r="AX50">
        <v>3.125E-2</v>
      </c>
      <c r="AY50">
        <v>314.125</v>
      </c>
      <c r="AZ50">
        <v>309.25</v>
      </c>
      <c r="BA50">
        <v>333.625</v>
      </c>
      <c r="BB50">
        <v>8</v>
      </c>
      <c r="BC50">
        <v>10</v>
      </c>
      <c r="BD50">
        <v>-0.66666666666666696</v>
      </c>
    </row>
    <row r="51" spans="1:56" x14ac:dyDescent="0.3">
      <c r="A51">
        <v>154</v>
      </c>
      <c r="B51">
        <v>9</v>
      </c>
      <c r="C51">
        <v>9</v>
      </c>
      <c r="D51">
        <v>7</v>
      </c>
      <c r="E51">
        <v>4</v>
      </c>
      <c r="F51">
        <v>4</v>
      </c>
      <c r="G51">
        <v>8</v>
      </c>
      <c r="H51">
        <v>3.6</v>
      </c>
      <c r="I51" t="s">
        <v>209</v>
      </c>
      <c r="J51" t="s">
        <v>214</v>
      </c>
      <c r="K51" t="s">
        <v>200</v>
      </c>
      <c r="L51" t="s">
        <v>219</v>
      </c>
      <c r="M51" t="s">
        <v>202</v>
      </c>
      <c r="N51" t="s">
        <v>203</v>
      </c>
      <c r="O51">
        <v>18</v>
      </c>
      <c r="P51" t="s">
        <v>225</v>
      </c>
      <c r="Q51" t="s">
        <v>213</v>
      </c>
      <c r="R51" t="s">
        <v>206</v>
      </c>
      <c r="S51" t="s">
        <v>213</v>
      </c>
      <c r="T51">
        <v>28</v>
      </c>
      <c r="U51">
        <v>35</v>
      </c>
      <c r="V51">
        <v>23</v>
      </c>
      <c r="W51">
        <v>31</v>
      </c>
      <c r="X51">
        <v>32</v>
      </c>
      <c r="Y51">
        <v>19</v>
      </c>
      <c r="Z51">
        <v>12</v>
      </c>
      <c r="AA51">
        <v>7</v>
      </c>
      <c r="AB51">
        <v>18</v>
      </c>
      <c r="AC51">
        <v>15</v>
      </c>
      <c r="AD51">
        <v>3</v>
      </c>
      <c r="AE51">
        <v>28</v>
      </c>
      <c r="AF51">
        <v>19</v>
      </c>
      <c r="AG51">
        <v>9</v>
      </c>
      <c r="AH51">
        <v>65</v>
      </c>
      <c r="AI51">
        <v>3.2</v>
      </c>
      <c r="AJ51">
        <v>2.8</v>
      </c>
      <c r="AK51">
        <v>2.9</v>
      </c>
      <c r="AL51">
        <v>2.9</v>
      </c>
      <c r="AM51">
        <v>0.25</v>
      </c>
      <c r="AN51">
        <v>0.5</v>
      </c>
      <c r="AO51">
        <v>0.41666666666666669</v>
      </c>
      <c r="AP51">
        <v>0.5</v>
      </c>
      <c r="AQ51">
        <v>1</v>
      </c>
      <c r="AR51">
        <v>0</v>
      </c>
      <c r="AS51">
        <v>0.8</v>
      </c>
      <c r="AT51">
        <v>0.2</v>
      </c>
      <c r="AU51">
        <v>1</v>
      </c>
      <c r="AV51">
        <v>0</v>
      </c>
      <c r="AW51">
        <v>1</v>
      </c>
      <c r="AX51">
        <v>0</v>
      </c>
      <c r="AY51" t="s">
        <v>282</v>
      </c>
      <c r="AZ51" t="s">
        <v>282</v>
      </c>
      <c r="BA51" t="s">
        <v>282</v>
      </c>
      <c r="BB51">
        <v>11</v>
      </c>
      <c r="BC51">
        <v>5</v>
      </c>
      <c r="BD51">
        <v>2</v>
      </c>
    </row>
    <row r="52" spans="1:56" x14ac:dyDescent="0.3">
      <c r="A52">
        <v>156</v>
      </c>
      <c r="B52">
        <v>6</v>
      </c>
      <c r="C52">
        <v>5</v>
      </c>
      <c r="D52">
        <v>4</v>
      </c>
      <c r="E52">
        <v>6</v>
      </c>
      <c r="F52">
        <v>6</v>
      </c>
      <c r="G52">
        <v>5</v>
      </c>
      <c r="H52">
        <v>1.96</v>
      </c>
      <c r="I52" t="s">
        <v>209</v>
      </c>
      <c r="J52" t="s">
        <v>214</v>
      </c>
      <c r="K52" t="s">
        <v>200</v>
      </c>
      <c r="L52" t="s">
        <v>219</v>
      </c>
      <c r="M52" t="s">
        <v>202</v>
      </c>
      <c r="N52" t="s">
        <v>221</v>
      </c>
      <c r="O52">
        <v>19</v>
      </c>
      <c r="P52" t="s">
        <v>225</v>
      </c>
      <c r="Q52" t="s">
        <v>213</v>
      </c>
      <c r="R52" t="s">
        <v>213</v>
      </c>
      <c r="S52" t="s">
        <v>207</v>
      </c>
      <c r="T52">
        <v>22</v>
      </c>
      <c r="U52">
        <v>34</v>
      </c>
      <c r="V52">
        <v>31</v>
      </c>
      <c r="W52">
        <v>23</v>
      </c>
      <c r="X52">
        <v>34</v>
      </c>
      <c r="Y52">
        <v>19</v>
      </c>
      <c r="Z52">
        <v>11</v>
      </c>
      <c r="AA52">
        <v>8</v>
      </c>
      <c r="AB52">
        <v>28</v>
      </c>
      <c r="AC52">
        <v>19</v>
      </c>
      <c r="AD52">
        <v>9</v>
      </c>
      <c r="AE52">
        <v>23</v>
      </c>
      <c r="AF52">
        <v>13</v>
      </c>
      <c r="AG52">
        <v>10</v>
      </c>
      <c r="AH52">
        <v>70</v>
      </c>
      <c r="AI52">
        <v>3</v>
      </c>
      <c r="AJ52">
        <v>3</v>
      </c>
      <c r="AK52">
        <v>2.9</v>
      </c>
      <c r="AL52">
        <v>2.8</v>
      </c>
      <c r="AM52">
        <v>0.5</v>
      </c>
      <c r="AN52">
        <v>0.5</v>
      </c>
      <c r="AO52">
        <v>0.5</v>
      </c>
      <c r="AP52">
        <v>3.7499999999999999E-2</v>
      </c>
      <c r="AQ52">
        <v>0</v>
      </c>
      <c r="AR52">
        <v>7.4999999999999997E-2</v>
      </c>
      <c r="AS52">
        <v>2.5000000000000001E-2</v>
      </c>
      <c r="AT52">
        <v>0.05</v>
      </c>
      <c r="AU52">
        <v>0</v>
      </c>
      <c r="AV52">
        <v>0.125</v>
      </c>
      <c r="AW52">
        <v>0</v>
      </c>
      <c r="AX52">
        <v>6.25E-2</v>
      </c>
      <c r="AY52">
        <v>350.27499999999998</v>
      </c>
      <c r="AZ52">
        <v>348.28125</v>
      </c>
      <c r="BA52">
        <v>358.25</v>
      </c>
      <c r="BB52">
        <v>14</v>
      </c>
      <c r="BC52">
        <v>21</v>
      </c>
      <c r="BD52">
        <v>-2.3333333333333299</v>
      </c>
    </row>
    <row r="53" spans="1:56" ht="15" thickBot="1" x14ac:dyDescent="0.35">
      <c r="A53">
        <v>157</v>
      </c>
      <c r="B53">
        <v>6</v>
      </c>
      <c r="C53">
        <v>6</v>
      </c>
      <c r="D53">
        <v>5</v>
      </c>
      <c r="E53">
        <v>7</v>
      </c>
      <c r="F53">
        <v>6</v>
      </c>
      <c r="G53">
        <v>2</v>
      </c>
      <c r="H53">
        <v>2.94</v>
      </c>
      <c r="I53" t="s">
        <v>209</v>
      </c>
      <c r="J53" t="s">
        <v>214</v>
      </c>
      <c r="K53" t="s">
        <v>215</v>
      </c>
      <c r="L53" t="s">
        <v>218</v>
      </c>
      <c r="M53" t="s">
        <v>209</v>
      </c>
      <c r="N53" t="s">
        <v>203</v>
      </c>
      <c r="O53">
        <v>18</v>
      </c>
      <c r="P53" t="s">
        <v>223</v>
      </c>
      <c r="Q53" t="s">
        <v>213</v>
      </c>
      <c r="R53" t="s">
        <v>206</v>
      </c>
      <c r="S53" t="s">
        <v>227</v>
      </c>
      <c r="T53">
        <v>29</v>
      </c>
      <c r="U53">
        <v>25</v>
      </c>
      <c r="V53">
        <v>19</v>
      </c>
      <c r="W53">
        <v>25</v>
      </c>
      <c r="X53">
        <v>34</v>
      </c>
      <c r="Y53">
        <v>21</v>
      </c>
      <c r="Z53">
        <v>14</v>
      </c>
      <c r="AA53">
        <v>7</v>
      </c>
      <c r="AB53">
        <v>29</v>
      </c>
      <c r="AC53">
        <v>22</v>
      </c>
      <c r="AD53">
        <v>7</v>
      </c>
      <c r="AE53">
        <v>30</v>
      </c>
      <c r="AF53">
        <v>16</v>
      </c>
      <c r="AG53">
        <v>14</v>
      </c>
      <c r="AH53">
        <v>80</v>
      </c>
      <c r="AI53">
        <v>3.3</v>
      </c>
      <c r="AJ53">
        <v>2.9</v>
      </c>
      <c r="AK53">
        <v>3</v>
      </c>
      <c r="AL53">
        <v>1.8</v>
      </c>
      <c r="AM53">
        <v>1</v>
      </c>
      <c r="AN53">
        <v>1</v>
      </c>
      <c r="AO53">
        <v>1</v>
      </c>
      <c r="AP53">
        <v>0.48749999999999999</v>
      </c>
      <c r="AQ53">
        <v>0.97499999999999998</v>
      </c>
      <c r="AR53">
        <v>0</v>
      </c>
      <c r="AS53">
        <v>0.77500000000000002</v>
      </c>
      <c r="AT53">
        <v>0.2</v>
      </c>
      <c r="AU53">
        <v>0.96875</v>
      </c>
      <c r="AV53">
        <v>0</v>
      </c>
      <c r="AW53">
        <v>1</v>
      </c>
      <c r="AX53">
        <v>0</v>
      </c>
      <c r="AY53">
        <v>271</v>
      </c>
      <c r="AZ53">
        <v>271</v>
      </c>
      <c r="BA53" t="s">
        <v>282</v>
      </c>
      <c r="BB53">
        <v>6</v>
      </c>
      <c r="BC53">
        <v>17</v>
      </c>
      <c r="BD53">
        <v>-3.6666666666666701</v>
      </c>
    </row>
    <row r="54" spans="1:56" ht="15.6" thickTop="1" thickBot="1" x14ac:dyDescent="0.35">
      <c r="A54">
        <v>158</v>
      </c>
      <c r="B54">
        <v>7</v>
      </c>
      <c r="C54">
        <v>5</v>
      </c>
      <c r="D54">
        <v>3</v>
      </c>
      <c r="E54">
        <v>6</v>
      </c>
      <c r="F54">
        <v>6</v>
      </c>
      <c r="G54">
        <v>6</v>
      </c>
      <c r="H54">
        <v>3</v>
      </c>
      <c r="I54" t="s">
        <v>202</v>
      </c>
      <c r="J54" t="s">
        <v>214</v>
      </c>
      <c r="K54" t="s">
        <v>215</v>
      </c>
      <c r="L54" t="s">
        <v>213</v>
      </c>
      <c r="M54" t="s">
        <v>209</v>
      </c>
      <c r="N54" t="s">
        <v>208</v>
      </c>
      <c r="O54">
        <v>18</v>
      </c>
      <c r="P54" t="s">
        <v>223</v>
      </c>
      <c r="Q54" t="s">
        <v>213</v>
      </c>
      <c r="R54" t="s">
        <v>206</v>
      </c>
      <c r="S54" t="s">
        <v>227</v>
      </c>
      <c r="T54">
        <v>24</v>
      </c>
      <c r="U54">
        <v>30</v>
      </c>
      <c r="V54">
        <v>32</v>
      </c>
      <c r="W54">
        <v>26</v>
      </c>
      <c r="X54">
        <v>31</v>
      </c>
      <c r="Y54">
        <v>20</v>
      </c>
      <c r="Z54">
        <v>11</v>
      </c>
      <c r="AA54">
        <v>9</v>
      </c>
      <c r="AB54">
        <v>23</v>
      </c>
      <c r="AC54">
        <v>17</v>
      </c>
      <c r="AD54">
        <v>6</v>
      </c>
      <c r="AE54">
        <v>28</v>
      </c>
      <c r="AF54">
        <v>17</v>
      </c>
      <c r="AG54">
        <v>11</v>
      </c>
      <c r="AH54">
        <v>71</v>
      </c>
      <c r="AI54" s="5">
        <v>3</v>
      </c>
      <c r="AJ54" s="5">
        <v>3</v>
      </c>
      <c r="AK54" s="5">
        <v>2.7</v>
      </c>
      <c r="AL54" s="5">
        <v>2.7</v>
      </c>
      <c r="AM54">
        <v>0.75</v>
      </c>
      <c r="AN54">
        <v>0.875</v>
      </c>
      <c r="AO54">
        <v>0.83333333333333337</v>
      </c>
      <c r="AP54">
        <v>2.5000000000000001E-2</v>
      </c>
      <c r="AQ54">
        <v>0</v>
      </c>
      <c r="AR54">
        <v>0.05</v>
      </c>
      <c r="AS54">
        <v>0</v>
      </c>
      <c r="AT54">
        <v>0.05</v>
      </c>
      <c r="AU54">
        <v>0</v>
      </c>
      <c r="AV54">
        <v>0</v>
      </c>
      <c r="AW54">
        <v>0</v>
      </c>
      <c r="AX54">
        <v>6.25E-2</v>
      </c>
      <c r="AY54">
        <v>396.97500000000002</v>
      </c>
      <c r="AZ54">
        <v>390.5625</v>
      </c>
      <c r="BA54">
        <v>422.625</v>
      </c>
      <c r="BB54">
        <v>3</v>
      </c>
      <c r="BC54">
        <v>8</v>
      </c>
      <c r="BD54">
        <v>-1.6666666666666701</v>
      </c>
    </row>
    <row r="55" spans="1:56" ht="15" thickTop="1" x14ac:dyDescent="0.3">
      <c r="A55">
        <v>159</v>
      </c>
      <c r="B55">
        <v>9</v>
      </c>
      <c r="C55">
        <v>9</v>
      </c>
      <c r="D55">
        <v>5</v>
      </c>
      <c r="E55">
        <v>5</v>
      </c>
      <c r="F55">
        <v>7</v>
      </c>
      <c r="G55">
        <v>6</v>
      </c>
      <c r="H55">
        <v>2.67</v>
      </c>
      <c r="I55" t="s">
        <v>209</v>
      </c>
      <c r="J55" t="s">
        <v>199</v>
      </c>
      <c r="K55" t="s">
        <v>215</v>
      </c>
      <c r="L55" t="s">
        <v>216</v>
      </c>
      <c r="M55" t="s">
        <v>202</v>
      </c>
      <c r="N55" t="s">
        <v>222</v>
      </c>
      <c r="O55">
        <v>19</v>
      </c>
      <c r="P55" t="s">
        <v>224</v>
      </c>
      <c r="Q55" t="s">
        <v>213</v>
      </c>
      <c r="R55" t="s">
        <v>213</v>
      </c>
      <c r="S55" t="s">
        <v>212</v>
      </c>
      <c r="T55">
        <v>22</v>
      </c>
      <c r="U55">
        <v>33</v>
      </c>
      <c r="V55">
        <v>30</v>
      </c>
      <c r="W55">
        <v>18</v>
      </c>
      <c r="X55">
        <v>30</v>
      </c>
      <c r="Y55">
        <v>17</v>
      </c>
      <c r="Z55">
        <v>11</v>
      </c>
      <c r="AA55">
        <v>6</v>
      </c>
      <c r="AB55">
        <v>22</v>
      </c>
      <c r="AC55">
        <v>15</v>
      </c>
      <c r="AD55">
        <v>7</v>
      </c>
      <c r="AE55">
        <v>27</v>
      </c>
      <c r="AF55">
        <v>15</v>
      </c>
      <c r="AG55">
        <v>12</v>
      </c>
      <c r="AH55">
        <v>66</v>
      </c>
      <c r="AI55">
        <v>3.1</v>
      </c>
      <c r="AJ55">
        <v>2.7</v>
      </c>
      <c r="AK55">
        <v>3.2</v>
      </c>
      <c r="AL55">
        <v>3.7</v>
      </c>
      <c r="AM55">
        <v>1</v>
      </c>
      <c r="AN55">
        <v>1</v>
      </c>
      <c r="AO55">
        <v>1</v>
      </c>
      <c r="AP55">
        <v>0.48749999999999999</v>
      </c>
      <c r="AQ55">
        <v>0.97499999999999998</v>
      </c>
      <c r="AR55">
        <v>0</v>
      </c>
      <c r="AS55">
        <v>0.77500000000000002</v>
      </c>
      <c r="AT55">
        <v>0.2</v>
      </c>
      <c r="AU55">
        <v>0.96875</v>
      </c>
      <c r="AV55">
        <v>0</v>
      </c>
      <c r="AW55">
        <v>1</v>
      </c>
      <c r="AX55">
        <v>0</v>
      </c>
      <c r="AY55">
        <v>484</v>
      </c>
      <c r="AZ55">
        <v>484</v>
      </c>
      <c r="BA55" t="s">
        <v>282</v>
      </c>
      <c r="BB55">
        <v>9</v>
      </c>
      <c r="BC55">
        <v>3</v>
      </c>
      <c r="BD55">
        <v>2</v>
      </c>
    </row>
    <row r="56" spans="1:56" x14ac:dyDescent="0.3">
      <c r="A56">
        <v>160</v>
      </c>
      <c r="B56">
        <v>6</v>
      </c>
      <c r="C56">
        <v>7</v>
      </c>
      <c r="D56">
        <v>5</v>
      </c>
      <c r="E56">
        <v>3</v>
      </c>
      <c r="F56">
        <v>5</v>
      </c>
      <c r="G56">
        <v>2</v>
      </c>
      <c r="H56">
        <v>2.8</v>
      </c>
      <c r="I56" t="s">
        <v>209</v>
      </c>
      <c r="J56" t="s">
        <v>214</v>
      </c>
      <c r="K56" t="s">
        <v>265</v>
      </c>
      <c r="L56" t="s">
        <v>219</v>
      </c>
      <c r="M56" t="s">
        <v>202</v>
      </c>
      <c r="N56" t="s">
        <v>203</v>
      </c>
      <c r="O56">
        <v>18</v>
      </c>
      <c r="P56" t="s">
        <v>223</v>
      </c>
      <c r="Q56" t="s">
        <v>213</v>
      </c>
      <c r="R56" t="s">
        <v>206</v>
      </c>
      <c r="S56" t="s">
        <v>207</v>
      </c>
      <c r="T56">
        <v>16</v>
      </c>
      <c r="U56">
        <v>37</v>
      </c>
      <c r="V56">
        <v>32</v>
      </c>
      <c r="W56">
        <v>23</v>
      </c>
      <c r="X56">
        <v>32</v>
      </c>
      <c r="Y56">
        <v>16</v>
      </c>
      <c r="Z56">
        <v>9</v>
      </c>
      <c r="AA56">
        <v>7</v>
      </c>
      <c r="AB56">
        <v>19</v>
      </c>
      <c r="AC56">
        <v>15</v>
      </c>
      <c r="AD56">
        <v>4</v>
      </c>
      <c r="AE56">
        <v>16</v>
      </c>
      <c r="AF56">
        <v>10</v>
      </c>
      <c r="AG56">
        <v>6</v>
      </c>
      <c r="AH56">
        <v>51</v>
      </c>
      <c r="AI56">
        <v>3.5</v>
      </c>
      <c r="AJ56">
        <v>2.8</v>
      </c>
      <c r="AK56">
        <v>3.3</v>
      </c>
      <c r="AL56">
        <v>2.6</v>
      </c>
      <c r="AM56">
        <v>0.25</v>
      </c>
      <c r="AN56">
        <v>0.5</v>
      </c>
      <c r="AO56">
        <v>0.41666666666666669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318.75</v>
      </c>
      <c r="AZ56">
        <v>322.875</v>
      </c>
      <c r="BA56">
        <v>302.25</v>
      </c>
      <c r="BB56">
        <v>3</v>
      </c>
      <c r="BC56">
        <v>6</v>
      </c>
      <c r="BD56">
        <v>-1</v>
      </c>
    </row>
    <row r="57" spans="1:56" x14ac:dyDescent="0.3">
      <c r="A57">
        <v>161</v>
      </c>
      <c r="B57">
        <v>9</v>
      </c>
      <c r="C57">
        <v>3</v>
      </c>
      <c r="D57">
        <v>2</v>
      </c>
      <c r="E57">
        <v>7</v>
      </c>
      <c r="F57">
        <v>8</v>
      </c>
      <c r="G57">
        <v>2</v>
      </c>
      <c r="H57">
        <v>3.16</v>
      </c>
      <c r="I57" t="s">
        <v>202</v>
      </c>
      <c r="J57" t="s">
        <v>214</v>
      </c>
      <c r="K57" t="s">
        <v>210</v>
      </c>
      <c r="L57" t="s">
        <v>201</v>
      </c>
      <c r="M57" t="s">
        <v>202</v>
      </c>
      <c r="N57" t="s">
        <v>203</v>
      </c>
      <c r="O57">
        <v>18</v>
      </c>
      <c r="P57" t="s">
        <v>204</v>
      </c>
      <c r="Q57" t="s">
        <v>226</v>
      </c>
      <c r="R57" t="s">
        <v>206</v>
      </c>
      <c r="S57" t="s">
        <v>207</v>
      </c>
      <c r="T57">
        <v>28</v>
      </c>
      <c r="U57">
        <v>36</v>
      </c>
      <c r="V57">
        <v>41</v>
      </c>
      <c r="W57">
        <v>27</v>
      </c>
      <c r="X57">
        <v>25</v>
      </c>
      <c r="Y57">
        <v>15</v>
      </c>
      <c r="Z57">
        <v>9</v>
      </c>
      <c r="AA57">
        <v>6</v>
      </c>
      <c r="AB57">
        <v>18</v>
      </c>
      <c r="AC57">
        <v>14</v>
      </c>
      <c r="AD57">
        <v>4</v>
      </c>
      <c r="AE57">
        <v>18</v>
      </c>
      <c r="AF57">
        <v>11</v>
      </c>
      <c r="AG57">
        <v>7</v>
      </c>
      <c r="AH57">
        <v>51</v>
      </c>
      <c r="AI57">
        <v>3.5</v>
      </c>
      <c r="AJ57">
        <v>3.5</v>
      </c>
      <c r="AK57">
        <v>3.7</v>
      </c>
      <c r="AL57">
        <v>3.4</v>
      </c>
      <c r="AM57">
        <v>0.5</v>
      </c>
      <c r="AN57">
        <v>1</v>
      </c>
      <c r="AO57">
        <v>0.83333333333333337</v>
      </c>
      <c r="AP57">
        <v>0.05</v>
      </c>
      <c r="AQ57">
        <v>0</v>
      </c>
      <c r="AR57">
        <v>0.1</v>
      </c>
      <c r="AS57">
        <v>7.4999999999999997E-2</v>
      </c>
      <c r="AT57">
        <v>2.5000000000000001E-2</v>
      </c>
      <c r="AU57">
        <v>0</v>
      </c>
      <c r="AV57">
        <v>0.375</v>
      </c>
      <c r="AW57">
        <v>0</v>
      </c>
      <c r="AX57">
        <v>3.125E-2</v>
      </c>
      <c r="AY57">
        <v>305.55</v>
      </c>
      <c r="AZ57">
        <v>291.84375</v>
      </c>
      <c r="BA57">
        <v>360.375</v>
      </c>
      <c r="BB57">
        <v>13</v>
      </c>
      <c r="BC57">
        <v>11</v>
      </c>
      <c r="BD57">
        <v>0.66666666666666696</v>
      </c>
    </row>
    <row r="58" spans="1:56" x14ac:dyDescent="0.3">
      <c r="A58">
        <v>162</v>
      </c>
      <c r="B58">
        <v>9</v>
      </c>
      <c r="C58">
        <v>9</v>
      </c>
      <c r="D58">
        <v>5</v>
      </c>
      <c r="E58">
        <v>3</v>
      </c>
      <c r="F58">
        <v>4</v>
      </c>
      <c r="G58">
        <v>5</v>
      </c>
      <c r="H58">
        <v>3.27</v>
      </c>
      <c r="I58" t="s">
        <v>209</v>
      </c>
      <c r="J58" t="s">
        <v>214</v>
      </c>
      <c r="K58" t="s">
        <v>200</v>
      </c>
      <c r="L58" t="s">
        <v>217</v>
      </c>
      <c r="M58" t="s">
        <v>202</v>
      </c>
      <c r="N58" t="s">
        <v>208</v>
      </c>
      <c r="O58">
        <v>18</v>
      </c>
      <c r="P58" t="s">
        <v>223</v>
      </c>
      <c r="Q58" t="s">
        <v>226</v>
      </c>
      <c r="R58" t="s">
        <v>213</v>
      </c>
      <c r="S58" t="s">
        <v>207</v>
      </c>
      <c r="T58">
        <v>24</v>
      </c>
      <c r="U58">
        <v>42</v>
      </c>
      <c r="V58">
        <v>27</v>
      </c>
      <c r="W58">
        <v>29</v>
      </c>
      <c r="X58">
        <v>32</v>
      </c>
      <c r="Y58">
        <v>19</v>
      </c>
      <c r="Z58">
        <v>12</v>
      </c>
      <c r="AA58">
        <v>7</v>
      </c>
      <c r="AB58">
        <v>17</v>
      </c>
      <c r="AC58">
        <v>14</v>
      </c>
      <c r="AD58">
        <v>3</v>
      </c>
      <c r="AE58">
        <v>24</v>
      </c>
      <c r="AF58">
        <v>13</v>
      </c>
      <c r="AG58">
        <v>11</v>
      </c>
      <c r="AH58">
        <v>60</v>
      </c>
      <c r="AI58">
        <v>3.2</v>
      </c>
      <c r="AJ58">
        <v>2.6</v>
      </c>
      <c r="AK58">
        <v>3.1</v>
      </c>
      <c r="AL58">
        <v>2.7</v>
      </c>
      <c r="AM58">
        <v>0.75</v>
      </c>
      <c r="AN58">
        <v>1</v>
      </c>
      <c r="AO58">
        <v>0.91666666666666663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350.05</v>
      </c>
      <c r="AZ58">
        <v>358.5</v>
      </c>
      <c r="BA58">
        <v>316.25</v>
      </c>
      <c r="BB58">
        <v>0</v>
      </c>
      <c r="BC58">
        <v>0</v>
      </c>
      <c r="BD58">
        <v>0</v>
      </c>
    </row>
    <row r="59" spans="1:56" x14ac:dyDescent="0.3">
      <c r="A59">
        <v>163</v>
      </c>
      <c r="B59">
        <v>9</v>
      </c>
      <c r="C59">
        <v>1</v>
      </c>
      <c r="D59">
        <v>3</v>
      </c>
      <c r="E59">
        <v>8</v>
      </c>
      <c r="F59">
        <v>7</v>
      </c>
      <c r="G59">
        <v>7</v>
      </c>
      <c r="H59">
        <v>3.46</v>
      </c>
      <c r="I59" t="s">
        <v>209</v>
      </c>
      <c r="J59" t="s">
        <v>199</v>
      </c>
      <c r="K59" t="s">
        <v>200</v>
      </c>
      <c r="L59" t="s">
        <v>217</v>
      </c>
      <c r="M59" t="s">
        <v>202</v>
      </c>
      <c r="N59" t="s">
        <v>203</v>
      </c>
      <c r="O59">
        <v>18</v>
      </c>
      <c r="P59" t="s">
        <v>204</v>
      </c>
      <c r="Q59" t="s">
        <v>205</v>
      </c>
      <c r="R59" t="s">
        <v>206</v>
      </c>
      <c r="S59" t="s">
        <v>207</v>
      </c>
      <c r="T59">
        <v>18</v>
      </c>
      <c r="U59">
        <v>25</v>
      </c>
      <c r="V59">
        <v>23</v>
      </c>
      <c r="W59">
        <v>15</v>
      </c>
      <c r="X59">
        <v>34</v>
      </c>
      <c r="Y59">
        <v>22</v>
      </c>
      <c r="Z59">
        <v>15</v>
      </c>
      <c r="AA59">
        <v>7</v>
      </c>
      <c r="AB59">
        <v>24</v>
      </c>
      <c r="AC59">
        <v>19</v>
      </c>
      <c r="AD59">
        <v>5</v>
      </c>
      <c r="AE59">
        <v>26</v>
      </c>
      <c r="AF59">
        <v>15</v>
      </c>
      <c r="AG59">
        <v>11</v>
      </c>
      <c r="AH59">
        <v>72</v>
      </c>
      <c r="AI59">
        <v>3.1</v>
      </c>
      <c r="AJ59">
        <v>3.1</v>
      </c>
      <c r="AK59">
        <v>3</v>
      </c>
      <c r="AL59">
        <v>3.1</v>
      </c>
      <c r="AM59">
        <v>0.25</v>
      </c>
      <c r="AN59">
        <v>1</v>
      </c>
      <c r="AO59">
        <v>0.75</v>
      </c>
      <c r="AP59">
        <v>1.2500000000000001E-2</v>
      </c>
      <c r="AQ59">
        <v>0</v>
      </c>
      <c r="AR59">
        <v>2.5000000000000001E-2</v>
      </c>
      <c r="AS59">
        <v>0</v>
      </c>
      <c r="AT59">
        <v>2.5000000000000001E-2</v>
      </c>
      <c r="AU59">
        <v>0</v>
      </c>
      <c r="AV59">
        <v>0</v>
      </c>
      <c r="AW59">
        <v>0</v>
      </c>
      <c r="AX59">
        <v>3.125E-2</v>
      </c>
      <c r="AY59">
        <v>295.32499999999999</v>
      </c>
      <c r="AZ59">
        <v>295.75</v>
      </c>
      <c r="BA59">
        <v>293.625</v>
      </c>
      <c r="BB59">
        <v>14</v>
      </c>
      <c r="BC59">
        <v>5</v>
      </c>
      <c r="BD59">
        <v>3</v>
      </c>
    </row>
    <row r="60" spans="1:56" x14ac:dyDescent="0.3">
      <c r="A60">
        <v>164</v>
      </c>
      <c r="B60">
        <v>9</v>
      </c>
      <c r="C60">
        <v>9</v>
      </c>
      <c r="D60">
        <v>4</v>
      </c>
      <c r="E60">
        <v>2</v>
      </c>
      <c r="F60">
        <v>1</v>
      </c>
      <c r="G60">
        <v>8</v>
      </c>
      <c r="H60">
        <v>3.15</v>
      </c>
      <c r="I60" t="s">
        <v>202</v>
      </c>
      <c r="J60" t="s">
        <v>214</v>
      </c>
      <c r="K60" t="s">
        <v>276</v>
      </c>
      <c r="L60" t="s">
        <v>213</v>
      </c>
      <c r="M60" t="s">
        <v>209</v>
      </c>
      <c r="N60" t="s">
        <v>208</v>
      </c>
      <c r="O60">
        <v>18</v>
      </c>
      <c r="P60" t="s">
        <v>204</v>
      </c>
      <c r="Q60" t="s">
        <v>213</v>
      </c>
      <c r="R60" t="s">
        <v>208</v>
      </c>
      <c r="S60" t="s">
        <v>207</v>
      </c>
      <c r="T60">
        <v>16</v>
      </c>
      <c r="U60">
        <v>32</v>
      </c>
      <c r="V60">
        <v>31</v>
      </c>
      <c r="W60">
        <v>33</v>
      </c>
      <c r="X60">
        <v>29</v>
      </c>
      <c r="Y60">
        <v>28</v>
      </c>
      <c r="Z60">
        <v>17</v>
      </c>
      <c r="AA60">
        <v>11</v>
      </c>
      <c r="AB60">
        <v>16</v>
      </c>
      <c r="AC60">
        <v>12</v>
      </c>
      <c r="AD60">
        <v>4</v>
      </c>
      <c r="AE60">
        <v>17</v>
      </c>
      <c r="AF60">
        <v>11</v>
      </c>
      <c r="AG60">
        <v>6</v>
      </c>
      <c r="AH60">
        <v>61</v>
      </c>
      <c r="AI60">
        <v>4.0999999999999996</v>
      </c>
      <c r="AJ60">
        <v>3.7</v>
      </c>
      <c r="AK60">
        <v>2.6</v>
      </c>
      <c r="AL60">
        <v>3</v>
      </c>
      <c r="AM60">
        <v>0</v>
      </c>
      <c r="AN60">
        <v>0.375</v>
      </c>
      <c r="AO60">
        <v>0.25</v>
      </c>
      <c r="AP60">
        <v>0.48749999999999999</v>
      </c>
      <c r="AQ60">
        <v>0.97499999999999998</v>
      </c>
      <c r="AR60">
        <v>0</v>
      </c>
      <c r="AS60">
        <v>0.77500000000000002</v>
      </c>
      <c r="AT60">
        <v>0.2</v>
      </c>
      <c r="AU60">
        <v>0.96875</v>
      </c>
      <c r="AV60">
        <v>0</v>
      </c>
      <c r="AW60">
        <v>1</v>
      </c>
      <c r="AX60">
        <v>0</v>
      </c>
      <c r="AY60">
        <v>801</v>
      </c>
      <c r="AZ60">
        <v>801</v>
      </c>
      <c r="BA60" t="s">
        <v>282</v>
      </c>
      <c r="BB60">
        <v>16</v>
      </c>
      <c r="BC60">
        <v>34</v>
      </c>
      <c r="BD60">
        <v>-6</v>
      </c>
    </row>
    <row r="61" spans="1:56" x14ac:dyDescent="0.3">
      <c r="A61">
        <v>165</v>
      </c>
      <c r="B61">
        <v>9</v>
      </c>
      <c r="C61">
        <v>8</v>
      </c>
      <c r="D61">
        <v>6</v>
      </c>
      <c r="E61">
        <v>7</v>
      </c>
      <c r="F61">
        <v>6</v>
      </c>
      <c r="G61">
        <v>6</v>
      </c>
      <c r="H61">
        <v>3.68</v>
      </c>
      <c r="I61" t="s">
        <v>202</v>
      </c>
      <c r="J61" t="s">
        <v>214</v>
      </c>
      <c r="K61" t="s">
        <v>215</v>
      </c>
      <c r="L61" t="s">
        <v>216</v>
      </c>
      <c r="M61" t="s">
        <v>209</v>
      </c>
      <c r="N61" t="s">
        <v>222</v>
      </c>
      <c r="O61">
        <v>18</v>
      </c>
      <c r="P61" t="s">
        <v>224</v>
      </c>
      <c r="Q61" t="s">
        <v>226</v>
      </c>
      <c r="R61" t="s">
        <v>206</v>
      </c>
      <c r="S61" t="s">
        <v>212</v>
      </c>
      <c r="T61">
        <v>23</v>
      </c>
      <c r="U61">
        <v>34</v>
      </c>
      <c r="V61">
        <v>33</v>
      </c>
      <c r="W61">
        <v>30</v>
      </c>
      <c r="X61">
        <v>36</v>
      </c>
      <c r="Y61">
        <v>18</v>
      </c>
      <c r="Z61">
        <v>10</v>
      </c>
      <c r="AA61">
        <v>8</v>
      </c>
      <c r="AB61">
        <v>20</v>
      </c>
      <c r="AC61">
        <v>13</v>
      </c>
      <c r="AD61">
        <v>7</v>
      </c>
      <c r="AE61">
        <v>24</v>
      </c>
      <c r="AF61">
        <v>15</v>
      </c>
      <c r="AG61">
        <v>9</v>
      </c>
      <c r="AH61">
        <v>62</v>
      </c>
      <c r="AI61">
        <v>3.4</v>
      </c>
      <c r="AJ61">
        <v>3.5</v>
      </c>
      <c r="AK61">
        <v>3.1</v>
      </c>
      <c r="AL61">
        <v>3.4</v>
      </c>
      <c r="AM61">
        <v>1</v>
      </c>
      <c r="AN61">
        <v>1</v>
      </c>
      <c r="AO61">
        <v>1</v>
      </c>
      <c r="AP61">
        <v>0.48749999999999999</v>
      </c>
      <c r="AQ61">
        <v>0.72499999999999998</v>
      </c>
      <c r="AR61">
        <v>0.25</v>
      </c>
      <c r="AS61">
        <v>0.7</v>
      </c>
      <c r="AT61">
        <v>0.27500000000000002</v>
      </c>
      <c r="AU61">
        <v>0.8125</v>
      </c>
      <c r="AV61">
        <v>0.25</v>
      </c>
      <c r="AW61">
        <v>0.375</v>
      </c>
      <c r="AX61">
        <v>0.25</v>
      </c>
      <c r="AY61">
        <v>361.18181818181802</v>
      </c>
      <c r="AZ61">
        <v>395.66666666666703</v>
      </c>
      <c r="BA61">
        <v>319.8</v>
      </c>
      <c r="BB61">
        <v>14</v>
      </c>
      <c r="BC61">
        <v>8</v>
      </c>
      <c r="BD61">
        <v>2</v>
      </c>
    </row>
    <row r="62" spans="1:56" x14ac:dyDescent="0.3">
      <c r="A62">
        <v>166</v>
      </c>
      <c r="B62">
        <v>9</v>
      </c>
      <c r="C62">
        <v>9</v>
      </c>
      <c r="D62">
        <v>8</v>
      </c>
      <c r="E62">
        <v>9</v>
      </c>
      <c r="F62">
        <v>8</v>
      </c>
      <c r="G62">
        <v>8</v>
      </c>
      <c r="H62">
        <v>2.98</v>
      </c>
      <c r="I62" t="s">
        <v>209</v>
      </c>
      <c r="J62" t="s">
        <v>199</v>
      </c>
      <c r="K62" t="s">
        <v>274</v>
      </c>
      <c r="L62" t="s">
        <v>208</v>
      </c>
      <c r="M62" t="s">
        <v>209</v>
      </c>
      <c r="N62" t="s">
        <v>203</v>
      </c>
      <c r="O62">
        <v>19</v>
      </c>
      <c r="P62" t="s">
        <v>223</v>
      </c>
      <c r="Q62" t="s">
        <v>264</v>
      </c>
      <c r="R62" t="s">
        <v>206</v>
      </c>
      <c r="S62" t="s">
        <v>207</v>
      </c>
      <c r="T62">
        <v>33</v>
      </c>
      <c r="U62">
        <v>23</v>
      </c>
      <c r="V62">
        <v>29</v>
      </c>
      <c r="W62">
        <v>27</v>
      </c>
      <c r="X62">
        <v>30</v>
      </c>
      <c r="Y62">
        <v>18</v>
      </c>
      <c r="Z62">
        <v>13</v>
      </c>
      <c r="AA62">
        <v>5</v>
      </c>
      <c r="AB62">
        <v>19</v>
      </c>
      <c r="AC62">
        <v>13</v>
      </c>
      <c r="AD62">
        <v>6</v>
      </c>
      <c r="AE62">
        <v>27</v>
      </c>
      <c r="AF62">
        <v>17</v>
      </c>
      <c r="AG62">
        <v>10</v>
      </c>
      <c r="AH62">
        <v>64</v>
      </c>
      <c r="AI62">
        <v>2.9</v>
      </c>
      <c r="AJ62">
        <v>3</v>
      </c>
      <c r="AK62">
        <v>2.6</v>
      </c>
      <c r="AL62">
        <v>2.8</v>
      </c>
      <c r="AM62">
        <v>0.25</v>
      </c>
      <c r="AN62">
        <v>0.75</v>
      </c>
      <c r="AO62">
        <v>0.58333333333333337</v>
      </c>
      <c r="AP62">
        <v>0.05</v>
      </c>
      <c r="AQ62">
        <v>0</v>
      </c>
      <c r="AR62">
        <v>0.1</v>
      </c>
      <c r="AS62">
        <v>0</v>
      </c>
      <c r="AT62">
        <v>0.1</v>
      </c>
      <c r="AU62">
        <v>0</v>
      </c>
      <c r="AV62">
        <v>0</v>
      </c>
      <c r="AW62">
        <v>0</v>
      </c>
      <c r="AX62">
        <v>0.125</v>
      </c>
      <c r="AY62">
        <v>337.5</v>
      </c>
      <c r="AZ62">
        <v>337.21875</v>
      </c>
      <c r="BA62">
        <v>338.625</v>
      </c>
      <c r="BB62">
        <v>13</v>
      </c>
      <c r="BC62">
        <v>23</v>
      </c>
      <c r="BD62">
        <v>-3.3333333333333299</v>
      </c>
    </row>
    <row r="63" spans="1:56" x14ac:dyDescent="0.3">
      <c r="A63">
        <v>167</v>
      </c>
      <c r="B63">
        <v>7</v>
      </c>
      <c r="C63">
        <v>5</v>
      </c>
      <c r="D63">
        <v>6</v>
      </c>
      <c r="E63">
        <v>8</v>
      </c>
      <c r="F63">
        <v>8</v>
      </c>
      <c r="G63">
        <v>1</v>
      </c>
      <c r="H63">
        <v>2.14</v>
      </c>
      <c r="I63" t="s">
        <v>202</v>
      </c>
      <c r="J63" t="s">
        <v>214</v>
      </c>
      <c r="K63" t="s">
        <v>265</v>
      </c>
      <c r="L63" t="s">
        <v>208</v>
      </c>
      <c r="M63" t="s">
        <v>202</v>
      </c>
      <c r="N63" t="s">
        <v>203</v>
      </c>
      <c r="O63">
        <v>18</v>
      </c>
      <c r="P63" t="s">
        <v>204</v>
      </c>
      <c r="Q63" t="s">
        <v>205</v>
      </c>
      <c r="R63" t="s">
        <v>206</v>
      </c>
      <c r="S63" t="s">
        <v>208</v>
      </c>
      <c r="T63">
        <v>25</v>
      </c>
      <c r="U63">
        <v>36</v>
      </c>
      <c r="V63">
        <v>31</v>
      </c>
      <c r="W63">
        <v>19</v>
      </c>
      <c r="X63">
        <v>37</v>
      </c>
      <c r="Y63">
        <v>25</v>
      </c>
      <c r="Z63">
        <v>16</v>
      </c>
      <c r="AA63">
        <v>9</v>
      </c>
      <c r="AB63">
        <v>23</v>
      </c>
      <c r="AC63">
        <v>19</v>
      </c>
      <c r="AD63">
        <v>4</v>
      </c>
      <c r="AE63">
        <v>24</v>
      </c>
      <c r="AF63">
        <v>15</v>
      </c>
      <c r="AG63">
        <v>9</v>
      </c>
      <c r="AH63">
        <v>72</v>
      </c>
      <c r="AI63">
        <v>3.8</v>
      </c>
      <c r="AJ63">
        <v>3.4</v>
      </c>
      <c r="AK63">
        <v>3</v>
      </c>
      <c r="AL63">
        <v>3.2</v>
      </c>
      <c r="AM63">
        <v>0.5</v>
      </c>
      <c r="AN63">
        <v>0.75</v>
      </c>
      <c r="AO63">
        <v>0.66666666666666663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323</v>
      </c>
      <c r="AZ63">
        <v>324.96875</v>
      </c>
      <c r="BA63">
        <v>315.125</v>
      </c>
      <c r="BB63">
        <v>14</v>
      </c>
      <c r="BC63">
        <v>10</v>
      </c>
      <c r="BD63">
        <v>1.3333333333333299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 to 105</vt:lpstr>
      <vt:lpstr>Cleaned Results &lt;105</vt:lpstr>
      <vt:lpstr>106+</vt:lpstr>
      <vt:lpstr>Cleaned Results &gt;106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Marcellus Singh</dc:creator>
  <cp:lastModifiedBy>Marcellus Singh</cp:lastModifiedBy>
  <dcterms:created xsi:type="dcterms:W3CDTF">2017-11-14T14:24:05Z</dcterms:created>
  <dcterms:modified xsi:type="dcterms:W3CDTF">2018-02-07T20:12:02Z</dcterms:modified>
</cp:coreProperties>
</file>