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iel/programming/kls-performance/"/>
    </mc:Choice>
  </mc:AlternateContent>
  <xr:revisionPtr revIDLastSave="0" documentId="13_ncr:1_{5AA64F80-EF64-FD46-9557-9DAF21C906D9}" xr6:coauthVersionLast="47" xr6:coauthVersionMax="47" xr10:uidLastSave="{00000000-0000-0000-0000-000000000000}"/>
  <bookViews>
    <workbookView xWindow="0" yWindow="0" windowWidth="10360" windowHeight="21000" xr2:uid="{00000000-000D-0000-FFFF-FFFF00000000}"/>
  </bookViews>
  <sheets>
    <sheet name="DA42NG" sheetId="7" r:id="rId1"/>
    <sheet name="Uitleg" sheetId="6" r:id="rId2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7" l="1"/>
  <c r="L14" i="7"/>
  <c r="L13" i="7"/>
  <c r="F17" i="7"/>
  <c r="F10" i="7"/>
  <c r="I10" i="7" l="1"/>
  <c r="C10" i="7"/>
  <c r="F49" i="7"/>
  <c r="E25" i="7" s="1"/>
  <c r="F25" i="7" s="1"/>
  <c r="F26" i="7" s="1"/>
  <c r="J47" i="7"/>
  <c r="I47" i="7"/>
  <c r="G47" i="7"/>
  <c r="F47" i="7"/>
  <c r="D47" i="7"/>
  <c r="C47" i="7"/>
  <c r="J46" i="7"/>
  <c r="I46" i="7"/>
  <c r="G46" i="7"/>
  <c r="F46" i="7"/>
  <c r="D46" i="7"/>
  <c r="C46" i="7"/>
  <c r="J45" i="7"/>
  <c r="I45" i="7"/>
  <c r="G45" i="7"/>
  <c r="F45" i="7"/>
  <c r="D45" i="7"/>
  <c r="C45" i="7"/>
  <c r="G38" i="7"/>
  <c r="F38" i="7"/>
  <c r="D38" i="7"/>
  <c r="C38" i="7"/>
  <c r="G37" i="7"/>
  <c r="F37" i="7"/>
  <c r="D37" i="7"/>
  <c r="C37" i="7"/>
  <c r="G36" i="7"/>
  <c r="F36" i="7"/>
  <c r="D36" i="7"/>
  <c r="C36" i="7"/>
  <c r="J29" i="7"/>
  <c r="I29" i="7"/>
  <c r="G29" i="7"/>
  <c r="F29" i="7"/>
  <c r="D29" i="7"/>
  <c r="C29" i="7"/>
  <c r="J28" i="7"/>
  <c r="I28" i="7"/>
  <c r="G28" i="7"/>
  <c r="F28" i="7"/>
  <c r="D28" i="7"/>
  <c r="C28" i="7"/>
  <c r="J27" i="7"/>
  <c r="I27" i="7"/>
  <c r="G27" i="7"/>
  <c r="F27" i="7"/>
  <c r="D27" i="7"/>
  <c r="C27" i="7"/>
  <c r="I49" i="7"/>
  <c r="I17" i="7" s="1"/>
  <c r="C49" i="7"/>
  <c r="B25" i="7" s="1"/>
  <c r="J46" i="6"/>
  <c r="J51" i="6"/>
  <c r="I46" i="6"/>
  <c r="I51" i="6"/>
  <c r="G46" i="6"/>
  <c r="G50" i="6"/>
  <c r="F46" i="6"/>
  <c r="F49" i="6"/>
  <c r="D46" i="6"/>
  <c r="D50" i="6"/>
  <c r="C46" i="6"/>
  <c r="C51" i="6"/>
  <c r="J41" i="6"/>
  <c r="I41" i="6"/>
  <c r="G41" i="6"/>
  <c r="F41" i="6"/>
  <c r="D41" i="6"/>
  <c r="C41" i="6"/>
  <c r="J40" i="6"/>
  <c r="I40" i="6"/>
  <c r="G40" i="6"/>
  <c r="F40" i="6"/>
  <c r="D40" i="6"/>
  <c r="C40" i="6"/>
  <c r="J39" i="6"/>
  <c r="I39" i="6"/>
  <c r="G39" i="6"/>
  <c r="F39" i="6"/>
  <c r="D39" i="6"/>
  <c r="C39" i="6"/>
  <c r="J38" i="6"/>
  <c r="I38" i="6"/>
  <c r="G38" i="6"/>
  <c r="F38" i="6"/>
  <c r="D38" i="6"/>
  <c r="C38" i="6"/>
  <c r="J30" i="6"/>
  <c r="I30" i="6"/>
  <c r="G30" i="6"/>
  <c r="F30" i="6"/>
  <c r="D30" i="6"/>
  <c r="C30" i="6"/>
  <c r="J29" i="6"/>
  <c r="I29" i="6"/>
  <c r="G29" i="6"/>
  <c r="F29" i="6"/>
  <c r="D29" i="6"/>
  <c r="C29" i="6"/>
  <c r="J28" i="6"/>
  <c r="I28" i="6"/>
  <c r="G28" i="6"/>
  <c r="F28" i="6"/>
  <c r="D28" i="6"/>
  <c r="C28" i="6"/>
  <c r="J27" i="6"/>
  <c r="I27" i="6"/>
  <c r="G27" i="6"/>
  <c r="F27" i="6"/>
  <c r="D27" i="6"/>
  <c r="C27" i="6"/>
  <c r="I17" i="6"/>
  <c r="H36" i="6"/>
  <c r="F17" i="6"/>
  <c r="E47" i="6"/>
  <c r="C17" i="6"/>
  <c r="B47" i="6"/>
  <c r="I10" i="6"/>
  <c r="F10" i="6"/>
  <c r="C10" i="6"/>
  <c r="J36" i="6"/>
  <c r="J37" i="6"/>
  <c r="J42" i="6"/>
  <c r="J43" i="6"/>
  <c r="J49" i="6"/>
  <c r="J50" i="6"/>
  <c r="H25" i="6"/>
  <c r="J25" i="6"/>
  <c r="H47" i="6"/>
  <c r="J47" i="6"/>
  <c r="J48" i="6"/>
  <c r="C50" i="6"/>
  <c r="D51" i="6"/>
  <c r="D49" i="6"/>
  <c r="F51" i="6"/>
  <c r="I50" i="6"/>
  <c r="D47" i="6"/>
  <c r="D48" i="6"/>
  <c r="C47" i="6"/>
  <c r="C48" i="6"/>
  <c r="F47" i="6"/>
  <c r="F48" i="6"/>
  <c r="F50" i="6"/>
  <c r="F52" i="6"/>
  <c r="F53" i="6"/>
  <c r="E36" i="6"/>
  <c r="I36" i="6"/>
  <c r="I37" i="6"/>
  <c r="I42" i="6"/>
  <c r="I43" i="6"/>
  <c r="G49" i="6"/>
  <c r="G51" i="6"/>
  <c r="E25" i="6"/>
  <c r="B36" i="6"/>
  <c r="C49" i="6"/>
  <c r="I49" i="6"/>
  <c r="G47" i="6"/>
  <c r="G48" i="6"/>
  <c r="B25" i="6"/>
  <c r="G52" i="6"/>
  <c r="G53" i="6"/>
  <c r="J26" i="6"/>
  <c r="J31" i="6"/>
  <c r="J32" i="6"/>
  <c r="I47" i="6"/>
  <c r="I48" i="6"/>
  <c r="I52" i="6"/>
  <c r="I53" i="6"/>
  <c r="J52" i="6"/>
  <c r="J53" i="6"/>
  <c r="I25" i="6"/>
  <c r="I26" i="6"/>
  <c r="I31" i="6"/>
  <c r="I32" i="6"/>
  <c r="D52" i="6"/>
  <c r="D53" i="6"/>
  <c r="C36" i="6"/>
  <c r="C37" i="6"/>
  <c r="C42" i="6"/>
  <c r="C43" i="6"/>
  <c r="D36" i="6"/>
  <c r="D37" i="6"/>
  <c r="D42" i="6"/>
  <c r="D43" i="6"/>
  <c r="C52" i="6"/>
  <c r="C53" i="6"/>
  <c r="D25" i="6"/>
  <c r="D26" i="6"/>
  <c r="D31" i="6"/>
  <c r="D32" i="6"/>
  <c r="C25" i="6"/>
  <c r="C26" i="6"/>
  <c r="C31" i="6"/>
  <c r="C32" i="6"/>
  <c r="F25" i="6"/>
  <c r="F26" i="6"/>
  <c r="F31" i="6"/>
  <c r="F32" i="6"/>
  <c r="G25" i="6"/>
  <c r="G26" i="6"/>
  <c r="G31" i="6"/>
  <c r="G32" i="6"/>
  <c r="G36" i="6"/>
  <c r="G37" i="6"/>
  <c r="G42" i="6"/>
  <c r="G43" i="6"/>
  <c r="F36" i="6"/>
  <c r="F37" i="6"/>
  <c r="F42" i="6"/>
  <c r="F43" i="6"/>
  <c r="D25" i="7" l="1"/>
  <c r="D26" i="7" s="1"/>
  <c r="D30" i="7" s="1"/>
  <c r="F30" i="7"/>
  <c r="E43" i="7"/>
  <c r="E34" i="7"/>
  <c r="F34" i="7" s="1"/>
  <c r="F35" i="7" s="1"/>
  <c r="F39" i="7" s="1"/>
  <c r="H34" i="7"/>
  <c r="J34" i="7" s="1"/>
  <c r="J35" i="7" s="1"/>
  <c r="J39" i="7" s="1"/>
  <c r="H25" i="7"/>
  <c r="H43" i="7"/>
  <c r="J43" i="7" s="1"/>
  <c r="J44" i="7" s="1"/>
  <c r="J48" i="7" s="1"/>
  <c r="B43" i="7"/>
  <c r="B34" i="7"/>
  <c r="D34" i="7" s="1"/>
  <c r="D35" i="7" s="1"/>
  <c r="D39" i="7" s="1"/>
  <c r="C17" i="7"/>
  <c r="G25" i="7"/>
  <c r="G26" i="7" s="1"/>
  <c r="G30" i="7" s="1"/>
  <c r="C25" i="7"/>
  <c r="C26" i="7" s="1"/>
  <c r="C30" i="7" s="1"/>
  <c r="G34" i="7" l="1"/>
  <c r="G35" i="7" s="1"/>
  <c r="G39" i="7" s="1"/>
  <c r="F43" i="7"/>
  <c r="F44" i="7" s="1"/>
  <c r="F48" i="7" s="1"/>
  <c r="G43" i="7"/>
  <c r="G44" i="7" s="1"/>
  <c r="G48" i="7" s="1"/>
  <c r="I43" i="7"/>
  <c r="I44" i="7" s="1"/>
  <c r="I48" i="7" s="1"/>
  <c r="I34" i="7"/>
  <c r="I35" i="7" s="1"/>
  <c r="I39" i="7" s="1"/>
  <c r="J25" i="7"/>
  <c r="J26" i="7" s="1"/>
  <c r="J30" i="7" s="1"/>
  <c r="I25" i="7"/>
  <c r="I26" i="7" s="1"/>
  <c r="I30" i="7" s="1"/>
  <c r="C34" i="7"/>
  <c r="C35" i="7" s="1"/>
  <c r="C39" i="7" s="1"/>
  <c r="D43" i="7"/>
  <c r="D44" i="7" s="1"/>
  <c r="D48" i="7" s="1"/>
  <c r="C43" i="7"/>
  <c r="C44" i="7" s="1"/>
  <c r="C4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Eigenaar</author>
  </authors>
  <commentList>
    <comment ref="I3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Vul de gegevens in</t>
        </r>
      </text>
    </comment>
    <comment ref="C4" authorId="0" shapeId="0" xr:uid="{00000000-0006-0000-0300-000002000000}">
      <text>
        <r>
          <rPr>
            <b/>
            <sz val="9"/>
            <color rgb="FF000000"/>
            <rFont val="Tahoma"/>
            <family val="2"/>
          </rPr>
          <t>Vul de windrichting in</t>
        </r>
      </text>
    </comment>
    <comment ref="D4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>Vul de windsnelheid in</t>
        </r>
      </text>
    </comment>
    <comment ref="C9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Vul QNH in</t>
        </r>
      </text>
    </comment>
    <comment ref="C10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>Wordt automatisch berekend met QNH en elevatie</t>
        </r>
      </text>
    </comment>
    <comment ref="C13" authorId="0" shapeId="0" xr:uid="{00000000-0006-0000-0300-000006000000}">
      <text>
        <r>
          <rPr>
            <b/>
            <sz val="9"/>
            <color rgb="FF000000"/>
            <rFont val="Tahoma"/>
            <family val="2"/>
          </rPr>
          <t>Baanrichting in graden</t>
        </r>
      </text>
    </comment>
    <comment ref="C14" authorId="0" shapeId="0" xr:uid="{00000000-0006-0000-0300-000007000000}">
      <text>
        <r>
          <rPr>
            <b/>
            <sz val="9"/>
            <color rgb="FF000000"/>
            <rFont val="Tahoma"/>
            <family val="2"/>
          </rPr>
          <t>Elevatie in voeten</t>
        </r>
      </text>
    </comment>
    <comment ref="B17" authorId="0" shapeId="0" xr:uid="{00000000-0006-0000-0300-000008000000}">
      <text>
        <r>
          <rPr>
            <b/>
            <sz val="9"/>
            <color rgb="FF000000"/>
            <rFont val="Tahoma"/>
            <family val="2"/>
          </rPr>
          <t>Indien tailwind (als er een min voor het getal staat) vakje aanvinken</t>
        </r>
      </text>
    </comment>
    <comment ref="C21" authorId="0" shapeId="0" xr:uid="{00000000-0006-0000-0300-000009000000}">
      <text>
        <r>
          <rPr>
            <b/>
            <sz val="9"/>
            <color rgb="FF000000"/>
            <rFont val="Tahoma"/>
            <family val="2"/>
          </rPr>
          <t>Afstanden in M</t>
        </r>
      </text>
    </comment>
    <comment ref="C24" authorId="0" shapeId="0" xr:uid="{00000000-0006-0000-0300-00000A000000}">
      <text>
        <r>
          <rPr>
            <b/>
            <sz val="9"/>
            <color rgb="FF000000"/>
            <rFont val="Tahoma"/>
            <family val="2"/>
          </rPr>
          <t>Afstanden in voeten</t>
        </r>
      </text>
    </comment>
    <comment ref="B25" authorId="0" shapeId="0" xr:uid="{00000000-0006-0000-0300-00000B000000}">
      <text>
        <r>
          <rPr>
            <b/>
            <sz val="9"/>
            <color rgb="FF000000"/>
            <rFont val="Tahoma"/>
            <family val="2"/>
          </rPr>
          <t>Wordt automatisch berekent met baanrichting en wind (tailwind)</t>
        </r>
      </text>
    </comment>
    <comment ref="B29" authorId="0" shapeId="0" xr:uid="{00000000-0006-0000-0300-00000C000000}">
      <text>
        <r>
          <rPr>
            <b/>
            <sz val="9"/>
            <color rgb="FF000000"/>
            <rFont val="Tahoma"/>
            <family val="2"/>
          </rPr>
          <t>Correctie in %</t>
        </r>
      </text>
    </comment>
    <comment ref="C42" authorId="0" shapeId="0" xr:uid="{00000000-0006-0000-0300-00000D000000}">
      <text>
        <r>
          <rPr>
            <b/>
            <sz val="9"/>
            <color rgb="FF000000"/>
            <rFont val="Tahoma"/>
            <family val="2"/>
          </rPr>
          <t>Som van alle Correcties</t>
        </r>
      </text>
    </comment>
    <comment ref="C43" authorId="0" shapeId="0" xr:uid="{00000000-0006-0000-0300-00000E000000}">
      <text>
        <r>
          <rPr>
            <b/>
            <sz val="9"/>
            <color rgb="FF000000"/>
            <rFont val="Tahoma"/>
            <family val="2"/>
          </rPr>
          <t>Wordt automatisch omgerekent in M</t>
        </r>
      </text>
    </comment>
    <comment ref="C46" authorId="0" shapeId="0" xr:uid="{00000000-0006-0000-0300-00000F000000}">
      <text>
        <r>
          <rPr>
            <b/>
            <sz val="9"/>
            <color rgb="FF000000"/>
            <rFont val="Tahoma"/>
            <family val="2"/>
          </rPr>
          <t>Bij TB-20 automatisch + 60%. Bij TB-10 zie AOM</t>
        </r>
      </text>
    </comment>
    <comment ref="C53" authorId="0" shapeId="0" xr:uid="{00000000-0006-0000-0300-000010000000}">
      <text>
        <r>
          <rPr>
            <b/>
            <sz val="9"/>
            <color rgb="FF000000"/>
            <rFont val="Tahoma"/>
            <family val="2"/>
          </rPr>
          <t>Ingeval meer dan Available dan word de cel rood</t>
        </r>
      </text>
    </comment>
  </commentList>
</comments>
</file>

<file path=xl/sharedStrings.xml><?xml version="1.0" encoding="utf-8"?>
<sst xmlns="http://schemas.openxmlformats.org/spreadsheetml/2006/main" count="168" uniqueCount="46">
  <si>
    <t>Weather</t>
  </si>
  <si>
    <t>Date</t>
  </si>
  <si>
    <t>Departure</t>
  </si>
  <si>
    <t>Destination</t>
  </si>
  <si>
    <t>Alternate</t>
  </si>
  <si>
    <t>Wind</t>
  </si>
  <si>
    <t>Visiblity</t>
  </si>
  <si>
    <t>Clouds</t>
  </si>
  <si>
    <t>Temps</t>
  </si>
  <si>
    <t>QNH</t>
  </si>
  <si>
    <t>Pressure Altitude</t>
  </si>
  <si>
    <t>Aerodorme Data</t>
  </si>
  <si>
    <t>Runway Dir.</t>
  </si>
  <si>
    <t>Elevation</t>
  </si>
  <si>
    <t>Surface type</t>
  </si>
  <si>
    <t>Condition</t>
  </si>
  <si>
    <t>Slope</t>
  </si>
  <si>
    <t>TORA</t>
  </si>
  <si>
    <t>TODA</t>
  </si>
  <si>
    <t>LDA</t>
  </si>
  <si>
    <t>Take-Off</t>
  </si>
  <si>
    <t>Basic</t>
  </si>
  <si>
    <t>Subtotal</t>
  </si>
  <si>
    <t>Surface Type</t>
  </si>
  <si>
    <t>Contamination</t>
  </si>
  <si>
    <t>Flapless</t>
  </si>
  <si>
    <t>Total in feet</t>
  </si>
  <si>
    <t>Total in Meters</t>
  </si>
  <si>
    <t>Landing Normal</t>
  </si>
  <si>
    <t>Flapless Landing</t>
  </si>
  <si>
    <t>cor.%</t>
  </si>
  <si>
    <t>Roll</t>
  </si>
  <si>
    <t>Distance</t>
  </si>
  <si>
    <t>Headwind</t>
  </si>
  <si>
    <t>Take-off &amp; Landing distances</t>
  </si>
  <si>
    <t>EHLE</t>
  </si>
  <si>
    <t>10 KM</t>
  </si>
  <si>
    <t>Few 020</t>
  </si>
  <si>
    <t>NSC</t>
  </si>
  <si>
    <t>Asphalt</t>
  </si>
  <si>
    <t>Dry</t>
  </si>
  <si>
    <t>EHKD</t>
  </si>
  <si>
    <t>Cavok</t>
  </si>
  <si>
    <t>-</t>
  </si>
  <si>
    <t>Let op!!: Kies het juiste tabblad voor het type vliegtuig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</si>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</sst>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 "/>
    </font>
    <font>
      <sz val="11"/>
      <color theme="1"/>
      <name val="Arial "/>
    </font>
    <font>
      <b/>
      <sz val="11"/>
      <color theme="1"/>
      <name val="Arial "/>
    </font>
    <font>
      <sz val="10"/>
      <color theme="1"/>
      <name val="Arial "/>
    </font>
    <font>
      <sz val="8"/>
      <color rgb="FF000000"/>
      <name val="Tahoma"/>
      <family val="2"/>
    </font>
    <font>
      <sz val="11"/>
      <color theme="0"/>
      <name val="Arial "/>
    </font>
    <font>
      <b/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2" fillId="0" borderId="8" xfId="0" applyFont="1" applyBorder="1"/>
    <xf numFmtId="0" fontId="2" fillId="0" borderId="10" xfId="0" applyFont="1" applyBorder="1"/>
    <xf numFmtId="0" fontId="0" fillId="0" borderId="11" xfId="0" applyBorder="1"/>
    <xf numFmtId="0" fontId="1" fillId="0" borderId="14" xfId="0" applyFon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7" xfId="0" applyBorder="1"/>
    <xf numFmtId="0" fontId="3" fillId="0" borderId="10" xfId="0" applyFont="1" applyBorder="1"/>
    <xf numFmtId="0" fontId="0" fillId="0" borderId="20" xfId="0" applyBorder="1"/>
    <xf numFmtId="1" fontId="0" fillId="0" borderId="4" xfId="0" applyNumberFormat="1" applyBorder="1"/>
    <xf numFmtId="1" fontId="0" fillId="2" borderId="4" xfId="0" applyNumberFormat="1" applyFill="1" applyBorder="1"/>
    <xf numFmtId="1" fontId="0" fillId="3" borderId="21" xfId="0" applyNumberFormat="1" applyFill="1" applyBorder="1"/>
    <xf numFmtId="1" fontId="0" fillId="0" borderId="9" xfId="0" applyNumberFormat="1" applyBorder="1"/>
    <xf numFmtId="1" fontId="0" fillId="2" borderId="11" xfId="0" applyNumberFormat="1" applyFill="1" applyBorder="1"/>
    <xf numFmtId="1" fontId="0" fillId="0" borderId="11" xfId="0" applyNumberFormat="1" applyBorder="1"/>
    <xf numFmtId="1" fontId="0" fillId="3" borderId="22" xfId="0" applyNumberFormat="1" applyFill="1" applyBorder="1"/>
    <xf numFmtId="1" fontId="0" fillId="0" borderId="12" xfId="0" applyNumberFormat="1" applyBorder="1"/>
    <xf numFmtId="1" fontId="0" fillId="0" borderId="0" xfId="0" applyNumberFormat="1"/>
    <xf numFmtId="1" fontId="0" fillId="3" borderId="0" xfId="0" applyNumberFormat="1" applyFill="1"/>
    <xf numFmtId="1" fontId="0" fillId="0" borderId="6" xfId="0" applyNumberFormat="1" applyBorder="1"/>
    <xf numFmtId="1" fontId="0" fillId="0" borderId="20" xfId="0" applyNumberFormat="1" applyBorder="1"/>
    <xf numFmtId="1" fontId="0" fillId="0" borderId="7" xfId="0" applyNumberFormat="1" applyBorder="1"/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27" xfId="0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3" borderId="21" xfId="0" applyNumberFormat="1" applyFill="1" applyBorder="1" applyProtection="1">
      <protection locked="0"/>
    </xf>
    <xf numFmtId="1" fontId="0" fillId="0" borderId="9" xfId="0" applyNumberFormat="1" applyBorder="1" applyProtection="1">
      <protection locked="0"/>
    </xf>
    <xf numFmtId="1" fontId="0" fillId="3" borderId="9" xfId="0" applyNumberFormat="1" applyFill="1" applyBorder="1"/>
    <xf numFmtId="0" fontId="0" fillId="0" borderId="0" xfId="0" applyProtection="1">
      <protection locked="0" hidden="1"/>
    </xf>
    <xf numFmtId="0" fontId="9" fillId="0" borderId="14" xfId="0" applyFont="1" applyBorder="1"/>
    <xf numFmtId="0" fontId="8" fillId="0" borderId="15" xfId="0" applyFont="1" applyBorder="1"/>
    <xf numFmtId="0" fontId="8" fillId="0" borderId="6" xfId="0" applyFont="1" applyBorder="1"/>
    <xf numFmtId="0" fontId="8" fillId="0" borderId="4" xfId="0" applyFont="1" applyBorder="1"/>
    <xf numFmtId="0" fontId="10" fillId="0" borderId="16" xfId="0" applyFont="1" applyBorder="1"/>
    <xf numFmtId="0" fontId="8" fillId="0" borderId="17" xfId="0" applyFont="1" applyBorder="1"/>
    <xf numFmtId="0" fontId="8" fillId="0" borderId="4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10" fillId="0" borderId="8" xfId="0" applyFont="1" applyBorder="1"/>
    <xf numFmtId="0" fontId="10" fillId="0" borderId="10" xfId="0" applyFont="1" applyBorder="1"/>
    <xf numFmtId="0" fontId="8" fillId="0" borderId="11" xfId="0" applyFont="1" applyBorder="1"/>
    <xf numFmtId="0" fontId="8" fillId="0" borderId="0" xfId="0" applyFont="1"/>
    <xf numFmtId="0" fontId="9" fillId="0" borderId="5" xfId="0" applyFont="1" applyBorder="1"/>
    <xf numFmtId="0" fontId="8" fillId="0" borderId="20" xfId="0" applyFont="1" applyBorder="1"/>
    <xf numFmtId="0" fontId="8" fillId="0" borderId="7" xfId="0" applyFont="1" applyBorder="1"/>
    <xf numFmtId="1" fontId="8" fillId="2" borderId="4" xfId="0" applyNumberFormat="1" applyFont="1" applyFill="1" applyBorder="1"/>
    <xf numFmtId="1" fontId="8" fillId="0" borderId="4" xfId="0" applyNumberFormat="1" applyFont="1" applyBorder="1" applyProtection="1">
      <protection locked="0"/>
    </xf>
    <xf numFmtId="1" fontId="8" fillId="3" borderId="21" xfId="0" applyNumberFormat="1" applyFont="1" applyFill="1" applyBorder="1" applyProtection="1">
      <protection locked="0"/>
    </xf>
    <xf numFmtId="1" fontId="8" fillId="0" borderId="9" xfId="0" applyNumberFormat="1" applyFont="1" applyBorder="1" applyProtection="1">
      <protection locked="0"/>
    </xf>
    <xf numFmtId="1" fontId="8" fillId="0" borderId="4" xfId="0" applyNumberFormat="1" applyFont="1" applyBorder="1"/>
    <xf numFmtId="1" fontId="8" fillId="3" borderId="21" xfId="0" applyNumberFormat="1" applyFont="1" applyFill="1" applyBorder="1"/>
    <xf numFmtId="1" fontId="8" fillId="0" borderId="9" xfId="0" applyNumberFormat="1" applyFont="1" applyBorder="1"/>
    <xf numFmtId="1" fontId="8" fillId="2" borderId="11" xfId="0" applyNumberFormat="1" applyFont="1" applyFill="1" applyBorder="1"/>
    <xf numFmtId="1" fontId="8" fillId="0" borderId="11" xfId="0" applyNumberFormat="1" applyFont="1" applyBorder="1"/>
    <xf numFmtId="1" fontId="8" fillId="3" borderId="22" xfId="0" applyNumberFormat="1" applyFont="1" applyFill="1" applyBorder="1"/>
    <xf numFmtId="1" fontId="8" fillId="0" borderId="0" xfId="0" applyNumberFormat="1" applyFont="1"/>
    <xf numFmtId="1" fontId="8" fillId="3" borderId="0" xfId="0" applyNumberFormat="1" applyFont="1" applyFill="1"/>
    <xf numFmtId="1" fontId="8" fillId="0" borderId="6" xfId="0" applyNumberFormat="1" applyFont="1" applyBorder="1"/>
    <xf numFmtId="1" fontId="8" fillId="0" borderId="20" xfId="0" applyNumberFormat="1" applyFont="1" applyBorder="1"/>
    <xf numFmtId="1" fontId="8" fillId="0" borderId="7" xfId="0" applyNumberFormat="1" applyFont="1" applyBorder="1"/>
    <xf numFmtId="1" fontId="8" fillId="3" borderId="12" xfId="0" applyNumberFormat="1" applyFont="1" applyFill="1" applyBorder="1"/>
    <xf numFmtId="0" fontId="12" fillId="0" borderId="0" xfId="0" applyFont="1"/>
    <xf numFmtId="0" fontId="7" fillId="0" borderId="1" xfId="0" applyFont="1" applyBorder="1"/>
    <xf numFmtId="0" fontId="8" fillId="0" borderId="3" xfId="0" applyFont="1" applyBorder="1"/>
    <xf numFmtId="0" fontId="8" fillId="0" borderId="2" xfId="0" applyFont="1" applyBorder="1"/>
    <xf numFmtId="0" fontId="9" fillId="0" borderId="20" xfId="0" applyFont="1" applyBorder="1"/>
    <xf numFmtId="0" fontId="8" fillId="0" borderId="23" xfId="0" applyFont="1" applyBorder="1"/>
    <xf numFmtId="0" fontId="8" fillId="0" borderId="28" xfId="0" applyFont="1" applyBorder="1"/>
    <xf numFmtId="0" fontId="9" fillId="0" borderId="18" xfId="0" applyFont="1" applyBorder="1"/>
    <xf numFmtId="0" fontId="9" fillId="0" borderId="19" xfId="0" applyFont="1" applyBorder="1"/>
    <xf numFmtId="14" fontId="8" fillId="0" borderId="24" xfId="0" applyNumberFormat="1" applyFont="1" applyBorder="1" applyProtection="1">
      <protection locked="0"/>
    </xf>
    <xf numFmtId="0" fontId="8" fillId="0" borderId="13" xfId="0" applyFont="1" applyBorder="1" applyProtection="1">
      <protection locked="0"/>
    </xf>
    <xf numFmtId="14" fontId="8" fillId="0" borderId="21" xfId="0" applyNumberFormat="1" applyFont="1" applyBorder="1" applyProtection="1">
      <protection locked="0"/>
    </xf>
    <xf numFmtId="0" fontId="8" fillId="0" borderId="21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1" xfId="0" quotePrefix="1" applyFont="1" applyBorder="1" applyProtection="1">
      <protection locked="0"/>
    </xf>
    <xf numFmtId="0" fontId="8" fillId="0" borderId="22" xfId="0" applyFont="1" applyBorder="1"/>
    <xf numFmtId="0" fontId="8" fillId="0" borderId="25" xfId="0" applyFont="1" applyBorder="1"/>
    <xf numFmtId="1" fontId="12" fillId="0" borderId="0" xfId="0" applyNumberFormat="1" applyFont="1"/>
    <xf numFmtId="1" fontId="0" fillId="0" borderId="21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27" xfId="0" applyNumberFormat="1" applyBorder="1" applyAlignment="1">
      <alignment horizontal="right"/>
    </xf>
    <xf numFmtId="0" fontId="8" fillId="0" borderId="22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8" fillId="0" borderId="26" xfId="0" applyFont="1" applyBorder="1" applyProtection="1">
      <protection locked="0"/>
    </xf>
    <xf numFmtId="0" fontId="4" fillId="0" borderId="1" xfId="0" applyFont="1" applyBorder="1"/>
    <xf numFmtId="0" fontId="0" fillId="0" borderId="3" xfId="0" applyBorder="1"/>
    <xf numFmtId="0" fontId="0" fillId="0" borderId="2" xfId="0" applyBorder="1"/>
    <xf numFmtId="0" fontId="1" fillId="0" borderId="20" xfId="0" applyFont="1" applyBorder="1"/>
    <xf numFmtId="0" fontId="0" fillId="0" borderId="23" xfId="0" applyBorder="1"/>
    <xf numFmtId="0" fontId="0" fillId="0" borderId="28" xfId="0" applyBorder="1"/>
    <xf numFmtId="0" fontId="1" fillId="0" borderId="18" xfId="0" applyFont="1" applyBorder="1"/>
    <xf numFmtId="0" fontId="1" fillId="0" borderId="19" xfId="0" applyFont="1" applyBorder="1"/>
    <xf numFmtId="0" fontId="0" fillId="0" borderId="24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2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5" fillId="0" borderId="0" xfId="0" applyFont="1"/>
    <xf numFmtId="0" fontId="0" fillId="0" borderId="0" xfId="0"/>
    <xf numFmtId="1" fontId="0" fillId="0" borderId="21" xfId="0" applyNumberFormat="1" applyBorder="1"/>
    <xf numFmtId="1" fontId="0" fillId="0" borderId="13" xfId="0" applyNumberFormat="1" applyBorder="1"/>
    <xf numFmtId="1" fontId="0" fillId="0" borderId="27" xfId="0" applyNumberFormat="1" applyBorder="1"/>
    <xf numFmtId="0" fontId="8" fillId="0" borderId="0" xfId="0" applyFont="1" applyProtection="1">
      <protection hidden="1"/>
    </xf>
  </cellXfs>
  <cellStyles count="1">
    <cellStyle name="Normal" xfId="0" builtinId="0"/>
  </cellStyles>
  <dxfs count="34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auto="1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L$12" lockText="1" noThreeD="1"/>
</file>

<file path=xl/ctrlProps/ctrlProp2.xml><?xml version="1.0" encoding="utf-8"?>
<formControlPr xmlns="http://schemas.microsoft.com/office/spreadsheetml/2009/9/main" objectType="CheckBox" fmlaLink="$L$13" lockText="1" noThreeD="1"/>
</file>

<file path=xl/ctrlProps/ctrlProp3.xml><?xml version="1.0" encoding="utf-8"?>
<formControlPr xmlns="http://schemas.microsoft.com/office/spreadsheetml/2009/9/main" objectType="CheckBox" fmlaLink="$L$14" lockText="1" noThreeD="1"/>
</file>

<file path=xl/ctrlProps/ctrlProp4.xml><?xml version="1.0" encoding="utf-8"?>
<formControlPr xmlns="http://schemas.microsoft.com/office/spreadsheetml/2009/9/main" objectType="CheckBox" fmlaLink="$L$12" lockText="1" noThreeD="1"/>
</file>

<file path=xl/ctrlProps/ctrlProp5.xml><?xml version="1.0" encoding="utf-8"?>
<formControlPr xmlns="http://schemas.microsoft.com/office/spreadsheetml/2009/9/main" objectType="CheckBox" fmlaLink="$L$13" lockText="1" noThreeD="1"/>
</file>

<file path=xl/ctrlProps/ctrlProp6.xml><?xml version="1.0" encoding="utf-8"?>
<formControlPr xmlns="http://schemas.microsoft.com/office/spreadsheetml/2009/9/main" objectType="CheckBox" checked="Checked" fmlaLink="$L$1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1041400</xdr:colOff>
          <xdr:row>15</xdr:row>
          <xdr:rowOff>139700</xdr:rowOff>
        </xdr:from>
        <xdr:to>
          <xdr:col>2</xdr:col>
          <xdr:colOff>88900</xdr:colOff>
          <xdr:row>17</xdr:row>
          <xdr:rowOff>25400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TW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15</xdr:row>
          <xdr:rowOff>114300</xdr:rowOff>
        </xdr:from>
        <xdr:to>
          <xdr:col>4</xdr:col>
          <xdr:colOff>279400</xdr:colOff>
          <xdr:row>17</xdr:row>
          <xdr:rowOff>63500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TW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139700</xdr:rowOff>
        </xdr:from>
        <xdr:to>
          <xdr:col>7</xdr:col>
          <xdr:colOff>304800</xdr:colOff>
          <xdr:row>17</xdr:row>
          <xdr:rowOff>25400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TW</a:t>
              </a:r>
            </a:p>
          </xdr:txBody>
        </xdr:sp>
        <xdr:clientData/>
      </xdr:twoCellAnchor>
    </mc:Choice>
    <mc:Fallback/>
  </mc:AlternateContent>
  <xdr:twoCellAnchor editAs="oneCell">
    <xdr:from>
      <xdr:col>6</xdr:col>
      <xdr:colOff>200025</xdr:colOff>
      <xdr:row>0</xdr:row>
      <xdr:rowOff>9525</xdr:rowOff>
    </xdr:from>
    <xdr:to>
      <xdr:col>9</xdr:col>
      <xdr:colOff>562928</xdr:colOff>
      <xdr:row>0</xdr:row>
      <xdr:rowOff>355283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9525"/>
          <a:ext cx="1905953" cy="345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15</xdr:row>
          <xdr:rowOff>139700</xdr:rowOff>
        </xdr:from>
        <xdr:to>
          <xdr:col>2</xdr:col>
          <xdr:colOff>76200</xdr:colOff>
          <xdr:row>17</xdr:row>
          <xdr:rowOff>25400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TW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15</xdr:row>
          <xdr:rowOff>114300</xdr:rowOff>
        </xdr:from>
        <xdr:to>
          <xdr:col>4</xdr:col>
          <xdr:colOff>279400</xdr:colOff>
          <xdr:row>17</xdr:row>
          <xdr:rowOff>63500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TW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139700</xdr:rowOff>
        </xdr:from>
        <xdr:to>
          <xdr:col>7</xdr:col>
          <xdr:colOff>304800</xdr:colOff>
          <xdr:row>17</xdr:row>
          <xdr:rowOff>25400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TW</a:t>
              </a:r>
            </a:p>
          </xdr:txBody>
        </xdr:sp>
        <xdr:clientData/>
      </xdr:twoCellAnchor>
    </mc:Choice>
    <mc:Fallback/>
  </mc:AlternateContent>
  <xdr:twoCellAnchor editAs="oneCell">
    <xdr:from>
      <xdr:col>6</xdr:col>
      <xdr:colOff>219075</xdr:colOff>
      <xdr:row>0</xdr:row>
      <xdr:rowOff>28575</xdr:rowOff>
    </xdr:from>
    <xdr:to>
      <xdr:col>10</xdr:col>
      <xdr:colOff>953</xdr:colOff>
      <xdr:row>0</xdr:row>
      <xdr:rowOff>374333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28575"/>
          <a:ext cx="1905953" cy="345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L114"/>
  <sheetViews>
    <sheetView tabSelected="1" topLeftCell="E5" zoomScale="130" zoomScaleNormal="130" workbookViewId="0">
      <selection activeCell="I36" sqref="I36"/>
    </sheetView>
  </sheetViews>
  <sheetFormatPr baseColWidth="10" defaultColWidth="8.6640625" defaultRowHeight="15"/>
  <cols>
    <col min="1" max="1" width="15.6640625" customWidth="1"/>
    <col min="2" max="2" width="5.6640625" customWidth="1"/>
    <col min="3" max="4" width="8.6640625" customWidth="1"/>
    <col min="5" max="5" width="5.6640625" customWidth="1"/>
    <col min="6" max="7" width="8.6640625" customWidth="1"/>
    <col min="8" max="8" width="5.6640625" customWidth="1"/>
    <col min="9" max="10" width="8.6640625" customWidth="1"/>
    <col min="12" max="12" width="12" bestFit="1" customWidth="1"/>
  </cols>
  <sheetData>
    <row r="1" spans="1:12" ht="30" customHeight="1" thickBot="1">
      <c r="A1" s="68" t="s">
        <v>34</v>
      </c>
      <c r="B1" s="69"/>
      <c r="C1" s="69"/>
      <c r="D1" s="69"/>
      <c r="E1" s="69"/>
      <c r="F1" s="69"/>
      <c r="G1" s="69"/>
      <c r="H1" s="69"/>
      <c r="I1" s="69"/>
      <c r="J1" s="70"/>
      <c r="K1" s="47"/>
      <c r="L1" s="47"/>
    </row>
    <row r="2" spans="1:12" ht="14" customHeight="1" thickBot="1">
      <c r="A2" s="35" t="s">
        <v>0</v>
      </c>
      <c r="B2" s="36"/>
      <c r="C2" s="71"/>
      <c r="D2" s="72"/>
      <c r="E2" s="37"/>
      <c r="F2" s="71"/>
      <c r="G2" s="72"/>
      <c r="H2" s="37"/>
      <c r="I2" s="71"/>
      <c r="J2" s="73"/>
      <c r="K2" s="47"/>
      <c r="L2" s="47"/>
    </row>
    <row r="3" spans="1:12" ht="14" customHeight="1" thickBot="1">
      <c r="A3" s="74"/>
      <c r="B3" s="75"/>
      <c r="C3" s="76"/>
      <c r="D3" s="77"/>
      <c r="E3" s="38"/>
      <c r="F3" s="78"/>
      <c r="G3" s="77"/>
      <c r="H3" s="38"/>
      <c r="I3" s="79"/>
      <c r="J3" s="80"/>
      <c r="K3" s="47"/>
      <c r="L3" s="47"/>
    </row>
    <row r="4" spans="1:12" ht="14" customHeight="1">
      <c r="A4" s="39" t="s">
        <v>5</v>
      </c>
      <c r="B4" s="40"/>
      <c r="C4" s="41"/>
      <c r="D4" s="42"/>
      <c r="E4" s="38"/>
      <c r="F4" s="41"/>
      <c r="G4" s="42"/>
      <c r="H4" s="38"/>
      <c r="I4" s="41"/>
      <c r="J4" s="43"/>
      <c r="K4" s="47"/>
      <c r="L4" s="47"/>
    </row>
    <row r="5" spans="1:12" ht="14" customHeight="1">
      <c r="A5" s="44" t="s">
        <v>6</v>
      </c>
      <c r="B5" s="38"/>
      <c r="C5" s="79"/>
      <c r="D5" s="77"/>
      <c r="E5" s="38"/>
      <c r="F5" s="79"/>
      <c r="G5" s="77"/>
      <c r="H5" s="38"/>
      <c r="I5" s="79"/>
      <c r="J5" s="80"/>
      <c r="K5" s="47"/>
      <c r="L5" s="47"/>
    </row>
    <row r="6" spans="1:12" ht="14" customHeight="1">
      <c r="A6" s="44" t="s">
        <v>0</v>
      </c>
      <c r="B6" s="38"/>
      <c r="C6" s="81"/>
      <c r="D6" s="77"/>
      <c r="E6" s="38"/>
      <c r="F6" s="79"/>
      <c r="G6" s="77"/>
      <c r="H6" s="38"/>
      <c r="I6" s="81"/>
      <c r="J6" s="80"/>
      <c r="K6" s="47"/>
      <c r="L6" s="47"/>
    </row>
    <row r="7" spans="1:12" ht="14" customHeight="1">
      <c r="A7" s="44" t="s">
        <v>7</v>
      </c>
      <c r="B7" s="38"/>
      <c r="C7" s="79"/>
      <c r="D7" s="77"/>
      <c r="E7" s="38"/>
      <c r="F7" s="79"/>
      <c r="G7" s="77"/>
      <c r="H7" s="38"/>
      <c r="I7" s="79"/>
      <c r="J7" s="80"/>
      <c r="K7" s="47"/>
      <c r="L7" s="47"/>
    </row>
    <row r="8" spans="1:12" ht="14" customHeight="1">
      <c r="A8" s="44" t="s">
        <v>8</v>
      </c>
      <c r="B8" s="38"/>
      <c r="C8" s="79"/>
      <c r="D8" s="77"/>
      <c r="E8" s="38"/>
      <c r="F8" s="79"/>
      <c r="G8" s="77"/>
      <c r="H8" s="38"/>
      <c r="I8" s="79"/>
      <c r="J8" s="80"/>
      <c r="K8" s="47"/>
      <c r="L8" s="47"/>
    </row>
    <row r="9" spans="1:12" ht="14" customHeight="1">
      <c r="A9" s="44" t="s">
        <v>9</v>
      </c>
      <c r="B9" s="38"/>
      <c r="C9" s="79"/>
      <c r="D9" s="77"/>
      <c r="E9" s="38"/>
      <c r="F9" s="79"/>
      <c r="G9" s="77"/>
      <c r="H9" s="38"/>
      <c r="I9" s="79"/>
      <c r="J9" s="80"/>
      <c r="K9" s="47"/>
      <c r="L9" s="47"/>
    </row>
    <row r="10" spans="1:12" ht="14" customHeight="1" thickBot="1">
      <c r="A10" s="45" t="s">
        <v>10</v>
      </c>
      <c r="B10" s="46"/>
      <c r="C10" s="82">
        <f>((1013-C9)*27)+C14</f>
        <v>27351</v>
      </c>
      <c r="D10" s="83"/>
      <c r="E10" s="46"/>
      <c r="F10" s="82">
        <f>((1013-F9)*27)+F14</f>
        <v>27351</v>
      </c>
      <c r="G10" s="83"/>
      <c r="H10" s="46"/>
      <c r="I10" s="82">
        <f>((1013-I9)*27)+I14</f>
        <v>27351</v>
      </c>
      <c r="J10" s="83"/>
      <c r="K10" s="47"/>
      <c r="L10" s="47"/>
    </row>
    <row r="11" spans="1:12" ht="4.25" customHeight="1" thickBot="1">
      <c r="A11" s="47"/>
      <c r="B11" s="47"/>
      <c r="C11" s="69"/>
      <c r="D11" s="69"/>
      <c r="E11" s="47"/>
      <c r="F11" s="47"/>
      <c r="G11" s="47"/>
      <c r="H11" s="47"/>
      <c r="I11" s="47"/>
      <c r="J11" s="47"/>
      <c r="K11" s="47"/>
      <c r="L11" s="47"/>
    </row>
    <row r="12" spans="1:12" ht="14" customHeight="1">
      <c r="A12" s="48" t="s">
        <v>11</v>
      </c>
      <c r="B12" s="37"/>
      <c r="C12" s="71" t="s">
        <v>2</v>
      </c>
      <c r="D12" s="72"/>
      <c r="E12" s="37"/>
      <c r="F12" s="71" t="s">
        <v>3</v>
      </c>
      <c r="G12" s="72"/>
      <c r="H12" s="37"/>
      <c r="I12" s="71" t="s">
        <v>4</v>
      </c>
      <c r="J12" s="73"/>
      <c r="K12" s="47"/>
      <c r="L12" s="114" t="b">
        <f>IF(C49 &lt; 0, TRUE, FALSE)</f>
        <v>0</v>
      </c>
    </row>
    <row r="13" spans="1:12" ht="14" customHeight="1">
      <c r="A13" s="44" t="s">
        <v>12</v>
      </c>
      <c r="B13" s="38"/>
      <c r="C13" s="79"/>
      <c r="D13" s="77"/>
      <c r="E13" s="38"/>
      <c r="F13" s="79"/>
      <c r="G13" s="77"/>
      <c r="H13" s="38"/>
      <c r="I13" s="79"/>
      <c r="J13" s="80"/>
      <c r="K13" s="47"/>
      <c r="L13" s="114" t="b">
        <f>IF(F49 &lt; 0, TRUE, FALSE)</f>
        <v>0</v>
      </c>
    </row>
    <row r="14" spans="1:12" ht="14" customHeight="1">
      <c r="A14" s="44" t="s">
        <v>13</v>
      </c>
      <c r="B14" s="38"/>
      <c r="C14" s="79"/>
      <c r="D14" s="77"/>
      <c r="E14" s="38"/>
      <c r="F14" s="79"/>
      <c r="G14" s="77"/>
      <c r="H14" s="38"/>
      <c r="I14" s="79"/>
      <c r="J14" s="80"/>
      <c r="K14" s="47"/>
      <c r="L14" s="114" t="b">
        <f>IF(I49 &lt; 0, TRUE, FALSE)</f>
        <v>0</v>
      </c>
    </row>
    <row r="15" spans="1:12" ht="14" customHeight="1">
      <c r="A15" s="44" t="s">
        <v>14</v>
      </c>
      <c r="B15" s="38"/>
      <c r="C15" s="79"/>
      <c r="D15" s="77"/>
      <c r="E15" s="38"/>
      <c r="F15" s="79"/>
      <c r="G15" s="77"/>
      <c r="H15" s="38"/>
      <c r="I15" s="79"/>
      <c r="J15" s="80"/>
      <c r="K15" s="47"/>
      <c r="L15" s="47"/>
    </row>
    <row r="16" spans="1:12" ht="14" customHeight="1">
      <c r="A16" s="44" t="s">
        <v>15</v>
      </c>
      <c r="B16" s="38"/>
      <c r="C16" s="79"/>
      <c r="D16" s="77"/>
      <c r="E16" s="38"/>
      <c r="F16" s="79"/>
      <c r="G16" s="77"/>
      <c r="H16" s="38"/>
      <c r="I16" s="79"/>
      <c r="J16" s="80"/>
      <c r="K16" s="47"/>
      <c r="L16" s="47"/>
    </row>
    <row r="17" spans="1:12" ht="14" customHeight="1">
      <c r="A17" s="44" t="s">
        <v>33</v>
      </c>
      <c r="B17" s="41"/>
      <c r="C17" s="85">
        <f>ROUND(C49,0)</f>
        <v>0</v>
      </c>
      <c r="D17" s="86"/>
      <c r="E17" s="41"/>
      <c r="F17" s="85">
        <f>ROUND(F49,0)</f>
        <v>0</v>
      </c>
      <c r="G17" s="86"/>
      <c r="H17" s="41"/>
      <c r="I17" s="85">
        <f>ROUND(I49,0)</f>
        <v>0</v>
      </c>
      <c r="J17" s="87"/>
      <c r="K17" s="47"/>
      <c r="L17" s="47"/>
    </row>
    <row r="18" spans="1:12" ht="14" customHeight="1">
      <c r="A18" s="44" t="s">
        <v>16</v>
      </c>
      <c r="B18" s="38"/>
      <c r="C18" s="79"/>
      <c r="D18" s="77"/>
      <c r="E18" s="38"/>
      <c r="F18" s="79"/>
      <c r="G18" s="77"/>
      <c r="H18" s="38"/>
      <c r="I18" s="79"/>
      <c r="J18" s="80"/>
      <c r="K18" s="47"/>
      <c r="L18" s="47"/>
    </row>
    <row r="19" spans="1:12" ht="14" customHeight="1">
      <c r="A19" s="44" t="s">
        <v>17</v>
      </c>
      <c r="B19" s="38"/>
      <c r="C19" s="79"/>
      <c r="D19" s="77"/>
      <c r="E19" s="38"/>
      <c r="F19" s="79"/>
      <c r="G19" s="77"/>
      <c r="H19" s="38"/>
      <c r="I19" s="79"/>
      <c r="J19" s="80"/>
      <c r="K19" s="47"/>
      <c r="L19" s="47"/>
    </row>
    <row r="20" spans="1:12" ht="14" customHeight="1">
      <c r="A20" s="44" t="s">
        <v>18</v>
      </c>
      <c r="B20" s="38"/>
      <c r="C20" s="79"/>
      <c r="D20" s="77"/>
      <c r="E20" s="38"/>
      <c r="F20" s="79"/>
      <c r="G20" s="77"/>
      <c r="H20" s="38"/>
      <c r="I20" s="79"/>
      <c r="J20" s="80"/>
      <c r="K20" s="47"/>
      <c r="L20" s="47"/>
    </row>
    <row r="21" spans="1:12" ht="14" customHeight="1" thickBot="1">
      <c r="A21" s="45" t="s">
        <v>19</v>
      </c>
      <c r="B21" s="46"/>
      <c r="C21" s="88"/>
      <c r="D21" s="89"/>
      <c r="E21" s="46"/>
      <c r="F21" s="88"/>
      <c r="G21" s="89"/>
      <c r="H21" s="46"/>
      <c r="I21" s="88"/>
      <c r="J21" s="90"/>
      <c r="K21" s="47"/>
      <c r="L21" s="47"/>
    </row>
    <row r="22" spans="1:12" ht="4.25" customHeight="1" thickBo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2" ht="14" customHeight="1">
      <c r="A23" s="48" t="s">
        <v>20</v>
      </c>
      <c r="B23" s="37" t="s">
        <v>30</v>
      </c>
      <c r="C23" s="37" t="s">
        <v>31</v>
      </c>
      <c r="D23" s="37" t="s">
        <v>32</v>
      </c>
      <c r="E23" s="37" t="s">
        <v>30</v>
      </c>
      <c r="F23" s="37" t="s">
        <v>31</v>
      </c>
      <c r="G23" s="37" t="s">
        <v>32</v>
      </c>
      <c r="H23" s="37" t="s">
        <v>30</v>
      </c>
      <c r="I23" s="49" t="s">
        <v>31</v>
      </c>
      <c r="J23" s="50" t="s">
        <v>32</v>
      </c>
      <c r="K23" s="47"/>
      <c r="L23" s="47"/>
    </row>
    <row r="24" spans="1:12" ht="14" customHeight="1">
      <c r="A24" s="44" t="s">
        <v>21</v>
      </c>
      <c r="B24" s="51"/>
      <c r="C24" s="52"/>
      <c r="D24" s="52"/>
      <c r="E24" s="51"/>
      <c r="F24" s="52"/>
      <c r="G24" s="52"/>
      <c r="H24" s="51"/>
      <c r="I24" s="53"/>
      <c r="J24" s="54"/>
      <c r="K24" s="47"/>
      <c r="L24" s="47"/>
    </row>
    <row r="25" spans="1:12" ht="14" customHeight="1">
      <c r="A25" s="44" t="s">
        <v>5</v>
      </c>
      <c r="B25" s="55">
        <f>IF(L12=TRUE,C49*(10/3),C49*(10/14))</f>
        <v>0</v>
      </c>
      <c r="C25" s="55">
        <f>(C24/100)*B25</f>
        <v>0</v>
      </c>
      <c r="D25" s="55">
        <f>(D24/100)*B25</f>
        <v>0</v>
      </c>
      <c r="E25" s="55">
        <f>IF(L13=TRUE,F49*(10/3),F49*(10/14))</f>
        <v>0</v>
      </c>
      <c r="F25" s="55">
        <f>(F24/100)*E25</f>
        <v>0</v>
      </c>
      <c r="G25" s="55">
        <f>(G24/100)*E25</f>
        <v>0</v>
      </c>
      <c r="H25" s="55">
        <f>IF(L14=TRUE,I49*(10/3),I49*(10/14))</f>
        <v>0</v>
      </c>
      <c r="I25" s="56">
        <f>(I24/100)*H25</f>
        <v>0</v>
      </c>
      <c r="J25" s="57">
        <f>(J24/100)*H25</f>
        <v>0</v>
      </c>
      <c r="K25" s="47"/>
      <c r="L25" s="47"/>
    </row>
    <row r="26" spans="1:12" ht="14" customHeight="1">
      <c r="A26" s="44" t="s">
        <v>22</v>
      </c>
      <c r="B26" s="51"/>
      <c r="C26" s="55">
        <f>C24-C25</f>
        <v>0</v>
      </c>
      <c r="D26" s="55">
        <f>D24-D25</f>
        <v>0</v>
      </c>
      <c r="E26" s="51"/>
      <c r="F26" s="55">
        <f>F24-F25</f>
        <v>0</v>
      </c>
      <c r="G26" s="55">
        <f>G24-G25</f>
        <v>0</v>
      </c>
      <c r="H26" s="51"/>
      <c r="I26" s="56">
        <f>I24-I25</f>
        <v>0</v>
      </c>
      <c r="J26" s="57">
        <f>J24-J25</f>
        <v>0</v>
      </c>
      <c r="K26" s="47"/>
      <c r="L26" s="47"/>
    </row>
    <row r="27" spans="1:12" ht="14" customHeight="1">
      <c r="A27" s="44" t="s">
        <v>23</v>
      </c>
      <c r="B27" s="52"/>
      <c r="C27" s="55">
        <f>(C24/100)*B27</f>
        <v>0</v>
      </c>
      <c r="D27" s="55">
        <f>(D24/100)*B27</f>
        <v>0</v>
      </c>
      <c r="E27" s="52"/>
      <c r="F27" s="55">
        <f>(F24/100)*E27</f>
        <v>0</v>
      </c>
      <c r="G27" s="55">
        <f>(G24/100)*E27</f>
        <v>0</v>
      </c>
      <c r="H27" s="52"/>
      <c r="I27" s="56">
        <f>(I24/100)*H27</f>
        <v>0</v>
      </c>
      <c r="J27" s="57">
        <f>(J24/100)*H27</f>
        <v>0</v>
      </c>
      <c r="K27" s="47"/>
      <c r="L27" s="47"/>
    </row>
    <row r="28" spans="1:12" ht="14" customHeight="1">
      <c r="A28" s="44" t="s">
        <v>24</v>
      </c>
      <c r="B28" s="52"/>
      <c r="C28" s="55">
        <f>(C24/100)*B28</f>
        <v>0</v>
      </c>
      <c r="D28" s="55">
        <f>(D24/100)*B28</f>
        <v>0</v>
      </c>
      <c r="E28" s="52"/>
      <c r="F28" s="55">
        <f>(F24/100)*E28</f>
        <v>0</v>
      </c>
      <c r="G28" s="55">
        <f>(G24/100)*E28</f>
        <v>0</v>
      </c>
      <c r="H28" s="52"/>
      <c r="I28" s="56">
        <f>(I24/100)*H28</f>
        <v>0</v>
      </c>
      <c r="J28" s="57">
        <f>(J24/100)*H28</f>
        <v>0</v>
      </c>
      <c r="K28" s="47"/>
      <c r="L28" s="47"/>
    </row>
    <row r="29" spans="1:12" ht="14" customHeight="1">
      <c r="A29" s="44" t="s">
        <v>16</v>
      </c>
      <c r="B29" s="52"/>
      <c r="C29" s="55">
        <f>(C24/100)*B29</f>
        <v>0</v>
      </c>
      <c r="D29" s="55">
        <f>(D24/100)*B29</f>
        <v>0</v>
      </c>
      <c r="E29" s="52"/>
      <c r="F29" s="55">
        <f>(F24/100)*E29</f>
        <v>0</v>
      </c>
      <c r="G29" s="55">
        <f>(G24/100)*E29</f>
        <v>0</v>
      </c>
      <c r="H29" s="52"/>
      <c r="I29" s="56">
        <f>(I24/100)*H29</f>
        <v>0</v>
      </c>
      <c r="J29" s="57">
        <f>(J24/100)*H29</f>
        <v>0</v>
      </c>
      <c r="K29" s="47"/>
      <c r="L29" s="47"/>
    </row>
    <row r="30" spans="1:12" ht="14" customHeight="1" thickBot="1">
      <c r="A30" s="45" t="s">
        <v>27</v>
      </c>
      <c r="B30" s="58"/>
      <c r="C30" s="59">
        <f>SUM(C26:C29)</f>
        <v>0</v>
      </c>
      <c r="D30" s="59">
        <f>SUM(D26:D29)</f>
        <v>0</v>
      </c>
      <c r="E30" s="58"/>
      <c r="F30" s="59">
        <f>SUM(F26:F29)</f>
        <v>0</v>
      </c>
      <c r="G30" s="59">
        <f>SUM(G26:G29)</f>
        <v>0</v>
      </c>
      <c r="H30" s="58"/>
      <c r="I30" s="60">
        <f>SUM(I26:I29)</f>
        <v>0</v>
      </c>
      <c r="J30" s="66">
        <f>SUM(J26:J29)</f>
        <v>0</v>
      </c>
      <c r="K30" s="47"/>
      <c r="L30" s="47"/>
    </row>
    <row r="31" spans="1:12" ht="4.25" customHeight="1" thickBot="1">
      <c r="A31" s="47"/>
      <c r="B31" s="61"/>
      <c r="C31" s="61"/>
      <c r="D31" s="61"/>
      <c r="E31" s="61"/>
      <c r="F31" s="61"/>
      <c r="G31" s="61"/>
      <c r="H31" s="61"/>
      <c r="I31" s="62"/>
      <c r="J31" s="61"/>
      <c r="K31" s="47"/>
      <c r="L31" s="47"/>
    </row>
    <row r="32" spans="1:12" ht="14" customHeight="1">
      <c r="A32" s="48" t="s">
        <v>28</v>
      </c>
      <c r="B32" s="63" t="s">
        <v>30</v>
      </c>
      <c r="C32" s="63" t="s">
        <v>31</v>
      </c>
      <c r="D32" s="63" t="s">
        <v>32</v>
      </c>
      <c r="E32" s="63" t="s">
        <v>30</v>
      </c>
      <c r="F32" s="63" t="s">
        <v>31</v>
      </c>
      <c r="G32" s="63" t="s">
        <v>32</v>
      </c>
      <c r="H32" s="63" t="s">
        <v>30</v>
      </c>
      <c r="I32" s="64" t="s">
        <v>31</v>
      </c>
      <c r="J32" s="65" t="s">
        <v>32</v>
      </c>
      <c r="K32" s="47"/>
      <c r="L32" s="47"/>
    </row>
    <row r="33" spans="1:12" ht="14" customHeight="1">
      <c r="A33" s="44" t="s">
        <v>21</v>
      </c>
      <c r="B33" s="51"/>
      <c r="C33" s="52"/>
      <c r="D33" s="52"/>
      <c r="E33" s="51"/>
      <c r="F33" s="52"/>
      <c r="G33" s="52"/>
      <c r="H33" s="51"/>
      <c r="I33" s="53"/>
      <c r="J33" s="54"/>
      <c r="K33" s="47"/>
      <c r="L33" s="47"/>
    </row>
    <row r="34" spans="1:12" ht="14" customHeight="1">
      <c r="A34" s="44" t="s">
        <v>5</v>
      </c>
      <c r="B34" s="55">
        <f>IF(L12=TRUE,C49*(10/3),C49*(10/14))</f>
        <v>0</v>
      </c>
      <c r="C34" s="55">
        <f>(C33/100)*B34</f>
        <v>0</v>
      </c>
      <c r="D34" s="55">
        <f>(D33/100)*B34</f>
        <v>0</v>
      </c>
      <c r="E34" s="55">
        <f>IF(L13=TRUE,F49*(10/3),F49*(10/14))</f>
        <v>0</v>
      </c>
      <c r="F34" s="55">
        <f>(F33/100)*E34</f>
        <v>0</v>
      </c>
      <c r="G34" s="55">
        <f>(G33/100)*E34</f>
        <v>0</v>
      </c>
      <c r="H34" s="55">
        <f>IF(L14=TRUE,I49*(10/3),I49*(10/14))</f>
        <v>0</v>
      </c>
      <c r="I34" s="56">
        <f>(I33/100)*H34</f>
        <v>0</v>
      </c>
      <c r="J34" s="57">
        <f>(J33/100)*H34</f>
        <v>0</v>
      </c>
      <c r="K34" s="47"/>
      <c r="L34" s="47"/>
    </row>
    <row r="35" spans="1:12" ht="14" customHeight="1">
      <c r="A35" s="44" t="s">
        <v>22</v>
      </c>
      <c r="B35" s="51"/>
      <c r="C35" s="55">
        <f>C33-C34</f>
        <v>0</v>
      </c>
      <c r="D35" s="55">
        <f>D33-D34</f>
        <v>0</v>
      </c>
      <c r="E35" s="51"/>
      <c r="F35" s="55">
        <f>F33-F34</f>
        <v>0</v>
      </c>
      <c r="G35" s="55">
        <f>G33-G34</f>
        <v>0</v>
      </c>
      <c r="H35" s="51"/>
      <c r="I35" s="56">
        <f>I33-I34</f>
        <v>0</v>
      </c>
      <c r="J35" s="57">
        <f>J33-J34</f>
        <v>0</v>
      </c>
      <c r="K35" s="47"/>
      <c r="L35" s="47"/>
    </row>
    <row r="36" spans="1:12" ht="14" customHeight="1">
      <c r="A36" s="44" t="s">
        <v>23</v>
      </c>
      <c r="B36" s="52"/>
      <c r="C36" s="55">
        <f>(C33/100)*B36</f>
        <v>0</v>
      </c>
      <c r="D36" s="55">
        <f>(D33/100)*B36</f>
        <v>0</v>
      </c>
      <c r="E36" s="52"/>
      <c r="F36" s="55">
        <f>(F33/100)*E36</f>
        <v>0</v>
      </c>
      <c r="G36" s="55">
        <f>(G33/100)*E36</f>
        <v>0</v>
      </c>
      <c r="H36" s="52"/>
      <c r="I36" s="56"/>
      <c r="J36" s="57"/>
      <c r="K36" s="47"/>
      <c r="L36" s="47"/>
    </row>
    <row r="37" spans="1:12" ht="14" customHeight="1">
      <c r="A37" s="44" t="s">
        <v>24</v>
      </c>
      <c r="B37" s="52"/>
      <c r="C37" s="55">
        <f>(C33/100)*B37</f>
        <v>0</v>
      </c>
      <c r="D37" s="55">
        <f>(D33/100)*B37</f>
        <v>0</v>
      </c>
      <c r="E37" s="52"/>
      <c r="F37" s="55">
        <f>(F33/100)*E37</f>
        <v>0</v>
      </c>
      <c r="G37" s="55">
        <f>(G33/100)*E37</f>
        <v>0</v>
      </c>
      <c r="H37" s="52"/>
      <c r="I37" s="56"/>
      <c r="J37" s="57"/>
      <c r="K37" s="47"/>
      <c r="L37" s="47"/>
    </row>
    <row r="38" spans="1:12" ht="14" customHeight="1">
      <c r="A38" s="44" t="s">
        <v>16</v>
      </c>
      <c r="B38" s="52"/>
      <c r="C38" s="55">
        <f>(C33/100)*B38</f>
        <v>0</v>
      </c>
      <c r="D38" s="55">
        <f>(D33/100)*B38</f>
        <v>0</v>
      </c>
      <c r="E38" s="52"/>
      <c r="F38" s="55">
        <f>(F33/100)*E38</f>
        <v>0</v>
      </c>
      <c r="G38" s="55">
        <f>(G33/100)*E38</f>
        <v>0</v>
      </c>
      <c r="H38" s="52"/>
      <c r="I38" s="56"/>
      <c r="J38" s="57"/>
      <c r="K38" s="47"/>
      <c r="L38" s="47"/>
    </row>
    <row r="39" spans="1:12" ht="14" customHeight="1" thickBot="1">
      <c r="A39" s="45" t="s">
        <v>27</v>
      </c>
      <c r="B39" s="58"/>
      <c r="C39" s="59">
        <f>SUM(C35:C38)</f>
        <v>0</v>
      </c>
      <c r="D39" s="59">
        <f>SUM(D35:D38)</f>
        <v>0</v>
      </c>
      <c r="E39" s="58"/>
      <c r="F39" s="59">
        <f>SUM(F35:F38)</f>
        <v>0</v>
      </c>
      <c r="G39" s="59">
        <f>SUM(G35:G38)</f>
        <v>0</v>
      </c>
      <c r="H39" s="58"/>
      <c r="I39" s="60">
        <f>SUM(I35:I38)</f>
        <v>0</v>
      </c>
      <c r="J39" s="66">
        <f>SUM(J35:J38)</f>
        <v>0</v>
      </c>
      <c r="K39" s="47"/>
      <c r="L39" s="47"/>
    </row>
    <row r="40" spans="1:12" ht="4.25" customHeight="1" thickBot="1">
      <c r="A40" s="47"/>
      <c r="B40" s="61"/>
      <c r="C40" s="61"/>
      <c r="D40" s="61"/>
      <c r="E40" s="61"/>
      <c r="F40" s="61"/>
      <c r="G40" s="61"/>
      <c r="H40" s="61"/>
      <c r="I40" s="62"/>
      <c r="J40" s="61"/>
      <c r="K40" s="47"/>
      <c r="L40" s="47"/>
    </row>
    <row r="41" spans="1:12" ht="14" customHeight="1">
      <c r="A41" s="48" t="s">
        <v>29</v>
      </c>
      <c r="B41" s="63" t="s">
        <v>30</v>
      </c>
      <c r="C41" s="63" t="s">
        <v>31</v>
      </c>
      <c r="D41" s="63" t="s">
        <v>32</v>
      </c>
      <c r="E41" s="63" t="s">
        <v>30</v>
      </c>
      <c r="F41" s="63" t="s">
        <v>31</v>
      </c>
      <c r="G41" s="63" t="s">
        <v>32</v>
      </c>
      <c r="H41" s="63" t="s">
        <v>30</v>
      </c>
      <c r="I41" s="64" t="s">
        <v>31</v>
      </c>
      <c r="J41" s="65" t="s">
        <v>32</v>
      </c>
      <c r="K41" s="47"/>
      <c r="L41" s="47"/>
    </row>
    <row r="42" spans="1:12" ht="14" customHeight="1">
      <c r="A42" s="44" t="s">
        <v>21</v>
      </c>
      <c r="B42" s="51"/>
      <c r="C42" s="52"/>
      <c r="D42" s="52"/>
      <c r="E42" s="51"/>
      <c r="F42" s="52"/>
      <c r="G42" s="52"/>
      <c r="H42" s="51"/>
      <c r="I42" s="53"/>
      <c r="J42" s="54"/>
      <c r="K42" s="47"/>
      <c r="L42" s="47"/>
    </row>
    <row r="43" spans="1:12" ht="14" customHeight="1">
      <c r="A43" s="44" t="s">
        <v>5</v>
      </c>
      <c r="B43" s="55">
        <f>IF(L12=TRUE,C49*(10/3),C49*(10/14))</f>
        <v>0</v>
      </c>
      <c r="C43" s="55">
        <f>(C42/100)*B43</f>
        <v>0</v>
      </c>
      <c r="D43" s="55">
        <f>(D42/100)*B43</f>
        <v>0</v>
      </c>
      <c r="E43" s="55">
        <f>IF(L13=TRUE,F49*(10/3),F49*(10/14))</f>
        <v>0</v>
      </c>
      <c r="F43" s="55">
        <f>(F42/100)*E43</f>
        <v>0</v>
      </c>
      <c r="G43" s="55">
        <f>(G42/100)*E43</f>
        <v>0</v>
      </c>
      <c r="H43" s="55">
        <f>IF(L14=TRUE,I49*(10/3),I49*(10/14))</f>
        <v>0</v>
      </c>
      <c r="I43" s="56">
        <f>(I42/100)*H43</f>
        <v>0</v>
      </c>
      <c r="J43" s="57">
        <f>(J42/100)*H43</f>
        <v>0</v>
      </c>
      <c r="K43" s="47"/>
      <c r="L43" s="47"/>
    </row>
    <row r="44" spans="1:12" ht="14" customHeight="1">
      <c r="A44" s="44" t="s">
        <v>22</v>
      </c>
      <c r="B44" s="51"/>
      <c r="C44" s="55">
        <f>C42-C43</f>
        <v>0</v>
      </c>
      <c r="D44" s="55">
        <f>D42-D43</f>
        <v>0</v>
      </c>
      <c r="E44" s="51"/>
      <c r="F44" s="55">
        <f>F42-F43</f>
        <v>0</v>
      </c>
      <c r="G44" s="55">
        <f>G42-G43</f>
        <v>0</v>
      </c>
      <c r="H44" s="51"/>
      <c r="I44" s="56">
        <f>I42-I43</f>
        <v>0</v>
      </c>
      <c r="J44" s="57">
        <f>J42-J43</f>
        <v>0</v>
      </c>
      <c r="K44" s="47"/>
      <c r="L44" s="47"/>
    </row>
    <row r="45" spans="1:12" ht="14" customHeight="1">
      <c r="A45" s="44" t="s">
        <v>23</v>
      </c>
      <c r="B45" s="52"/>
      <c r="C45" s="55">
        <f>(C42/100)*B45</f>
        <v>0</v>
      </c>
      <c r="D45" s="55">
        <f>(D42/100)*B45</f>
        <v>0</v>
      </c>
      <c r="E45" s="52"/>
      <c r="F45" s="55">
        <f>(F42/100)*E45</f>
        <v>0</v>
      </c>
      <c r="G45" s="55">
        <f>(G42/100)*E45</f>
        <v>0</v>
      </c>
      <c r="H45" s="52"/>
      <c r="I45" s="56">
        <f>(I42/100)*H45</f>
        <v>0</v>
      </c>
      <c r="J45" s="57">
        <f>(J42/100)*H45</f>
        <v>0</v>
      </c>
      <c r="K45" s="47"/>
      <c r="L45" s="47"/>
    </row>
    <row r="46" spans="1:12" ht="14" customHeight="1">
      <c r="A46" s="44" t="s">
        <v>24</v>
      </c>
      <c r="B46" s="52"/>
      <c r="C46" s="55">
        <f>(C42/100)*B46</f>
        <v>0</v>
      </c>
      <c r="D46" s="55">
        <f>(D42/100)*B46</f>
        <v>0</v>
      </c>
      <c r="E46" s="52"/>
      <c r="F46" s="55">
        <f>(F42/100)*E46</f>
        <v>0</v>
      </c>
      <c r="G46" s="55">
        <f>(G42/100)*E46</f>
        <v>0</v>
      </c>
      <c r="H46" s="52"/>
      <c r="I46" s="56">
        <f>(I42/100)*H46</f>
        <v>0</v>
      </c>
      <c r="J46" s="57">
        <f>(J42/100)*H46</f>
        <v>0</v>
      </c>
      <c r="K46" s="47"/>
      <c r="L46" s="47"/>
    </row>
    <row r="47" spans="1:12" ht="14" customHeight="1">
      <c r="A47" s="44" t="s">
        <v>16</v>
      </c>
      <c r="B47" s="52"/>
      <c r="C47" s="55">
        <f>(C42/100)*B47</f>
        <v>0</v>
      </c>
      <c r="D47" s="55">
        <f>(D42/100)*B47</f>
        <v>0</v>
      </c>
      <c r="E47" s="52"/>
      <c r="F47" s="55">
        <f>(F42/100)*E47</f>
        <v>0</v>
      </c>
      <c r="G47" s="55">
        <f>(G42/100)*E47</f>
        <v>0</v>
      </c>
      <c r="H47" s="52"/>
      <c r="I47" s="56">
        <f>(I42/100)*H47</f>
        <v>0</v>
      </c>
      <c r="J47" s="57">
        <f>(J42/100)*H47</f>
        <v>0</v>
      </c>
      <c r="K47" s="47"/>
      <c r="L47" s="47"/>
    </row>
    <row r="48" spans="1:12" ht="14" customHeight="1" thickBot="1">
      <c r="A48" s="45" t="s">
        <v>27</v>
      </c>
      <c r="B48" s="58"/>
      <c r="C48" s="59">
        <f>SUM(C44:C47)</f>
        <v>0</v>
      </c>
      <c r="D48" s="59">
        <f>SUM(D44:D47)</f>
        <v>0</v>
      </c>
      <c r="E48" s="58"/>
      <c r="F48" s="59">
        <f>SUM(F44:F47)</f>
        <v>0</v>
      </c>
      <c r="G48" s="59">
        <f>SUM(G44:G47)</f>
        <v>0</v>
      </c>
      <c r="H48" s="58"/>
      <c r="I48" s="60">
        <f>SUM(I44:I47)</f>
        <v>0</v>
      </c>
      <c r="J48" s="66">
        <f>SUM(J44:J47)</f>
        <v>0</v>
      </c>
      <c r="K48" s="47"/>
      <c r="L48" s="47"/>
    </row>
    <row r="49" spans="1:12">
      <c r="A49" s="47"/>
      <c r="B49" s="47"/>
      <c r="C49" s="84">
        <f>D4*(COS(RADIANS(C4-C13)))</f>
        <v>0</v>
      </c>
      <c r="D49" s="84"/>
      <c r="E49" s="67"/>
      <c r="F49" s="84">
        <f>G4*(COS(RADIANS(F4-F13)))</f>
        <v>0</v>
      </c>
      <c r="G49" s="84"/>
      <c r="H49" s="67"/>
      <c r="I49" s="84">
        <f>J4*(COS(RADIANS(I4-I13)))</f>
        <v>0</v>
      </c>
      <c r="J49" s="84"/>
      <c r="K49" s="47"/>
      <c r="L49" s="47"/>
    </row>
    <row r="50" spans="1:12">
      <c r="A50" s="47"/>
      <c r="B50" s="47"/>
      <c r="C50" s="67"/>
      <c r="D50" s="67"/>
      <c r="E50" s="67"/>
      <c r="F50" s="67"/>
      <c r="G50" s="67"/>
      <c r="H50" s="67"/>
      <c r="I50" s="67"/>
      <c r="J50" s="67"/>
      <c r="K50" s="47"/>
      <c r="L50" s="47"/>
    </row>
    <row r="51" spans="1:1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</row>
    <row r="54" spans="1:1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1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</row>
    <row r="56" spans="1:1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</row>
    <row r="57" spans="1:1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</row>
    <row r="58" spans="1:1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</row>
    <row r="59" spans="1:1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</row>
    <row r="60" spans="1:1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</row>
    <row r="61" spans="1:1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</row>
    <row r="62" spans="1:1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  <row r="63" spans="1:1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</row>
    <row r="64" spans="1:1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65" spans="1:1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</row>
    <row r="66" spans="1:1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</row>
    <row r="68" spans="1:1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</row>
    <row r="70" spans="1:1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</row>
    <row r="71" spans="1:1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</row>
    <row r="72" spans="1:1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</row>
    <row r="73" spans="1:1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</row>
    <row r="74" spans="1:1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</row>
    <row r="75" spans="1:1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</row>
    <row r="76" spans="1:1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</row>
    <row r="77" spans="1:1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</row>
    <row r="78" spans="1:1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</row>
    <row r="79" spans="1:1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</row>
    <row r="80" spans="1:1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</row>
    <row r="81" spans="1:1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</row>
    <row r="82" spans="1:1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</row>
    <row r="83" spans="1:1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</row>
    <row r="84" spans="1:1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</row>
    <row r="85" spans="1:1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</row>
    <row r="86" spans="1:1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</row>
    <row r="87" spans="1:1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</row>
    <row r="88" spans="1:1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</row>
    <row r="89" spans="1:1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</row>
    <row r="90" spans="1:1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</row>
    <row r="91" spans="1:1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</row>
    <row r="92" spans="1:1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</row>
    <row r="93" spans="1:1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</row>
    <row r="94" spans="1:1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</row>
    <row r="95" spans="1:1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</row>
    <row r="96" spans="1:1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</row>
    <row r="97" spans="1:1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</row>
    <row r="98" spans="1:1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</row>
    <row r="99" spans="1:1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</row>
    <row r="100" spans="1:1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</row>
    <row r="101" spans="1:1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</row>
    <row r="102" spans="1:1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</row>
    <row r="103" spans="1:1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</row>
    <row r="104" spans="1:1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</row>
    <row r="105" spans="1:1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</row>
    <row r="106" spans="1:1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</row>
    <row r="107" spans="1:1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</row>
    <row r="108" spans="1:1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</row>
    <row r="109" spans="1:1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</row>
    <row r="110" spans="1:1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</row>
    <row r="111" spans="1:1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</row>
    <row r="112" spans="1: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</row>
    <row r="113" spans="1:1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</row>
    <row r="114" spans="1:1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</row>
  </sheetData>
  <sheetProtection selectLockedCells="1"/>
  <mergeCells count="60">
    <mergeCell ref="F20:G20"/>
    <mergeCell ref="I20:J20"/>
    <mergeCell ref="C21:D21"/>
    <mergeCell ref="F21:G21"/>
    <mergeCell ref="I21:J21"/>
    <mergeCell ref="C16:D16"/>
    <mergeCell ref="F16:G16"/>
    <mergeCell ref="I16:J16"/>
    <mergeCell ref="C49:D49"/>
    <mergeCell ref="F49:G49"/>
    <mergeCell ref="I49:J49"/>
    <mergeCell ref="C17:D17"/>
    <mergeCell ref="F17:G17"/>
    <mergeCell ref="I17:J17"/>
    <mergeCell ref="C18:D18"/>
    <mergeCell ref="F18:G18"/>
    <mergeCell ref="I18:J18"/>
    <mergeCell ref="C19:D19"/>
    <mergeCell ref="F19:G19"/>
    <mergeCell ref="I19:J19"/>
    <mergeCell ref="C20:D20"/>
    <mergeCell ref="C14:D14"/>
    <mergeCell ref="F14:G14"/>
    <mergeCell ref="I14:J14"/>
    <mergeCell ref="C15:D15"/>
    <mergeCell ref="F15:G15"/>
    <mergeCell ref="I15:J15"/>
    <mergeCell ref="C11:D11"/>
    <mergeCell ref="C12:D12"/>
    <mergeCell ref="F12:G12"/>
    <mergeCell ref="I12:J12"/>
    <mergeCell ref="C13:D13"/>
    <mergeCell ref="F13:G13"/>
    <mergeCell ref="I13:J13"/>
    <mergeCell ref="C9:D9"/>
    <mergeCell ref="F9:G9"/>
    <mergeCell ref="I9:J9"/>
    <mergeCell ref="C10:D10"/>
    <mergeCell ref="F10:G10"/>
    <mergeCell ref="I10:J10"/>
    <mergeCell ref="C7:D7"/>
    <mergeCell ref="F7:G7"/>
    <mergeCell ref="I7:J7"/>
    <mergeCell ref="C8:D8"/>
    <mergeCell ref="F8:G8"/>
    <mergeCell ref="I8:J8"/>
    <mergeCell ref="C5:D5"/>
    <mergeCell ref="F5:G5"/>
    <mergeCell ref="I5:J5"/>
    <mergeCell ref="C6:D6"/>
    <mergeCell ref="F6:G6"/>
    <mergeCell ref="I6:J6"/>
    <mergeCell ref="A1:J1"/>
    <mergeCell ref="C2:D2"/>
    <mergeCell ref="F2:G2"/>
    <mergeCell ref="I2:J2"/>
    <mergeCell ref="A3:B3"/>
    <mergeCell ref="C3:D3"/>
    <mergeCell ref="F3:G3"/>
    <mergeCell ref="I3:J3"/>
  </mergeCells>
  <phoneticPr fontId="6" type="noConversion"/>
  <conditionalFormatting sqref="C4 F4 I4">
    <cfRule type="cellIs" dxfId="33" priority="15" operator="greaterThan">
      <formula>360</formula>
    </cfRule>
  </conditionalFormatting>
  <conditionalFormatting sqref="C30">
    <cfRule type="cellIs" dxfId="32" priority="9" operator="greaterThan">
      <formula>$C$19</formula>
    </cfRule>
  </conditionalFormatting>
  <conditionalFormatting sqref="C10:D10 I10:J10 F10:G10">
    <cfRule type="cellIs" dxfId="31" priority="32" operator="equal">
      <formula>27351</formula>
    </cfRule>
  </conditionalFormatting>
  <conditionalFormatting sqref="C43:D43 F43:G43 I43:J43">
    <cfRule type="cellIs" dxfId="30" priority="29" operator="equal">
      <formula>0</formula>
    </cfRule>
    <cfRule type="cellIs" priority="30" operator="equal">
      <formula>0</formula>
    </cfRule>
  </conditionalFormatting>
  <conditionalFormatting sqref="C43:D48 F43:G48 I43:J48 I26:J30 F26:G30 C26:D30 I35:J39 F35:G39 C35:D39">
    <cfRule type="cellIs" dxfId="29" priority="31" operator="equal">
      <formula>0</formula>
    </cfRule>
  </conditionalFormatting>
  <conditionalFormatting sqref="D30">
    <cfRule type="cellIs" dxfId="28" priority="10" operator="greaterThan">
      <formula>$C$20</formula>
    </cfRule>
  </conditionalFormatting>
  <conditionalFormatting sqref="D39">
    <cfRule type="cellIs" dxfId="27" priority="6" operator="greaterThan">
      <formula>$C$21</formula>
    </cfRule>
  </conditionalFormatting>
  <conditionalFormatting sqref="D48">
    <cfRule type="cellIs" dxfId="26" priority="3" operator="greaterThan">
      <formula>$C$21</formula>
    </cfRule>
  </conditionalFormatting>
  <conditionalFormatting sqref="F30">
    <cfRule type="cellIs" dxfId="25" priority="11" operator="greaterThan">
      <formula>$F$19</formula>
    </cfRule>
  </conditionalFormatting>
  <conditionalFormatting sqref="G30">
    <cfRule type="cellIs" dxfId="24" priority="12" operator="greaterThan">
      <formula>$F$20</formula>
    </cfRule>
  </conditionalFormatting>
  <conditionalFormatting sqref="G39">
    <cfRule type="cellIs" dxfId="23" priority="7" operator="greaterThan">
      <formula>$F$21</formula>
    </cfRule>
  </conditionalFormatting>
  <conditionalFormatting sqref="G48">
    <cfRule type="cellIs" dxfId="22" priority="4" operator="greaterThan">
      <formula>$F$21</formula>
    </cfRule>
  </conditionalFormatting>
  <conditionalFormatting sqref="I30:J30">
    <cfRule type="cellIs" dxfId="21" priority="13" operator="greaterThan">
      <formula>$I$19</formula>
    </cfRule>
  </conditionalFormatting>
  <conditionalFormatting sqref="J39">
    <cfRule type="expression" dxfId="20" priority="8" stopIfTrue="1">
      <formula>GESTEP(J39,0.7*$I$21)</formula>
    </cfRule>
  </conditionalFormatting>
  <conditionalFormatting sqref="J48">
    <cfRule type="cellIs" dxfId="19" priority="5" operator="greaterThan">
      <formula>$I$21</formula>
    </cfRule>
  </conditionalFormatting>
  <conditionalFormatting sqref="L12:L14">
    <cfRule type="containsText" dxfId="18" priority="16" operator="containsText" text="WAAR">
      <formula>NOT(ISERROR(SEARCH("WAAR",L12)))</formula>
    </cfRule>
  </conditionalFormatting>
  <pageMargins left="0.7" right="0.7" top="0.75" bottom="0.75" header="0.3" footer="0.3"/>
  <pageSetup paperSize="9" scale="97" orientation="portrait" r:id="rId1"/>
  <colBreaks count="1" manualBreakCount="1">
    <brk id="10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0</xdr:col>
                    <xdr:colOff>1041400</xdr:colOff>
                    <xdr:row>15</xdr:row>
                    <xdr:rowOff>139700</xdr:rowOff>
                  </from>
                  <to>
                    <xdr:col>2</xdr:col>
                    <xdr:colOff>88900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4</xdr:col>
                    <xdr:colOff>12700</xdr:colOff>
                    <xdr:row>15</xdr:row>
                    <xdr:rowOff>114300</xdr:rowOff>
                  </from>
                  <to>
                    <xdr:col>4</xdr:col>
                    <xdr:colOff>279400</xdr:colOff>
                    <xdr:row>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139700</xdr:rowOff>
                  </from>
                  <to>
                    <xdr:col>7</xdr:col>
                    <xdr:colOff>304800</xdr:colOff>
                    <xdr:row>17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53"/>
  <sheetViews>
    <sheetView workbookViewId="0">
      <selection activeCell="L7" sqref="L7:O7"/>
    </sheetView>
  </sheetViews>
  <sheetFormatPr baseColWidth="10" defaultColWidth="8.6640625" defaultRowHeight="15"/>
  <cols>
    <col min="1" max="1" width="15.6640625" customWidth="1"/>
    <col min="2" max="2" width="5.6640625" customWidth="1"/>
    <col min="3" max="4" width="8.6640625" customWidth="1"/>
    <col min="5" max="5" width="5.6640625" customWidth="1"/>
    <col min="6" max="7" width="8.6640625" customWidth="1"/>
    <col min="8" max="8" width="5.6640625" customWidth="1"/>
    <col min="9" max="10" width="8.6640625" customWidth="1"/>
    <col min="12" max="12" width="12" bestFit="1" customWidth="1"/>
  </cols>
  <sheetData>
    <row r="1" spans="1:20" ht="30" customHeight="1" thickBot="1">
      <c r="A1" s="91" t="s">
        <v>34</v>
      </c>
      <c r="B1" s="92"/>
      <c r="C1" s="92"/>
      <c r="D1" s="92"/>
      <c r="E1" s="92"/>
      <c r="F1" s="92"/>
      <c r="G1" s="92"/>
      <c r="H1" s="92"/>
      <c r="I1" s="92"/>
      <c r="J1" s="93"/>
    </row>
    <row r="2" spans="1:20" ht="14" customHeight="1" thickBot="1">
      <c r="A2" s="7" t="s">
        <v>0</v>
      </c>
      <c r="B2" s="8"/>
      <c r="C2" s="94" t="s">
        <v>2</v>
      </c>
      <c r="D2" s="95"/>
      <c r="E2" s="3"/>
      <c r="F2" s="94" t="s">
        <v>3</v>
      </c>
      <c r="G2" s="95"/>
      <c r="H2" s="3"/>
      <c r="I2" s="94" t="s">
        <v>4</v>
      </c>
      <c r="J2" s="96"/>
    </row>
    <row r="3" spans="1:20" ht="14" customHeight="1" thickBot="1">
      <c r="A3" s="97" t="s">
        <v>1</v>
      </c>
      <c r="B3" s="98"/>
      <c r="C3" s="99"/>
      <c r="D3" s="100"/>
      <c r="E3" s="1"/>
      <c r="F3" s="101" t="s">
        <v>35</v>
      </c>
      <c r="G3" s="100"/>
      <c r="H3" s="1"/>
      <c r="I3" s="101" t="s">
        <v>41</v>
      </c>
      <c r="J3" s="102"/>
    </row>
    <row r="4" spans="1:20" ht="14" customHeight="1">
      <c r="A4" s="9" t="s">
        <v>5</v>
      </c>
      <c r="B4" s="10"/>
      <c r="C4" s="27"/>
      <c r="D4" s="28"/>
      <c r="E4" s="1"/>
      <c r="F4" s="27">
        <v>200</v>
      </c>
      <c r="G4" s="28">
        <v>10</v>
      </c>
      <c r="H4" s="1"/>
      <c r="I4" s="27">
        <v>100</v>
      </c>
      <c r="J4" s="29">
        <v>5</v>
      </c>
    </row>
    <row r="5" spans="1:20" ht="14" customHeight="1">
      <c r="A5" s="4" t="s">
        <v>6</v>
      </c>
      <c r="B5" s="1"/>
      <c r="C5" s="101"/>
      <c r="D5" s="100"/>
      <c r="E5" s="1"/>
      <c r="F5" s="101" t="s">
        <v>36</v>
      </c>
      <c r="G5" s="100"/>
      <c r="H5" s="1"/>
      <c r="I5" s="101" t="s">
        <v>36</v>
      </c>
      <c r="J5" s="102"/>
      <c r="L5" s="109" t="s">
        <v>44</v>
      </c>
      <c r="M5" s="110"/>
      <c r="N5" s="110"/>
      <c r="O5" s="110"/>
      <c r="P5" s="110"/>
      <c r="Q5" s="110"/>
      <c r="R5" s="110"/>
      <c r="S5" s="110"/>
      <c r="T5" s="110"/>
    </row>
    <row r="6" spans="1:20" ht="14" customHeight="1">
      <c r="A6" s="4" t="s">
        <v>0</v>
      </c>
      <c r="B6" s="1"/>
      <c r="C6" s="101"/>
      <c r="D6" s="100"/>
      <c r="E6" s="1"/>
      <c r="F6" s="101" t="s">
        <v>38</v>
      </c>
      <c r="G6" s="100"/>
      <c r="H6" s="1"/>
      <c r="I6" s="101" t="s">
        <v>42</v>
      </c>
      <c r="J6" s="102"/>
      <c r="L6" s="110"/>
      <c r="M6" s="110"/>
      <c r="N6" s="110"/>
      <c r="O6" s="110"/>
      <c r="P6" s="110"/>
      <c r="Q6" s="110"/>
      <c r="R6" s="110"/>
      <c r="S6" s="110"/>
      <c r="T6" s="110"/>
    </row>
    <row r="7" spans="1:20" ht="14" customHeight="1">
      <c r="A7" s="4" t="s">
        <v>7</v>
      </c>
      <c r="B7" s="1"/>
      <c r="C7" s="101"/>
      <c r="D7" s="100"/>
      <c r="E7" s="1"/>
      <c r="F7" s="101" t="s">
        <v>37</v>
      </c>
      <c r="G7" s="100"/>
      <c r="H7" s="1"/>
      <c r="I7" s="101" t="s">
        <v>43</v>
      </c>
      <c r="J7" s="102"/>
      <c r="L7" s="110"/>
      <c r="M7" s="110"/>
      <c r="N7" s="110"/>
      <c r="O7" s="110"/>
    </row>
    <row r="8" spans="1:20" ht="14" customHeight="1">
      <c r="A8" s="4" t="s">
        <v>8</v>
      </c>
      <c r="B8" s="1"/>
      <c r="C8" s="101"/>
      <c r="D8" s="100"/>
      <c r="E8" s="1"/>
      <c r="F8" s="101">
        <v>15</v>
      </c>
      <c r="G8" s="100"/>
      <c r="H8" s="1"/>
      <c r="I8" s="101">
        <v>18</v>
      </c>
      <c r="J8" s="102"/>
    </row>
    <row r="9" spans="1:20" ht="14" customHeight="1">
      <c r="A9" s="4" t="s">
        <v>9</v>
      </c>
      <c r="B9" s="1"/>
      <c r="C9" s="101"/>
      <c r="D9" s="100"/>
      <c r="E9" s="1"/>
      <c r="F9" s="101">
        <v>1009</v>
      </c>
      <c r="G9" s="100"/>
      <c r="H9" s="1"/>
      <c r="I9" s="101">
        <v>1012</v>
      </c>
      <c r="J9" s="102"/>
    </row>
    <row r="10" spans="1:20" ht="14" customHeight="1" thickBot="1">
      <c r="A10" s="5" t="s">
        <v>10</v>
      </c>
      <c r="B10" s="6"/>
      <c r="C10" s="103">
        <f>((1013-C9)*27)+C14</f>
        <v>27351</v>
      </c>
      <c r="D10" s="104"/>
      <c r="E10" s="6"/>
      <c r="F10" s="103">
        <f>((1013-F9)*27)+F14</f>
        <v>96</v>
      </c>
      <c r="G10" s="104"/>
      <c r="H10" s="6"/>
      <c r="I10" s="103">
        <f>((1013-I9)*27)+I14</f>
        <v>31</v>
      </c>
      <c r="J10" s="105"/>
    </row>
    <row r="11" spans="1:20" ht="4.25" customHeight="1" thickBot="1">
      <c r="C11" s="92"/>
      <c r="D11" s="92"/>
    </row>
    <row r="12" spans="1:20" ht="14" customHeight="1">
      <c r="A12" s="2" t="s">
        <v>11</v>
      </c>
      <c r="B12" s="3"/>
      <c r="C12" s="94" t="s">
        <v>2</v>
      </c>
      <c r="D12" s="95"/>
      <c r="E12" s="3"/>
      <c r="F12" s="94" t="s">
        <v>3</v>
      </c>
      <c r="G12" s="95"/>
      <c r="H12" s="3"/>
      <c r="I12" s="94" t="s">
        <v>4</v>
      </c>
      <c r="J12" s="96"/>
      <c r="L12" s="34" t="b">
        <v>0</v>
      </c>
    </row>
    <row r="13" spans="1:20" ht="14" customHeight="1">
      <c r="A13" s="4" t="s">
        <v>12</v>
      </c>
      <c r="B13" s="1"/>
      <c r="C13" s="101"/>
      <c r="D13" s="100"/>
      <c r="E13" s="1"/>
      <c r="F13" s="101">
        <v>230</v>
      </c>
      <c r="G13" s="100"/>
      <c r="H13" s="1"/>
      <c r="I13" s="101">
        <v>210</v>
      </c>
      <c r="J13" s="102"/>
      <c r="L13" s="34" t="b">
        <v>0</v>
      </c>
    </row>
    <row r="14" spans="1:20" ht="14" customHeight="1">
      <c r="A14" s="4" t="s">
        <v>13</v>
      </c>
      <c r="B14" s="1"/>
      <c r="C14" s="101"/>
      <c r="D14" s="100"/>
      <c r="E14" s="1"/>
      <c r="F14" s="101">
        <v>-12</v>
      </c>
      <c r="G14" s="100"/>
      <c r="H14" s="1"/>
      <c r="I14" s="101">
        <v>4</v>
      </c>
      <c r="J14" s="102"/>
      <c r="L14" s="34" t="b">
        <v>1</v>
      </c>
    </row>
    <row r="15" spans="1:20" ht="14" customHeight="1">
      <c r="A15" s="4" t="s">
        <v>14</v>
      </c>
      <c r="B15" s="1"/>
      <c r="C15" s="101"/>
      <c r="D15" s="100"/>
      <c r="E15" s="1"/>
      <c r="F15" s="101" t="s">
        <v>39</v>
      </c>
      <c r="G15" s="100"/>
      <c r="H15" s="1"/>
      <c r="I15" s="101" t="s">
        <v>39</v>
      </c>
      <c r="J15" s="102"/>
    </row>
    <row r="16" spans="1:20" ht="14" customHeight="1">
      <c r="A16" s="4" t="s">
        <v>15</v>
      </c>
      <c r="B16" s="1"/>
      <c r="C16" s="101"/>
      <c r="D16" s="100"/>
      <c r="E16" s="1"/>
      <c r="F16" s="101" t="s">
        <v>40</v>
      </c>
      <c r="G16" s="100"/>
      <c r="H16" s="1"/>
      <c r="I16" s="101" t="s">
        <v>45</v>
      </c>
      <c r="J16" s="102"/>
    </row>
    <row r="17" spans="1:10" ht="14" customHeight="1">
      <c r="A17" s="4" t="s">
        <v>33</v>
      </c>
      <c r="B17" s="27"/>
      <c r="C17" s="111">
        <f>D4*(COS(RADIANS(C4-C13)))</f>
        <v>0</v>
      </c>
      <c r="D17" s="112"/>
      <c r="E17" s="27"/>
      <c r="F17" s="111">
        <f>G4*(COS(RADIANS(F4-F13)))</f>
        <v>8.6602540378443873</v>
      </c>
      <c r="G17" s="112"/>
      <c r="H17" s="27"/>
      <c r="I17" s="111">
        <f>J4*(COS(RADIANS(I4-I13)))</f>
        <v>-1.7101007166283435</v>
      </c>
      <c r="J17" s="113"/>
    </row>
    <row r="18" spans="1:10" ht="14" customHeight="1">
      <c r="A18" s="4" t="s">
        <v>16</v>
      </c>
      <c r="B18" s="1"/>
      <c r="C18" s="101"/>
      <c r="D18" s="100"/>
      <c r="E18" s="1"/>
      <c r="F18" s="101">
        <v>0</v>
      </c>
      <c r="G18" s="100"/>
      <c r="H18" s="1"/>
      <c r="I18" s="101">
        <v>0</v>
      </c>
      <c r="J18" s="102"/>
    </row>
    <row r="19" spans="1:10" ht="14" customHeight="1">
      <c r="A19" s="4" t="s">
        <v>17</v>
      </c>
      <c r="B19" s="1"/>
      <c r="C19" s="101"/>
      <c r="D19" s="100"/>
      <c r="E19" s="1"/>
      <c r="F19" s="101">
        <v>1250</v>
      </c>
      <c r="G19" s="100"/>
      <c r="H19" s="1"/>
      <c r="I19" s="101">
        <v>1194</v>
      </c>
      <c r="J19" s="102"/>
    </row>
    <row r="20" spans="1:10" ht="14" customHeight="1">
      <c r="A20" s="4" t="s">
        <v>18</v>
      </c>
      <c r="B20" s="1"/>
      <c r="C20" s="101"/>
      <c r="D20" s="100"/>
      <c r="E20" s="1"/>
      <c r="F20" s="101">
        <v>1300</v>
      </c>
      <c r="G20" s="100"/>
      <c r="H20" s="1"/>
      <c r="I20" s="101">
        <v>1254</v>
      </c>
      <c r="J20" s="102"/>
    </row>
    <row r="21" spans="1:10" ht="14" customHeight="1" thickBot="1">
      <c r="A21" s="5" t="s">
        <v>19</v>
      </c>
      <c r="B21" s="6"/>
      <c r="C21" s="106"/>
      <c r="D21" s="107"/>
      <c r="E21" s="6"/>
      <c r="F21" s="106">
        <v>1250</v>
      </c>
      <c r="G21" s="107"/>
      <c r="H21" s="6"/>
      <c r="I21" s="106">
        <v>949</v>
      </c>
      <c r="J21" s="108"/>
    </row>
    <row r="22" spans="1:10" ht="4.25" customHeight="1" thickBot="1"/>
    <row r="23" spans="1:10" ht="14" customHeight="1">
      <c r="A23" s="2" t="s">
        <v>20</v>
      </c>
      <c r="B23" s="3" t="s">
        <v>30</v>
      </c>
      <c r="C23" s="3" t="s">
        <v>31</v>
      </c>
      <c r="D23" s="3" t="s">
        <v>32</v>
      </c>
      <c r="E23" s="3" t="s">
        <v>30</v>
      </c>
      <c r="F23" s="3" t="s">
        <v>31</v>
      </c>
      <c r="G23" s="3" t="s">
        <v>32</v>
      </c>
      <c r="H23" s="3" t="s">
        <v>30</v>
      </c>
      <c r="I23" s="13" t="s">
        <v>31</v>
      </c>
      <c r="J23" s="11" t="s">
        <v>32</v>
      </c>
    </row>
    <row r="24" spans="1:10" ht="14" customHeight="1">
      <c r="A24" s="4" t="s">
        <v>21</v>
      </c>
      <c r="B24" s="15"/>
      <c r="C24" s="30"/>
      <c r="D24" s="30"/>
      <c r="E24" s="15"/>
      <c r="F24" s="30">
        <v>1560</v>
      </c>
      <c r="G24" s="30">
        <v>2469</v>
      </c>
      <c r="H24" s="15"/>
      <c r="I24" s="31">
        <v>1845</v>
      </c>
      <c r="J24" s="32">
        <v>2976</v>
      </c>
    </row>
    <row r="25" spans="1:10" ht="14" customHeight="1">
      <c r="A25" s="4" t="s">
        <v>5</v>
      </c>
      <c r="B25" s="14">
        <f>IF(L12=TRUE,C17*3,C17)</f>
        <v>0</v>
      </c>
      <c r="C25" s="14">
        <f>(C24/100)*B25</f>
        <v>0</v>
      </c>
      <c r="D25" s="14">
        <f>(D24/100)*B25</f>
        <v>0</v>
      </c>
      <c r="E25" s="14">
        <f>IF(L13=TRUE,F17*3,F17)</f>
        <v>8.6602540378443873</v>
      </c>
      <c r="F25" s="14">
        <f>(F24/100)*E25</f>
        <v>135.09996299037243</v>
      </c>
      <c r="G25" s="14">
        <f>(G24/100)*E25</f>
        <v>213.82167219437792</v>
      </c>
      <c r="H25" s="14">
        <f>IF(L14=TRUE,I17*3,I17)</f>
        <v>-5.130302149885031</v>
      </c>
      <c r="I25" s="16">
        <f>(I24/100)*H25</f>
        <v>-94.654074665378815</v>
      </c>
      <c r="J25" s="17">
        <f>(J24/100)*H25</f>
        <v>-152.67779198057852</v>
      </c>
    </row>
    <row r="26" spans="1:10" ht="14" customHeight="1">
      <c r="A26" s="4" t="s">
        <v>22</v>
      </c>
      <c r="B26" s="15"/>
      <c r="C26" s="14">
        <f>C24-C25</f>
        <v>0</v>
      </c>
      <c r="D26" s="14">
        <f>D24-D25</f>
        <v>0</v>
      </c>
      <c r="E26" s="15"/>
      <c r="F26" s="14">
        <f>F24-F25</f>
        <v>1424.9000370096276</v>
      </c>
      <c r="G26" s="14">
        <f>G24-G25</f>
        <v>2255.1783278056218</v>
      </c>
      <c r="H26" s="15"/>
      <c r="I26" s="16">
        <f>I24-I25</f>
        <v>1939.6540746653789</v>
      </c>
      <c r="J26" s="17">
        <f>J24-J25</f>
        <v>3128.6777919805786</v>
      </c>
    </row>
    <row r="27" spans="1:10" ht="14" customHeight="1">
      <c r="A27" s="4" t="s">
        <v>23</v>
      </c>
      <c r="B27" s="30"/>
      <c r="C27" s="14">
        <f>(C24/100)*B27</f>
        <v>0</v>
      </c>
      <c r="D27" s="14">
        <f>(D24/100)*B27</f>
        <v>0</v>
      </c>
      <c r="E27" s="30"/>
      <c r="F27" s="14">
        <f>(F24/100)*E27</f>
        <v>0</v>
      </c>
      <c r="G27" s="14">
        <f>(G24/100)*E27</f>
        <v>0</v>
      </c>
      <c r="H27" s="30"/>
      <c r="I27" s="16">
        <f>(I24/100)*H27</f>
        <v>0</v>
      </c>
      <c r="J27" s="17">
        <f>(J24/100)*H27</f>
        <v>0</v>
      </c>
    </row>
    <row r="28" spans="1:10" ht="14" customHeight="1">
      <c r="A28" s="4" t="s">
        <v>24</v>
      </c>
      <c r="B28" s="30"/>
      <c r="C28" s="14">
        <f>(C24/100)*B28</f>
        <v>0</v>
      </c>
      <c r="D28" s="14">
        <f>(D24/100)*B28</f>
        <v>0</v>
      </c>
      <c r="E28" s="30"/>
      <c r="F28" s="14">
        <f>(F24/100)*E28</f>
        <v>0</v>
      </c>
      <c r="G28" s="14">
        <f>(G24/100)*E28</f>
        <v>0</v>
      </c>
      <c r="H28" s="30">
        <v>10</v>
      </c>
      <c r="I28" s="16">
        <f>(I24/100)*H28</f>
        <v>184.5</v>
      </c>
      <c r="J28" s="17">
        <f>(J24/100)*H28</f>
        <v>297.60000000000002</v>
      </c>
    </row>
    <row r="29" spans="1:10" ht="14" customHeight="1">
      <c r="A29" s="4" t="s">
        <v>16</v>
      </c>
      <c r="B29" s="30"/>
      <c r="C29" s="14">
        <f>(C24/100)*B29</f>
        <v>0</v>
      </c>
      <c r="D29" s="14">
        <f>(D24/100)*B29</f>
        <v>0</v>
      </c>
      <c r="E29" s="30"/>
      <c r="F29" s="14">
        <f>(F24/100)*E29</f>
        <v>0</v>
      </c>
      <c r="G29" s="14">
        <f>(G24/100)*E29</f>
        <v>0</v>
      </c>
      <c r="H29" s="30"/>
      <c r="I29" s="16">
        <f>(I24/100)*H29</f>
        <v>0</v>
      </c>
      <c r="J29" s="17">
        <f>(J24/100)*H29</f>
        <v>0</v>
      </c>
    </row>
    <row r="30" spans="1:10" ht="14" customHeight="1">
      <c r="A30" s="4" t="s">
        <v>25</v>
      </c>
      <c r="B30" s="30"/>
      <c r="C30" s="14">
        <f>(C24/100)*B30</f>
        <v>0</v>
      </c>
      <c r="D30" s="14">
        <f>(D24/100)*B30</f>
        <v>0</v>
      </c>
      <c r="E30" s="30"/>
      <c r="F30" s="14">
        <f>(F24/100)*E30</f>
        <v>0</v>
      </c>
      <c r="G30" s="14">
        <f>(G24/100)*E30</f>
        <v>0</v>
      </c>
      <c r="H30" s="30"/>
      <c r="I30" s="16">
        <f>(I24/100)*H30</f>
        <v>0</v>
      </c>
      <c r="J30" s="17">
        <f>(J24/100)*H30</f>
        <v>0</v>
      </c>
    </row>
    <row r="31" spans="1:10" ht="14" customHeight="1">
      <c r="A31" s="4" t="s">
        <v>26</v>
      </c>
      <c r="B31" s="15"/>
      <c r="C31" s="14">
        <f>SUM(C26:C30)</f>
        <v>0</v>
      </c>
      <c r="D31" s="14">
        <f>SUM(D26:D30)</f>
        <v>0</v>
      </c>
      <c r="E31" s="15"/>
      <c r="F31" s="14">
        <f>SUM(F26:F30)</f>
        <v>1424.9000370096276</v>
      </c>
      <c r="G31" s="14">
        <f>SUM(G26:G30)</f>
        <v>2255.1783278056218</v>
      </c>
      <c r="H31" s="15"/>
      <c r="I31" s="16">
        <f>SUM(I26:I30)</f>
        <v>2124.1540746653791</v>
      </c>
      <c r="J31" s="33">
        <f>SUM(J26:J30)</f>
        <v>3426.2777919805785</v>
      </c>
    </row>
    <row r="32" spans="1:10" ht="14" customHeight="1" thickBot="1">
      <c r="A32" s="12" t="s">
        <v>27</v>
      </c>
      <c r="B32" s="18"/>
      <c r="C32" s="19">
        <f>C31*0.3048</f>
        <v>0</v>
      </c>
      <c r="D32" s="19">
        <f>D31*0.3048</f>
        <v>0</v>
      </c>
      <c r="E32" s="18"/>
      <c r="F32" s="19">
        <f>F31*0.3048</f>
        <v>434.30953128053449</v>
      </c>
      <c r="G32" s="19">
        <f>G31*0.3048</f>
        <v>687.37835431515362</v>
      </c>
      <c r="H32" s="18"/>
      <c r="I32" s="20">
        <f>I31*0.3048</f>
        <v>647.44216195800755</v>
      </c>
      <c r="J32" s="21">
        <f>J31*0.3048</f>
        <v>1044.3294709956804</v>
      </c>
    </row>
    <row r="33" spans="1:10" ht="4.25" customHeight="1" thickBot="1">
      <c r="B33" s="22"/>
      <c r="C33" s="22"/>
      <c r="D33" s="22"/>
      <c r="E33" s="22"/>
      <c r="F33" s="22"/>
      <c r="G33" s="22"/>
      <c r="H33" s="22"/>
      <c r="I33" s="23"/>
      <c r="J33" s="22"/>
    </row>
    <row r="34" spans="1:10" ht="14" customHeight="1">
      <c r="A34" s="2" t="s">
        <v>28</v>
      </c>
      <c r="B34" s="24" t="s">
        <v>30</v>
      </c>
      <c r="C34" s="24" t="s">
        <v>31</v>
      </c>
      <c r="D34" s="24" t="s">
        <v>32</v>
      </c>
      <c r="E34" s="24" t="s">
        <v>30</v>
      </c>
      <c r="F34" s="24" t="s">
        <v>31</v>
      </c>
      <c r="G34" s="24" t="s">
        <v>32</v>
      </c>
      <c r="H34" s="24" t="s">
        <v>30</v>
      </c>
      <c r="I34" s="25" t="s">
        <v>31</v>
      </c>
      <c r="J34" s="26" t="s">
        <v>32</v>
      </c>
    </row>
    <row r="35" spans="1:10" ht="14" customHeight="1">
      <c r="A35" s="4" t="s">
        <v>21</v>
      </c>
      <c r="B35" s="15"/>
      <c r="C35" s="30"/>
      <c r="D35" s="30"/>
      <c r="E35" s="15"/>
      <c r="F35" s="30">
        <v>875</v>
      </c>
      <c r="G35" s="30">
        <v>1920</v>
      </c>
      <c r="H35" s="15"/>
      <c r="I35" s="31">
        <v>920</v>
      </c>
      <c r="J35" s="32">
        <v>2045</v>
      </c>
    </row>
    <row r="36" spans="1:10" ht="14" customHeight="1">
      <c r="A36" s="4" t="s">
        <v>5</v>
      </c>
      <c r="B36" s="14">
        <f>IF(L12=TRUE,C17*3,C17)</f>
        <v>0</v>
      </c>
      <c r="C36" s="14">
        <f>(C35/100)*B36</f>
        <v>0</v>
      </c>
      <c r="D36" s="14">
        <f>(D35/100)*B36</f>
        <v>0</v>
      </c>
      <c r="E36" s="14">
        <f>IF(L13=TRUE,F17*3,F17)</f>
        <v>8.6602540378443873</v>
      </c>
      <c r="F36" s="14">
        <f>(F35/100)*E36</f>
        <v>75.777222831138388</v>
      </c>
      <c r="G36" s="14">
        <f>(G35/100)*E36</f>
        <v>166.27687752661222</v>
      </c>
      <c r="H36" s="14">
        <f>IF(L14=TRUE,I17*3,I17)</f>
        <v>-5.130302149885031</v>
      </c>
      <c r="I36" s="16">
        <f>(I35/100)*H36</f>
        <v>-47.198779778942281</v>
      </c>
      <c r="J36" s="17">
        <f>(J35/100)*H36</f>
        <v>-104.91467896514888</v>
      </c>
    </row>
    <row r="37" spans="1:10" ht="14" customHeight="1">
      <c r="A37" s="4" t="s">
        <v>22</v>
      </c>
      <c r="B37" s="15"/>
      <c r="C37" s="14">
        <f>C35-C36</f>
        <v>0</v>
      </c>
      <c r="D37" s="14">
        <f>D35-D36</f>
        <v>0</v>
      </c>
      <c r="E37" s="15"/>
      <c r="F37" s="14">
        <f>F35-F36</f>
        <v>799.22277716886163</v>
      </c>
      <c r="G37" s="14">
        <f>G35-G36</f>
        <v>1753.7231224733878</v>
      </c>
      <c r="H37" s="15"/>
      <c r="I37" s="16">
        <f>I35-I36</f>
        <v>967.19877977894225</v>
      </c>
      <c r="J37" s="17">
        <f>J35-J36</f>
        <v>2149.9146789651491</v>
      </c>
    </row>
    <row r="38" spans="1:10" ht="14" customHeight="1">
      <c r="A38" s="4" t="s">
        <v>23</v>
      </c>
      <c r="B38" s="30"/>
      <c r="C38" s="14">
        <f>(C35/100)*B38</f>
        <v>0</v>
      </c>
      <c r="D38" s="14">
        <f>(D35/100)*B38</f>
        <v>0</v>
      </c>
      <c r="E38" s="30"/>
      <c r="F38" s="14">
        <f>(F35/100)*E38</f>
        <v>0</v>
      </c>
      <c r="G38" s="14">
        <f>(G35/100)*E38</f>
        <v>0</v>
      </c>
      <c r="H38" s="30"/>
      <c r="I38" s="16">
        <f>(I35/100)*H38</f>
        <v>0</v>
      </c>
      <c r="J38" s="17">
        <f>(J35/100)*H38</f>
        <v>0</v>
      </c>
    </row>
    <row r="39" spans="1:10" ht="14" customHeight="1">
      <c r="A39" s="4" t="s">
        <v>24</v>
      </c>
      <c r="B39" s="30"/>
      <c r="C39" s="14">
        <f>(C35/100)*B39</f>
        <v>0</v>
      </c>
      <c r="D39" s="14">
        <f>(D35/100)*B39</f>
        <v>0</v>
      </c>
      <c r="E39" s="30"/>
      <c r="F39" s="14">
        <f>(F35/100)*E39</f>
        <v>0</v>
      </c>
      <c r="G39" s="14">
        <f>(G35/100)*E39</f>
        <v>0</v>
      </c>
      <c r="H39" s="30">
        <v>10</v>
      </c>
      <c r="I39" s="16">
        <f>(I35/100)*H39</f>
        <v>92</v>
      </c>
      <c r="J39" s="17">
        <f>(J35/100)*H39</f>
        <v>204.5</v>
      </c>
    </row>
    <row r="40" spans="1:10" ht="14" customHeight="1">
      <c r="A40" s="4" t="s">
        <v>16</v>
      </c>
      <c r="B40" s="30"/>
      <c r="C40" s="14">
        <f>(C35/100)*B40</f>
        <v>0</v>
      </c>
      <c r="D40" s="14">
        <f>(D35/100)*B40</f>
        <v>0</v>
      </c>
      <c r="E40" s="30"/>
      <c r="F40" s="14">
        <f>(F35/100)*E40</f>
        <v>0</v>
      </c>
      <c r="G40" s="14">
        <f>(G35/100)*E40</f>
        <v>0</v>
      </c>
      <c r="H40" s="30"/>
      <c r="I40" s="16">
        <f>(I35/100)*H40</f>
        <v>0</v>
      </c>
      <c r="J40" s="17">
        <f>(J35/100)*H40</f>
        <v>0</v>
      </c>
    </row>
    <row r="41" spans="1:10" ht="14" customHeight="1">
      <c r="A41" s="4" t="s">
        <v>25</v>
      </c>
      <c r="B41" s="30"/>
      <c r="C41" s="14">
        <f>(C35/100)*B41</f>
        <v>0</v>
      </c>
      <c r="D41" s="14">
        <f>(D35/100)*B41</f>
        <v>0</v>
      </c>
      <c r="E41" s="30"/>
      <c r="F41" s="14">
        <f>(F35/100)*E41</f>
        <v>0</v>
      </c>
      <c r="G41" s="14">
        <f>(G35/100)*E41</f>
        <v>0</v>
      </c>
      <c r="H41" s="30"/>
      <c r="I41" s="16">
        <f>(I35/100)*H41</f>
        <v>0</v>
      </c>
      <c r="J41" s="17">
        <f>(J35/100)*H41</f>
        <v>0</v>
      </c>
    </row>
    <row r="42" spans="1:10" ht="14" customHeight="1">
      <c r="A42" s="4" t="s">
        <v>26</v>
      </c>
      <c r="B42" s="15"/>
      <c r="C42" s="14">
        <f>SUM(C37:C41)</f>
        <v>0</v>
      </c>
      <c r="D42" s="14">
        <f>SUM(D37:D41)</f>
        <v>0</v>
      </c>
      <c r="E42" s="15"/>
      <c r="F42" s="14">
        <f>SUM(F37:F41)</f>
        <v>799.22277716886163</v>
      </c>
      <c r="G42" s="14">
        <f>SUM(G37:G41)</f>
        <v>1753.7231224733878</v>
      </c>
      <c r="H42" s="15"/>
      <c r="I42" s="16">
        <f>SUM(I37:I41)</f>
        <v>1059.1987797789423</v>
      </c>
      <c r="J42" s="33">
        <f>SUM(J37:J41)</f>
        <v>2354.4146789651491</v>
      </c>
    </row>
    <row r="43" spans="1:10" ht="14" customHeight="1" thickBot="1">
      <c r="A43" s="12" t="s">
        <v>27</v>
      </c>
      <c r="B43" s="18"/>
      <c r="C43" s="19">
        <f>C42*0.3048</f>
        <v>0</v>
      </c>
      <c r="D43" s="19">
        <f>D42*0.3048</f>
        <v>0</v>
      </c>
      <c r="E43" s="18"/>
      <c r="F43" s="19">
        <f>F42*0.3048</f>
        <v>243.60310248106904</v>
      </c>
      <c r="G43" s="19">
        <f>G42*0.3048</f>
        <v>534.5348077298886</v>
      </c>
      <c r="H43" s="18"/>
      <c r="I43" s="20">
        <f>I42*0.3048</f>
        <v>322.84378807662159</v>
      </c>
      <c r="J43" s="21">
        <f>J42*0.3048</f>
        <v>717.62559414857742</v>
      </c>
    </row>
    <row r="44" spans="1:10" ht="4.25" customHeight="1" thickBot="1">
      <c r="B44" s="22"/>
      <c r="C44" s="22"/>
      <c r="D44" s="22"/>
      <c r="E44" s="22"/>
      <c r="F44" s="22"/>
      <c r="G44" s="22"/>
      <c r="H44" s="22"/>
      <c r="I44" s="23"/>
      <c r="J44" s="22"/>
    </row>
    <row r="45" spans="1:10" ht="14" customHeight="1">
      <c r="A45" s="2" t="s">
        <v>29</v>
      </c>
      <c r="B45" s="24" t="s">
        <v>30</v>
      </c>
      <c r="C45" s="24" t="s">
        <v>31</v>
      </c>
      <c r="D45" s="24" t="s">
        <v>32</v>
      </c>
      <c r="E45" s="24" t="s">
        <v>30</v>
      </c>
      <c r="F45" s="24" t="s">
        <v>31</v>
      </c>
      <c r="G45" s="24" t="s">
        <v>32</v>
      </c>
      <c r="H45" s="24" t="s">
        <v>30</v>
      </c>
      <c r="I45" s="25" t="s">
        <v>31</v>
      </c>
      <c r="J45" s="26" t="s">
        <v>32</v>
      </c>
    </row>
    <row r="46" spans="1:10" ht="14" customHeight="1">
      <c r="A46" s="4" t="s">
        <v>21</v>
      </c>
      <c r="B46" s="15"/>
      <c r="C46" s="14">
        <f>C35*1.6</f>
        <v>0</v>
      </c>
      <c r="D46" s="14">
        <f>D35*1.6</f>
        <v>0</v>
      </c>
      <c r="E46" s="15"/>
      <c r="F46" s="14">
        <f>F35*1.6</f>
        <v>1400</v>
      </c>
      <c r="G46" s="14">
        <f>G35*1.6</f>
        <v>3072</v>
      </c>
      <c r="H46" s="15"/>
      <c r="I46" s="16">
        <f>I35*1.6</f>
        <v>1472</v>
      </c>
      <c r="J46" s="17">
        <f>J35*1.6</f>
        <v>3272</v>
      </c>
    </row>
    <row r="47" spans="1:10" ht="14" customHeight="1">
      <c r="A47" s="4" t="s">
        <v>5</v>
      </c>
      <c r="B47" s="14">
        <f>IF(L12=TRUE,C17*3,C17)</f>
        <v>0</v>
      </c>
      <c r="C47" s="14">
        <f>(C46/100)*B47</f>
        <v>0</v>
      </c>
      <c r="D47" s="14">
        <f>(D46/100)*B47</f>
        <v>0</v>
      </c>
      <c r="E47" s="14">
        <f>IF(L13=TRUE,F17*3,F17)</f>
        <v>8.6602540378443873</v>
      </c>
      <c r="F47" s="14">
        <f>(F46/100)*E47</f>
        <v>121.24355652982142</v>
      </c>
      <c r="G47" s="14">
        <f>(G46/100)*E47</f>
        <v>266.04300404257958</v>
      </c>
      <c r="H47" s="14">
        <f>IF(L14=TRUE,I17*3,I17)</f>
        <v>-5.130302149885031</v>
      </c>
      <c r="I47" s="16">
        <f>(I46/100)*H47</f>
        <v>-75.518047646307664</v>
      </c>
      <c r="J47" s="17">
        <f>(J46/100)*H47</f>
        <v>-167.8634863442382</v>
      </c>
    </row>
    <row r="48" spans="1:10" ht="14" customHeight="1">
      <c r="A48" s="4" t="s">
        <v>22</v>
      </c>
      <c r="B48" s="15"/>
      <c r="C48" s="14">
        <f>C46-C47</f>
        <v>0</v>
      </c>
      <c r="D48" s="14">
        <f>D46-D47</f>
        <v>0</v>
      </c>
      <c r="E48" s="15"/>
      <c r="F48" s="14">
        <f>F46-F47</f>
        <v>1278.7564434701785</v>
      </c>
      <c r="G48" s="14">
        <f>G46-G47</f>
        <v>2805.9569959574205</v>
      </c>
      <c r="H48" s="15"/>
      <c r="I48" s="16">
        <f>I46-I47</f>
        <v>1547.5180476463077</v>
      </c>
      <c r="J48" s="17">
        <f>J46-J47</f>
        <v>3439.863486344238</v>
      </c>
    </row>
    <row r="49" spans="1:10" ht="14" customHeight="1">
      <c r="A49" s="4" t="s">
        <v>23</v>
      </c>
      <c r="B49" s="30"/>
      <c r="C49" s="14">
        <f>(C46/100)*B49</f>
        <v>0</v>
      </c>
      <c r="D49" s="14">
        <f>(D46/100)*B49</f>
        <v>0</v>
      </c>
      <c r="E49" s="30"/>
      <c r="F49" s="14">
        <f>(F46/100)*E49</f>
        <v>0</v>
      </c>
      <c r="G49" s="14">
        <f>(G46/100)*E49</f>
        <v>0</v>
      </c>
      <c r="H49" s="30"/>
      <c r="I49" s="16">
        <f>(I46/100)*H49</f>
        <v>0</v>
      </c>
      <c r="J49" s="17">
        <f>(J46/100)*H49</f>
        <v>0</v>
      </c>
    </row>
    <row r="50" spans="1:10" ht="14" customHeight="1">
      <c r="A50" s="4" t="s">
        <v>24</v>
      </c>
      <c r="B50" s="30"/>
      <c r="C50" s="14">
        <f>(C46/100)*B50</f>
        <v>0</v>
      </c>
      <c r="D50" s="14">
        <f>(D46/100)*B50</f>
        <v>0</v>
      </c>
      <c r="E50" s="30"/>
      <c r="F50" s="14">
        <f>(F46/100)*E50</f>
        <v>0</v>
      </c>
      <c r="G50" s="14">
        <f>(G46/100)*E50</f>
        <v>0</v>
      </c>
      <c r="H50" s="30">
        <v>10</v>
      </c>
      <c r="I50" s="16">
        <f>(I46/100)*H50</f>
        <v>147.20000000000002</v>
      </c>
      <c r="J50" s="17">
        <f>(J46/100)*H50</f>
        <v>327.2</v>
      </c>
    </row>
    <row r="51" spans="1:10" ht="14" customHeight="1">
      <c r="A51" s="4" t="s">
        <v>16</v>
      </c>
      <c r="B51" s="30"/>
      <c r="C51" s="14">
        <f>(C46/100)*B51</f>
        <v>0</v>
      </c>
      <c r="D51" s="14">
        <f>(D46/100)*B51</f>
        <v>0</v>
      </c>
      <c r="E51" s="30"/>
      <c r="F51" s="14">
        <f>(F46/100)*E51</f>
        <v>0</v>
      </c>
      <c r="G51" s="14">
        <f>(G46/100)*E51</f>
        <v>0</v>
      </c>
      <c r="H51" s="30"/>
      <c r="I51" s="16">
        <f>(I46/100)*H51</f>
        <v>0</v>
      </c>
      <c r="J51" s="17">
        <f>(J46/100)*H51</f>
        <v>0</v>
      </c>
    </row>
    <row r="52" spans="1:10" ht="14" customHeight="1">
      <c r="A52" s="4" t="s">
        <v>26</v>
      </c>
      <c r="B52" s="15"/>
      <c r="C52" s="14">
        <f>SUM(C48:C51)</f>
        <v>0</v>
      </c>
      <c r="D52" s="14">
        <f>SUM(D48:D51)</f>
        <v>0</v>
      </c>
      <c r="E52" s="15"/>
      <c r="F52" s="14">
        <f>SUM(F48:F51)</f>
        <v>1278.7564434701785</v>
      </c>
      <c r="G52" s="14">
        <f>SUM(G48:G51)</f>
        <v>2805.9569959574205</v>
      </c>
      <c r="H52" s="15"/>
      <c r="I52" s="16">
        <f>SUM(I48:I51)</f>
        <v>1694.7180476463077</v>
      </c>
      <c r="J52" s="33">
        <f>SUM(J48:J51)</f>
        <v>3767.0634863442378</v>
      </c>
    </row>
    <row r="53" spans="1:10" ht="14" customHeight="1" thickBot="1">
      <c r="A53" s="12" t="s">
        <v>27</v>
      </c>
      <c r="B53" s="18"/>
      <c r="C53" s="19">
        <f>C52*0.3048</f>
        <v>0</v>
      </c>
      <c r="D53" s="19">
        <f>D52*0.3048</f>
        <v>0</v>
      </c>
      <c r="E53" s="18"/>
      <c r="F53" s="19">
        <f>F52*0.3048</f>
        <v>389.76496396971044</v>
      </c>
      <c r="G53" s="19">
        <f>G52*0.3048</f>
        <v>855.25569236782178</v>
      </c>
      <c r="H53" s="18"/>
      <c r="I53" s="20">
        <f>I52*0.3048</f>
        <v>516.55006092259464</v>
      </c>
      <c r="J53" s="21">
        <f>J52*0.3048</f>
        <v>1148.2009506377237</v>
      </c>
    </row>
  </sheetData>
  <mergeCells count="59">
    <mergeCell ref="L5:T6"/>
    <mergeCell ref="L7:O7"/>
    <mergeCell ref="C20:D20"/>
    <mergeCell ref="F20:G20"/>
    <mergeCell ref="I20:J20"/>
    <mergeCell ref="C16:D16"/>
    <mergeCell ref="F16:G16"/>
    <mergeCell ref="I16:J16"/>
    <mergeCell ref="C17:D17"/>
    <mergeCell ref="F17:G17"/>
    <mergeCell ref="I17:J17"/>
    <mergeCell ref="C14:D14"/>
    <mergeCell ref="F14:G14"/>
    <mergeCell ref="I14:J14"/>
    <mergeCell ref="C15:D15"/>
    <mergeCell ref="F15:G15"/>
    <mergeCell ref="C21:D21"/>
    <mergeCell ref="F21:G21"/>
    <mergeCell ref="I21:J21"/>
    <mergeCell ref="C18:D18"/>
    <mergeCell ref="F18:G18"/>
    <mergeCell ref="I18:J18"/>
    <mergeCell ref="C19:D19"/>
    <mergeCell ref="F19:G19"/>
    <mergeCell ref="I19:J19"/>
    <mergeCell ref="I15:J15"/>
    <mergeCell ref="C11:D11"/>
    <mergeCell ref="C12:D12"/>
    <mergeCell ref="F12:G12"/>
    <mergeCell ref="I12:J12"/>
    <mergeCell ref="C13:D13"/>
    <mergeCell ref="F13:G13"/>
    <mergeCell ref="I13:J13"/>
    <mergeCell ref="C9:D9"/>
    <mergeCell ref="F9:G9"/>
    <mergeCell ref="I9:J9"/>
    <mergeCell ref="C10:D10"/>
    <mergeCell ref="F10:G10"/>
    <mergeCell ref="I10:J10"/>
    <mergeCell ref="C7:D7"/>
    <mergeCell ref="F7:G7"/>
    <mergeCell ref="I7:J7"/>
    <mergeCell ref="C8:D8"/>
    <mergeCell ref="F8:G8"/>
    <mergeCell ref="I8:J8"/>
    <mergeCell ref="C5:D5"/>
    <mergeCell ref="F5:G5"/>
    <mergeCell ref="I5:J5"/>
    <mergeCell ref="C6:D6"/>
    <mergeCell ref="F6:G6"/>
    <mergeCell ref="I6:J6"/>
    <mergeCell ref="A1:J1"/>
    <mergeCell ref="C2:D2"/>
    <mergeCell ref="F2:G2"/>
    <mergeCell ref="I2:J2"/>
    <mergeCell ref="A3:B3"/>
    <mergeCell ref="C3:D3"/>
    <mergeCell ref="F3:G3"/>
    <mergeCell ref="I3:J3"/>
  </mergeCells>
  <conditionalFormatting sqref="C4 F4 I4">
    <cfRule type="cellIs" dxfId="17" priority="1" operator="greaterThan">
      <formula>360</formula>
    </cfRule>
  </conditionalFormatting>
  <conditionalFormatting sqref="C32">
    <cfRule type="cellIs" dxfId="16" priority="15" operator="greaterThan">
      <formula>$C$19</formula>
    </cfRule>
  </conditionalFormatting>
  <conditionalFormatting sqref="C10:D10 F10:G10 I10:J10">
    <cfRule type="cellIs" dxfId="15" priority="19" operator="equal">
      <formula>27351</formula>
    </cfRule>
  </conditionalFormatting>
  <conditionalFormatting sqref="C46:D46 F46:G46 I46:J46">
    <cfRule type="cellIs" dxfId="14" priority="2" operator="equal">
      <formula>0</formula>
    </cfRule>
  </conditionalFormatting>
  <conditionalFormatting sqref="C47:D47 F47:G47 I47:J47">
    <cfRule type="cellIs" dxfId="13" priority="16" operator="equal">
      <formula>0</formula>
    </cfRule>
    <cfRule type="cellIs" priority="17" operator="equal">
      <formula>0</formula>
    </cfRule>
  </conditionalFormatting>
  <conditionalFormatting sqref="C47:D53 F47:G53 I47:J53 C26:D32 F26:G32 I26:J32 C37:D43 F37:G43 I37:J43">
    <cfRule type="cellIs" dxfId="12" priority="18" operator="equal">
      <formula>0</formula>
    </cfRule>
  </conditionalFormatting>
  <conditionalFormatting sqref="D32">
    <cfRule type="cellIs" dxfId="11" priority="14" operator="greaterThan">
      <formula>$C$20</formula>
    </cfRule>
  </conditionalFormatting>
  <conditionalFormatting sqref="D43">
    <cfRule type="cellIs" dxfId="10" priority="9" operator="greaterThan">
      <formula>$C$21</formula>
    </cfRule>
  </conditionalFormatting>
  <conditionalFormatting sqref="D53">
    <cfRule type="cellIs" dxfId="9" priority="6" operator="greaterThan">
      <formula>$C$21</formula>
    </cfRule>
  </conditionalFormatting>
  <conditionalFormatting sqref="F32">
    <cfRule type="cellIs" dxfId="8" priority="13" operator="greaterThan">
      <formula>$F$19</formula>
    </cfRule>
  </conditionalFormatting>
  <conditionalFormatting sqref="G32">
    <cfRule type="cellIs" dxfId="7" priority="12" operator="greaterThan">
      <formula>$F$20</formula>
    </cfRule>
  </conditionalFormatting>
  <conditionalFormatting sqref="G43">
    <cfRule type="cellIs" dxfId="6" priority="8" operator="greaterThan">
      <formula>$F$21</formula>
    </cfRule>
  </conditionalFormatting>
  <conditionalFormatting sqref="G53">
    <cfRule type="cellIs" dxfId="5" priority="5" operator="greaterThan">
      <formula>$F$21</formula>
    </cfRule>
  </conditionalFormatting>
  <conditionalFormatting sqref="I32">
    <cfRule type="cellIs" dxfId="4" priority="11" operator="greaterThan">
      <formula>$I$19</formula>
    </cfRule>
  </conditionalFormatting>
  <conditionalFormatting sqref="J32">
    <cfRule type="cellIs" dxfId="3" priority="10" operator="greaterThan">
      <formula>$I$20</formula>
    </cfRule>
  </conditionalFormatting>
  <conditionalFormatting sqref="J43">
    <cfRule type="cellIs" dxfId="2" priority="7" operator="greaterThan">
      <formula>$I$21</formula>
    </cfRule>
  </conditionalFormatting>
  <conditionalFormatting sqref="J53">
    <cfRule type="cellIs" dxfId="1" priority="4" operator="greaterThan">
      <formula>$I$21</formula>
    </cfRule>
  </conditionalFormatting>
  <conditionalFormatting sqref="L12:L14">
    <cfRule type="containsText" dxfId="0" priority="3" operator="containsText" text="WAAR">
      <formula>NOT(ISERROR(SEARCH("WAAR",L12)))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0</xdr:col>
                    <xdr:colOff>1028700</xdr:colOff>
                    <xdr:row>15</xdr:row>
                    <xdr:rowOff>139700</xdr:rowOff>
                  </from>
                  <to>
                    <xdr:col>2</xdr:col>
                    <xdr:colOff>76200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12700</xdr:colOff>
                    <xdr:row>15</xdr:row>
                    <xdr:rowOff>114300</xdr:rowOff>
                  </from>
                  <to>
                    <xdr:col>4</xdr:col>
                    <xdr:colOff>279400</xdr:colOff>
                    <xdr:row>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139700</xdr:rowOff>
                  </from>
                  <to>
                    <xdr:col>7</xdr:col>
                    <xdr:colOff>304800</xdr:colOff>
                    <xdr:row>17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DA42NG</vt:lpstr>
      <vt:lpstr>Uitleg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Daniël Kappelle</cp:lastModifiedBy>
  <cp:lastPrinted>2018-01-05T05:50:48Z</cp:lastPrinted>
  <dcterms:created xsi:type="dcterms:W3CDTF">2016-11-14T07:25:32Z</dcterms:created>
  <dcterms:modified xsi:type="dcterms:W3CDTF">2024-10-08T13:47:07Z</dcterms:modified>
</cp:coreProperties>
</file>